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3. 2023\5. Portafolio py actualizado 2023\4.Gestión y Sostenibilidad Institucional Ok\"/>
    </mc:Choice>
  </mc:AlternateContent>
  <bookViews>
    <workbookView xWindow="18855" yWindow="1215" windowWidth="31320" windowHeight="19980" tabRatio="721"/>
  </bookViews>
  <sheets>
    <sheet name="Índice" sheetId="15" r:id="rId1"/>
    <sheet name="PDI-01" sheetId="2" r:id="rId2"/>
    <sheet name="PDI-02" sheetId="3" r:id="rId3"/>
    <sheet name="PDI-03" sheetId="4" r:id="rId4"/>
    <sheet name="PDI-04" sheetId="8" r:id="rId5"/>
    <sheet name="PDI-05" sheetId="9" r:id="rId6"/>
    <sheet name="PDI-06" sheetId="10" r:id="rId7"/>
    <sheet name="PDI-07" sheetId="20" r:id="rId8"/>
    <sheet name="BD_Ref" sheetId="17" state="hidden" r:id="rId9"/>
    <sheet name="Ind_Obj" sheetId="18" state="hidden" r:id="rId10"/>
    <sheet name="Ind_Com" sheetId="19" state="hidden" r:id="rId11"/>
  </sheets>
  <externalReferences>
    <externalReference r:id="rId12"/>
    <externalReference r:id="rId13"/>
  </externalReferences>
  <definedNames>
    <definedName name="_xlnm.Print_Area" localSheetId="2">'PDI-02'!$A$4:$I$15</definedName>
    <definedName name="_xlnm.Print_Area" localSheetId="4">'PDI-04'!#REF!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5" i="4" l="1"/>
  <c r="D187" i="4"/>
  <c r="D182" i="4"/>
  <c r="D173" i="4"/>
  <c r="D168" i="4"/>
  <c r="D156" i="4" l="1"/>
  <c r="D148" i="4"/>
  <c r="D143" i="4"/>
  <c r="D134" i="4"/>
  <c r="D129" i="4"/>
  <c r="D118" i="4" l="1"/>
  <c r="D110" i="4"/>
  <c r="D106" i="4"/>
  <c r="D98" i="4"/>
  <c r="D93" i="4"/>
  <c r="D53" i="4" l="1"/>
  <c r="E17" i="4"/>
  <c r="AF70" i="8"/>
  <c r="AG70" i="8"/>
  <c r="D72" i="4"/>
  <c r="E18" i="4"/>
  <c r="E16" i="4"/>
  <c r="D19" i="2"/>
  <c r="D21" i="2"/>
  <c r="L13" i="2"/>
  <c r="AG140" i="8"/>
  <c r="AF140" i="8"/>
  <c r="AG139" i="8"/>
  <c r="AF139" i="8"/>
  <c r="AG138" i="8"/>
  <c r="AF138" i="8"/>
  <c r="AG137" i="8"/>
  <c r="AF137" i="8"/>
  <c r="AG136" i="8"/>
  <c r="AF136" i="8"/>
  <c r="AG135" i="8"/>
  <c r="AF135" i="8"/>
  <c r="AG134" i="8"/>
  <c r="AF134" i="8"/>
  <c r="AG133" i="8"/>
  <c r="AF133" i="8"/>
  <c r="AG132" i="8"/>
  <c r="AF132" i="8"/>
  <c r="AG131" i="8"/>
  <c r="AF131" i="8"/>
  <c r="AG130" i="8"/>
  <c r="AF130" i="8"/>
  <c r="AG129" i="8"/>
  <c r="AF129" i="8"/>
  <c r="AG128" i="8"/>
  <c r="AF128" i="8"/>
  <c r="AG127" i="8"/>
  <c r="AF127" i="8"/>
  <c r="AG118" i="8"/>
  <c r="AF118" i="8"/>
  <c r="AG117" i="8"/>
  <c r="AF117" i="8"/>
  <c r="AG116" i="8"/>
  <c r="AF116" i="8"/>
  <c r="AG115" i="8"/>
  <c r="AF115" i="8"/>
  <c r="AG114" i="8"/>
  <c r="AF114" i="8"/>
  <c r="AG113" i="8"/>
  <c r="AF113" i="8"/>
  <c r="AG112" i="8"/>
  <c r="AF112" i="8"/>
  <c r="AG111" i="8"/>
  <c r="AF111" i="8"/>
  <c r="AG110" i="8"/>
  <c r="AF110" i="8"/>
  <c r="AG109" i="8"/>
  <c r="AF109" i="8"/>
  <c r="AG108" i="8"/>
  <c r="AF108" i="8"/>
  <c r="AG107" i="8"/>
  <c r="AF107" i="8"/>
  <c r="AG106" i="8"/>
  <c r="AF106" i="8"/>
  <c r="AG105" i="8"/>
  <c r="AF105" i="8"/>
  <c r="AG104" i="8"/>
  <c r="AF104" i="8"/>
  <c r="AG96" i="8"/>
  <c r="AF96" i="8"/>
  <c r="AG95" i="8"/>
  <c r="AF95" i="8"/>
  <c r="AG94" i="8"/>
  <c r="AF94" i="8"/>
  <c r="AG93" i="8"/>
  <c r="AF93" i="8"/>
  <c r="AG92" i="8"/>
  <c r="AF92" i="8"/>
  <c r="AG91" i="8"/>
  <c r="AF91" i="8"/>
  <c r="AG90" i="8"/>
  <c r="AF90" i="8"/>
  <c r="AG89" i="8"/>
  <c r="AF89" i="8"/>
  <c r="AG88" i="8"/>
  <c r="AF88" i="8"/>
  <c r="AG87" i="8"/>
  <c r="AF87" i="8"/>
  <c r="AG86" i="8"/>
  <c r="AF86" i="8"/>
  <c r="AG85" i="8"/>
  <c r="AF85" i="8"/>
  <c r="AG84" i="8"/>
  <c r="AF84" i="8"/>
  <c r="AG83" i="8"/>
  <c r="AF83" i="8"/>
  <c r="AG66" i="8"/>
  <c r="AF66" i="8"/>
  <c r="AG65" i="8"/>
  <c r="AF65" i="8"/>
  <c r="AG64" i="8"/>
  <c r="AF64" i="8"/>
  <c r="AG63" i="8"/>
  <c r="AF63" i="8"/>
  <c r="AG62" i="8"/>
  <c r="AF62" i="8"/>
  <c r="AG61" i="8"/>
  <c r="AF61" i="8"/>
  <c r="AG60" i="8"/>
  <c r="AF60" i="8"/>
  <c r="AG59" i="8"/>
  <c r="AF59" i="8"/>
  <c r="AG57" i="8"/>
  <c r="AF57" i="8"/>
  <c r="AG56" i="8"/>
  <c r="AF56" i="8"/>
  <c r="AG55" i="8"/>
  <c r="AF55" i="8"/>
  <c r="AG54" i="8"/>
  <c r="AF54" i="8"/>
  <c r="AG53" i="8"/>
  <c r="AF53" i="8"/>
  <c r="AG52" i="8"/>
  <c r="AF52" i="8"/>
  <c r="AG41" i="8"/>
  <c r="AF41" i="8"/>
  <c r="AG40" i="8"/>
  <c r="AF40" i="8"/>
  <c r="AG39" i="8"/>
  <c r="AF39" i="8"/>
  <c r="AG38" i="8"/>
  <c r="AF38" i="8"/>
  <c r="AG37" i="8"/>
  <c r="AF37" i="8"/>
  <c r="AG36" i="8"/>
  <c r="AF36" i="8"/>
  <c r="AG35" i="8"/>
  <c r="AF35" i="8"/>
  <c r="AG34" i="8"/>
  <c r="AF34" i="8"/>
  <c r="AG33" i="8"/>
  <c r="AF33" i="8"/>
  <c r="AG32" i="8"/>
  <c r="AF32" i="8"/>
  <c r="AG31" i="8"/>
  <c r="AF31" i="8"/>
  <c r="AG30" i="8"/>
  <c r="AF30" i="8"/>
  <c r="AG29" i="8"/>
  <c r="AF29" i="8"/>
  <c r="AG27" i="8"/>
  <c r="AF27" i="8"/>
  <c r="D11" i="10"/>
  <c r="D11" i="9"/>
  <c r="C11" i="8"/>
  <c r="E11" i="4"/>
  <c r="D11" i="3"/>
  <c r="C25" i="8"/>
  <c r="C158" i="8" s="1"/>
  <c r="B300" i="8"/>
  <c r="B281" i="8"/>
  <c r="B262" i="8"/>
  <c r="B243" i="8"/>
  <c r="B224" i="8"/>
  <c r="C124" i="8"/>
  <c r="C102" i="8"/>
  <c r="C170" i="8" s="1"/>
  <c r="C80" i="8"/>
  <c r="C48" i="8"/>
  <c r="D80" i="4"/>
  <c r="D48" i="4"/>
  <c r="D47" i="4"/>
  <c r="D46" i="4"/>
  <c r="E21" i="4"/>
  <c r="E20" i="4"/>
  <c r="D66" i="4"/>
  <c r="D58" i="4"/>
  <c r="D49" i="4"/>
  <c r="D45" i="4"/>
  <c r="E19" i="4"/>
  <c r="J322" i="8"/>
  <c r="M322" i="8"/>
  <c r="N322" i="8"/>
  <c r="O322" i="8"/>
  <c r="P322" i="8"/>
  <c r="Q322" i="8"/>
  <c r="Q327" i="8" s="1"/>
  <c r="R322" i="8"/>
  <c r="M323" i="8"/>
  <c r="N323" i="8"/>
  <c r="O323" i="8"/>
  <c r="P323" i="8"/>
  <c r="Q323" i="8"/>
  <c r="R323" i="8"/>
  <c r="R327" i="8" s="1"/>
  <c r="M324" i="8"/>
  <c r="N324" i="8"/>
  <c r="O324" i="8"/>
  <c r="P324" i="8"/>
  <c r="Q324" i="8"/>
  <c r="R324" i="8"/>
  <c r="M325" i="8"/>
  <c r="N325" i="8"/>
  <c r="O325" i="8"/>
  <c r="P325" i="8"/>
  <c r="Q325" i="8"/>
  <c r="R325" i="8"/>
  <c r="M326" i="8"/>
  <c r="N326" i="8"/>
  <c r="O326" i="8"/>
  <c r="P326" i="8"/>
  <c r="Q326" i="8"/>
  <c r="R326" i="8"/>
  <c r="L326" i="8"/>
  <c r="L325" i="8"/>
  <c r="L324" i="8"/>
  <c r="L323" i="8"/>
  <c r="L322" i="8"/>
  <c r="J323" i="8"/>
  <c r="J324" i="8"/>
  <c r="J325" i="8"/>
  <c r="J326" i="8"/>
  <c r="O361" i="8"/>
  <c r="N361" i="8"/>
  <c r="M361" i="8"/>
  <c r="L361" i="8"/>
  <c r="K361" i="8"/>
  <c r="J361" i="8"/>
  <c r="I361" i="8"/>
  <c r="G361" i="8"/>
  <c r="D353" i="8"/>
  <c r="O350" i="8"/>
  <c r="N350" i="8"/>
  <c r="M350" i="8"/>
  <c r="L350" i="8"/>
  <c r="K350" i="8"/>
  <c r="J350" i="8"/>
  <c r="I350" i="8"/>
  <c r="G350" i="8"/>
  <c r="D342" i="8"/>
  <c r="I339" i="8"/>
  <c r="J339" i="8"/>
  <c r="K339" i="8"/>
  <c r="L339" i="8"/>
  <c r="M339" i="8"/>
  <c r="N339" i="8"/>
  <c r="O339" i="8"/>
  <c r="G339" i="8"/>
  <c r="D331" i="8"/>
  <c r="AH172" i="8"/>
  <c r="AH163" i="8"/>
  <c r="AE175" i="8"/>
  <c r="AD175" i="8"/>
  <c r="AC175" i="8"/>
  <c r="AB175" i="8"/>
  <c r="AA175" i="8"/>
  <c r="Z175" i="8"/>
  <c r="Y175" i="8"/>
  <c r="X175" i="8"/>
  <c r="W175" i="8"/>
  <c r="V175" i="8"/>
  <c r="U175" i="8"/>
  <c r="T175" i="8"/>
  <c r="S175" i="8"/>
  <c r="R175" i="8"/>
  <c r="Q175" i="8"/>
  <c r="P175" i="8"/>
  <c r="O175" i="8"/>
  <c r="N175" i="8"/>
  <c r="M175" i="8"/>
  <c r="L175" i="8"/>
  <c r="K175" i="8"/>
  <c r="J175" i="8"/>
  <c r="I175" i="8"/>
  <c r="H175" i="8"/>
  <c r="G175" i="8"/>
  <c r="F175" i="8"/>
  <c r="E175" i="8"/>
  <c r="D175" i="8"/>
  <c r="AF49" i="8"/>
  <c r="AG49" i="8"/>
  <c r="AF51" i="8"/>
  <c r="AG51" i="8"/>
  <c r="AF67" i="8"/>
  <c r="AG67" i="8"/>
  <c r="AF68" i="8"/>
  <c r="AG68" i="8"/>
  <c r="AF69" i="8"/>
  <c r="AG69" i="8"/>
  <c r="AF78" i="8"/>
  <c r="AG78" i="8"/>
  <c r="AF81" i="8"/>
  <c r="AG81" i="8"/>
  <c r="AF82" i="8"/>
  <c r="AG82" i="8"/>
  <c r="AF97" i="8"/>
  <c r="AG97" i="8"/>
  <c r="AF98" i="8"/>
  <c r="AG98" i="8"/>
  <c r="AF99" i="8"/>
  <c r="AG99" i="8"/>
  <c r="AF100" i="8"/>
  <c r="AG100" i="8"/>
  <c r="AF103" i="8"/>
  <c r="AG103" i="8"/>
  <c r="AF119" i="8"/>
  <c r="AG119" i="8"/>
  <c r="AF120" i="8"/>
  <c r="AG120" i="8"/>
  <c r="AF121" i="8"/>
  <c r="AG121" i="8"/>
  <c r="AF122" i="8"/>
  <c r="AG122" i="8"/>
  <c r="AF125" i="8"/>
  <c r="AG125" i="8"/>
  <c r="AF126" i="8"/>
  <c r="AG126" i="8"/>
  <c r="AF141" i="8"/>
  <c r="AG141" i="8"/>
  <c r="AF142" i="8"/>
  <c r="AG142" i="8"/>
  <c r="AF143" i="8"/>
  <c r="AG143" i="8"/>
  <c r="AF144" i="8"/>
  <c r="AG144" i="8"/>
  <c r="AF26" i="8"/>
  <c r="AG26" i="8"/>
  <c r="AF42" i="8"/>
  <c r="AG42" i="8"/>
  <c r="AF43" i="8"/>
  <c r="AG43" i="8"/>
  <c r="AF44" i="8"/>
  <c r="AG44" i="8"/>
  <c r="AF45" i="8"/>
  <c r="AG45" i="8"/>
  <c r="AF46" i="8"/>
  <c r="AG46" i="8"/>
  <c r="AG146" i="8"/>
  <c r="AF146" i="8"/>
  <c r="AK146" i="8"/>
  <c r="AJ146" i="8"/>
  <c r="AI146" i="8"/>
  <c r="AH146" i="8"/>
  <c r="AE146" i="8"/>
  <c r="AD146" i="8"/>
  <c r="AC146" i="8"/>
  <c r="AB146" i="8"/>
  <c r="AA146" i="8"/>
  <c r="Z146" i="8"/>
  <c r="Y146" i="8"/>
  <c r="X146" i="8"/>
  <c r="W146" i="8"/>
  <c r="V146" i="8"/>
  <c r="U146" i="8"/>
  <c r="T146" i="8"/>
  <c r="S146" i="8"/>
  <c r="R146" i="8"/>
  <c r="Q146" i="8"/>
  <c r="P146" i="8"/>
  <c r="O146" i="8"/>
  <c r="N146" i="8"/>
  <c r="M146" i="8"/>
  <c r="L146" i="8"/>
  <c r="K146" i="8"/>
  <c r="J146" i="8"/>
  <c r="I146" i="8"/>
  <c r="H146" i="8"/>
  <c r="G146" i="8"/>
  <c r="F146" i="8"/>
  <c r="E146" i="8"/>
  <c r="D146"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24"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E124" i="8"/>
  <c r="D124" i="8"/>
  <c r="AE102" i="8"/>
  <c r="AD102" i="8"/>
  <c r="AC102"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AE80" i="8"/>
  <c r="AD80" i="8"/>
  <c r="AC80" i="8"/>
  <c r="AB80" i="8"/>
  <c r="AA80" i="8"/>
  <c r="Z80" i="8"/>
  <c r="Y80" i="8"/>
  <c r="X80" i="8"/>
  <c r="W80" i="8"/>
  <c r="V80" i="8"/>
  <c r="U80" i="8"/>
  <c r="T80" i="8"/>
  <c r="S80" i="8"/>
  <c r="R80" i="8"/>
  <c r="Q80" i="8"/>
  <c r="P80" i="8"/>
  <c r="O80" i="8"/>
  <c r="N80" i="8"/>
  <c r="M80" i="8"/>
  <c r="L80" i="8"/>
  <c r="K80" i="8"/>
  <c r="J80" i="8"/>
  <c r="I80" i="8"/>
  <c r="H80" i="8"/>
  <c r="G80" i="8"/>
  <c r="F80" i="8"/>
  <c r="E80" i="8"/>
  <c r="AG80" i="8" s="1"/>
  <c r="D80" i="8"/>
  <c r="AE48" i="8"/>
  <c r="AD48" i="8"/>
  <c r="AC48" i="8"/>
  <c r="AB48" i="8"/>
  <c r="AA48" i="8"/>
  <c r="Z48" i="8"/>
  <c r="Y48" i="8"/>
  <c r="X48" i="8"/>
  <c r="W48" i="8"/>
  <c r="V48" i="8"/>
  <c r="U48" i="8"/>
  <c r="T48" i="8"/>
  <c r="S48" i="8"/>
  <c r="R48" i="8"/>
  <c r="Q48" i="8"/>
  <c r="P48" i="8"/>
  <c r="O48" i="8"/>
  <c r="N48" i="8"/>
  <c r="M48" i="8"/>
  <c r="L48" i="8"/>
  <c r="K48" i="8"/>
  <c r="K155" i="8" s="1"/>
  <c r="J48" i="8"/>
  <c r="I48" i="8"/>
  <c r="H48" i="8"/>
  <c r="G48" i="8"/>
  <c r="F48" i="8"/>
  <c r="E48" i="8"/>
  <c r="D48" i="8"/>
  <c r="AE25" i="8"/>
  <c r="AD25" i="8"/>
  <c r="AD155" i="8" s="1"/>
  <c r="AC25" i="8"/>
  <c r="AC155" i="8" s="1"/>
  <c r="AB25" i="8"/>
  <c r="AA25" i="8"/>
  <c r="Z25" i="8"/>
  <c r="Y25" i="8"/>
  <c r="X25" i="8"/>
  <c r="W25" i="8"/>
  <c r="V25" i="8"/>
  <c r="U25" i="8"/>
  <c r="U155" i="8" s="1"/>
  <c r="T25" i="8"/>
  <c r="S25" i="8"/>
  <c r="R25" i="8"/>
  <c r="Q25" i="8"/>
  <c r="P25" i="8"/>
  <c r="O25" i="8"/>
  <c r="N25" i="8"/>
  <c r="M25" i="8"/>
  <c r="L25" i="8"/>
  <c r="K25" i="8"/>
  <c r="J25" i="8"/>
  <c r="I25" i="8"/>
  <c r="H25" i="8"/>
  <c r="G25" i="8"/>
  <c r="F25" i="8"/>
  <c r="F155" i="8" s="1"/>
  <c r="E25" i="8"/>
  <c r="D25" i="8"/>
  <c r="P155" i="8"/>
  <c r="C123" i="8"/>
  <c r="C79" i="8"/>
  <c r="B306" i="8"/>
  <c r="B307" i="8" s="1"/>
  <c r="B308" i="8" s="1"/>
  <c r="B309" i="8" s="1"/>
  <c r="B310" i="8" s="1"/>
  <c r="B311" i="8" s="1"/>
  <c r="B312" i="8" s="1"/>
  <c r="B313" i="8" s="1"/>
  <c r="B314" i="8" s="1"/>
  <c r="B287" i="8"/>
  <c r="B288" i="8"/>
  <c r="B289" i="8"/>
  <c r="B290" i="8" s="1"/>
  <c r="B291" i="8" s="1"/>
  <c r="B292" i="8" s="1"/>
  <c r="B293" i="8" s="1"/>
  <c r="B294" i="8" s="1"/>
  <c r="B295" i="8" s="1"/>
  <c r="B268" i="8"/>
  <c r="B269" i="8"/>
  <c r="B270" i="8" s="1"/>
  <c r="B271" i="8" s="1"/>
  <c r="B272" i="8" s="1"/>
  <c r="B273" i="8" s="1"/>
  <c r="B274" i="8" s="1"/>
  <c r="B275" i="8" s="1"/>
  <c r="B276" i="8" s="1"/>
  <c r="B249" i="8"/>
  <c r="B250" i="8" s="1"/>
  <c r="B251" i="8" s="1"/>
  <c r="B252" i="8" s="1"/>
  <c r="B253" i="8" s="1"/>
  <c r="B254" i="8" s="1"/>
  <c r="B255" i="8" s="1"/>
  <c r="B256" i="8" s="1"/>
  <c r="B257"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30" i="8"/>
  <c r="B231" i="8" s="1"/>
  <c r="B232" i="8" s="1"/>
  <c r="B233" i="8" s="1"/>
  <c r="B234" i="8" s="1"/>
  <c r="B235" i="8" s="1"/>
  <c r="B236" i="8" s="1"/>
  <c r="B237" i="8" s="1"/>
  <c r="B238" i="8" s="1"/>
  <c r="D13" i="10"/>
  <c r="D9" i="10"/>
  <c r="D13" i="9"/>
  <c r="D9" i="9"/>
  <c r="E13" i="4"/>
  <c r="E9" i="4"/>
  <c r="D13" i="3"/>
  <c r="D9" i="3"/>
  <c r="C152" i="8" l="1"/>
  <c r="L152" i="8" s="1"/>
  <c r="L161" i="8" s="1"/>
  <c r="L170" i="8" s="1"/>
  <c r="AF80" i="8"/>
  <c r="AF101" i="8" s="1"/>
  <c r="X155" i="8"/>
  <c r="I155" i="8"/>
  <c r="Q155" i="8"/>
  <c r="Y155" i="8"/>
  <c r="L327" i="8"/>
  <c r="O327" i="8"/>
  <c r="M327" i="8"/>
  <c r="AF48" i="8"/>
  <c r="AF79" i="8" s="1"/>
  <c r="P327" i="8"/>
  <c r="D155" i="8"/>
  <c r="AG48" i="8"/>
  <c r="AF25" i="8"/>
  <c r="AF155" i="8" s="1"/>
  <c r="R155" i="8"/>
  <c r="Z155" i="8"/>
  <c r="AF102" i="8"/>
  <c r="AF123" i="8" s="1"/>
  <c r="N327" i="8"/>
  <c r="S155" i="8"/>
  <c r="AA155" i="8"/>
  <c r="L155" i="8"/>
  <c r="T155" i="8"/>
  <c r="AB155" i="8"/>
  <c r="C325" i="8"/>
  <c r="AG124" i="8"/>
  <c r="AG145" i="8" s="1"/>
  <c r="AF124" i="8"/>
  <c r="AF145" i="8" s="1"/>
  <c r="AG102" i="8"/>
  <c r="AG123" i="8" s="1"/>
  <c r="AG101" i="8"/>
  <c r="AG79" i="8"/>
  <c r="G155" i="8"/>
  <c r="O155" i="8"/>
  <c r="W155" i="8"/>
  <c r="AE155" i="8"/>
  <c r="N155" i="8"/>
  <c r="V155" i="8"/>
  <c r="H155" i="8"/>
  <c r="M155" i="8"/>
  <c r="C161" i="8"/>
  <c r="C149" i="8"/>
  <c r="F149" i="8" s="1"/>
  <c r="F158" i="8" s="1"/>
  <c r="F167" i="8" s="1"/>
  <c r="AF152" i="8"/>
  <c r="E337" i="8" s="1"/>
  <c r="C167" i="8"/>
  <c r="AG25" i="8"/>
  <c r="E155" i="8"/>
  <c r="C193" i="8"/>
  <c r="H194" i="8" s="1"/>
  <c r="J155" i="8"/>
  <c r="C322" i="8"/>
  <c r="C178" i="8"/>
  <c r="O179" i="8" s="1"/>
  <c r="C337" i="8"/>
  <c r="C348" i="8" s="1"/>
  <c r="C359" i="8" s="1"/>
  <c r="C334" i="8"/>
  <c r="C345" i="8" s="1"/>
  <c r="C356" i="8" s="1"/>
  <c r="C335" i="8"/>
  <c r="C346" i="8" s="1"/>
  <c r="C357" i="8" s="1"/>
  <c r="C183" i="8"/>
  <c r="C323" i="8"/>
  <c r="C168" i="8"/>
  <c r="C150" i="8"/>
  <c r="AC150" i="8" s="1"/>
  <c r="P152" i="8"/>
  <c r="P161" i="8" s="1"/>
  <c r="P170" i="8" s="1"/>
  <c r="G152" i="8"/>
  <c r="G161" i="8" s="1"/>
  <c r="G170" i="8" s="1"/>
  <c r="Q152" i="8"/>
  <c r="Q161" i="8" s="1"/>
  <c r="Q170" i="8" s="1"/>
  <c r="E152" i="8"/>
  <c r="E161" i="8" s="1"/>
  <c r="U152" i="8"/>
  <c r="U161" i="8" s="1"/>
  <c r="U170" i="8" s="1"/>
  <c r="I152" i="8"/>
  <c r="I161" i="8" s="1"/>
  <c r="I170" i="8" s="1"/>
  <c r="AB152" i="8"/>
  <c r="AB161" i="8" s="1"/>
  <c r="AB170" i="8" s="1"/>
  <c r="C159" i="8"/>
  <c r="Y152" i="8"/>
  <c r="Y161" i="8" s="1"/>
  <c r="Y170" i="8" s="1"/>
  <c r="X152" i="8"/>
  <c r="X161" i="8" s="1"/>
  <c r="X170" i="8" s="1"/>
  <c r="Z152" i="8"/>
  <c r="Z161" i="8" s="1"/>
  <c r="Z170" i="8" s="1"/>
  <c r="T152" i="8"/>
  <c r="T161" i="8" s="1"/>
  <c r="T170" i="8" s="1"/>
  <c r="V152" i="8"/>
  <c r="V161" i="8" s="1"/>
  <c r="V170" i="8" s="1"/>
  <c r="H152" i="8"/>
  <c r="H161" i="8" s="1"/>
  <c r="H170" i="8" s="1"/>
  <c r="R152" i="8"/>
  <c r="R161" i="8" s="1"/>
  <c r="R170" i="8" s="1"/>
  <c r="AC152" i="8"/>
  <c r="AC161" i="8" s="1"/>
  <c r="AC170" i="8" s="1"/>
  <c r="S152" i="8"/>
  <c r="S161" i="8" s="1"/>
  <c r="S170" i="8" s="1"/>
  <c r="W152" i="8"/>
  <c r="W161" i="8" s="1"/>
  <c r="W170" i="8" s="1"/>
  <c r="AE152" i="8"/>
  <c r="AE161" i="8" s="1"/>
  <c r="AE170" i="8" s="1"/>
  <c r="M152" i="8"/>
  <c r="M161" i="8" s="1"/>
  <c r="M170" i="8" s="1"/>
  <c r="N152" i="8"/>
  <c r="N161" i="8" s="1"/>
  <c r="N170" i="8" s="1"/>
  <c r="K152" i="8"/>
  <c r="K161" i="8" s="1"/>
  <c r="K170" i="8" s="1"/>
  <c r="AG152" i="8"/>
  <c r="F337" i="8" s="1"/>
  <c r="H337" i="8" s="1"/>
  <c r="AA152" i="8"/>
  <c r="AA161" i="8" s="1"/>
  <c r="AA170" i="8" s="1"/>
  <c r="D152" i="8"/>
  <c r="D161" i="8" s="1"/>
  <c r="F152" i="8"/>
  <c r="F161" i="8" s="1"/>
  <c r="F170" i="8" s="1"/>
  <c r="C326" i="8"/>
  <c r="C338" i="8"/>
  <c r="C349" i="8" s="1"/>
  <c r="C360" i="8" s="1"/>
  <c r="C153" i="8"/>
  <c r="C162" i="8"/>
  <c r="C171" i="8"/>
  <c r="C324" i="8"/>
  <c r="C169" i="8"/>
  <c r="C151" i="8"/>
  <c r="C160" i="8"/>
  <c r="C188" i="8"/>
  <c r="C336" i="8"/>
  <c r="C347" i="8" s="1"/>
  <c r="C358" i="8" s="1"/>
  <c r="C198" i="8"/>
  <c r="Y194" i="8" l="1"/>
  <c r="N149" i="8"/>
  <c r="N158" i="8" s="1"/>
  <c r="N167" i="8" s="1"/>
  <c r="O194" i="8"/>
  <c r="J152" i="8"/>
  <c r="J161" i="8" s="1"/>
  <c r="J170" i="8" s="1"/>
  <c r="O152" i="8"/>
  <c r="O161" i="8" s="1"/>
  <c r="O170" i="8" s="1"/>
  <c r="AD152" i="8"/>
  <c r="AD161" i="8" s="1"/>
  <c r="AD170" i="8" s="1"/>
  <c r="AB194" i="8"/>
  <c r="AB195" i="8" s="1"/>
  <c r="W194" i="8"/>
  <c r="F291" i="8" s="1"/>
  <c r="AC194" i="8"/>
  <c r="J149" i="8"/>
  <c r="J158" i="8" s="1"/>
  <c r="AE149" i="8"/>
  <c r="AE158" i="8" s="1"/>
  <c r="M194" i="8"/>
  <c r="M195" i="8" s="1"/>
  <c r="I194" i="8"/>
  <c r="F284" i="8" s="1"/>
  <c r="X194" i="8"/>
  <c r="E292" i="8" s="1"/>
  <c r="U194" i="8"/>
  <c r="U195" i="8" s="1"/>
  <c r="F194" i="8"/>
  <c r="F195" i="8" s="1"/>
  <c r="R194" i="8"/>
  <c r="R195" i="8" s="1"/>
  <c r="D194" i="8"/>
  <c r="D195" i="8" s="1"/>
  <c r="G179" i="8"/>
  <c r="G180" i="8" s="1"/>
  <c r="T194" i="8"/>
  <c r="T195" i="8" s="1"/>
  <c r="V194" i="8"/>
  <c r="V195" i="8" s="1"/>
  <c r="J194" i="8"/>
  <c r="E285" i="8" s="1"/>
  <c r="L149" i="8"/>
  <c r="L158" i="8" s="1"/>
  <c r="L167" i="8" s="1"/>
  <c r="E149" i="8"/>
  <c r="E158" i="8" s="1"/>
  <c r="E167" i="8" s="1"/>
  <c r="R149" i="8"/>
  <c r="R158" i="8" s="1"/>
  <c r="R167" i="8" s="1"/>
  <c r="AF149" i="8"/>
  <c r="E334" i="8" s="1"/>
  <c r="Z149" i="8"/>
  <c r="Z158" i="8" s="1"/>
  <c r="Z167" i="8" s="1"/>
  <c r="L194" i="8"/>
  <c r="L195" i="8" s="1"/>
  <c r="AC149" i="8"/>
  <c r="AC158" i="8" s="1"/>
  <c r="AC167" i="8" s="1"/>
  <c r="AF47" i="8"/>
  <c r="U149" i="8"/>
  <c r="U158" i="8" s="1"/>
  <c r="U167" i="8" s="1"/>
  <c r="Q149" i="8"/>
  <c r="Q158" i="8" s="1"/>
  <c r="K149" i="8"/>
  <c r="K158" i="8" s="1"/>
  <c r="AA194" i="8"/>
  <c r="F293" i="8" s="1"/>
  <c r="AA149" i="8"/>
  <c r="AA158" i="8" s="1"/>
  <c r="AA167" i="8" s="1"/>
  <c r="P149" i="8"/>
  <c r="P158" i="8" s="1"/>
  <c r="P167" i="8" s="1"/>
  <c r="D149" i="8"/>
  <c r="D158" i="8" s="1"/>
  <c r="Q194" i="8"/>
  <c r="Q195" i="8" s="1"/>
  <c r="P194" i="8"/>
  <c r="P195" i="8" s="1"/>
  <c r="X149" i="8"/>
  <c r="X158" i="8" s="1"/>
  <c r="X167" i="8" s="1"/>
  <c r="M149" i="8"/>
  <c r="M158" i="8" s="1"/>
  <c r="AE194" i="8"/>
  <c r="F295" i="8" s="1"/>
  <c r="E194" i="8"/>
  <c r="F282" i="8" s="1"/>
  <c r="T149" i="8"/>
  <c r="T158" i="8" s="1"/>
  <c r="T167" i="8" s="1"/>
  <c r="Y149" i="8"/>
  <c r="Y158" i="8" s="1"/>
  <c r="Y167" i="8" s="1"/>
  <c r="G149" i="8"/>
  <c r="G158" i="8" s="1"/>
  <c r="G167" i="8" s="1"/>
  <c r="I149" i="8"/>
  <c r="I158" i="8" s="1"/>
  <c r="I167" i="8" s="1"/>
  <c r="O149" i="8"/>
  <c r="O158" i="8" s="1"/>
  <c r="S194" i="8"/>
  <c r="S195" i="8" s="1"/>
  <c r="AD194" i="8"/>
  <c r="E295" i="8" s="1"/>
  <c r="Z194" i="8"/>
  <c r="E293" i="8" s="1"/>
  <c r="N194" i="8"/>
  <c r="N195" i="8" s="1"/>
  <c r="K194" i="8"/>
  <c r="F285" i="8" s="1"/>
  <c r="V149" i="8"/>
  <c r="V158" i="8" s="1"/>
  <c r="V167" i="8" s="1"/>
  <c r="F179" i="8"/>
  <c r="F180" i="8" s="1"/>
  <c r="E179" i="8"/>
  <c r="F225" i="8" s="1"/>
  <c r="G194" i="8"/>
  <c r="G195" i="8" s="1"/>
  <c r="D179" i="8"/>
  <c r="D180" i="8" s="1"/>
  <c r="H149" i="8"/>
  <c r="H158" i="8" s="1"/>
  <c r="H167" i="8" s="1"/>
  <c r="S149" i="8"/>
  <c r="S158" i="8" s="1"/>
  <c r="S167" i="8" s="1"/>
  <c r="AG149" i="8"/>
  <c r="F334" i="8" s="1"/>
  <c r="H334" i="8" s="1"/>
  <c r="X179" i="8"/>
  <c r="E235" i="8" s="1"/>
  <c r="Z179" i="8"/>
  <c r="Z180" i="8" s="1"/>
  <c r="U179" i="8"/>
  <c r="F233" i="8" s="1"/>
  <c r="P179" i="8"/>
  <c r="E231" i="8" s="1"/>
  <c r="H179" i="8"/>
  <c r="E227" i="8" s="1"/>
  <c r="J179" i="8"/>
  <c r="J180" i="8" s="1"/>
  <c r="AE179" i="8"/>
  <c r="AE180" i="8" s="1"/>
  <c r="K179" i="8"/>
  <c r="K180" i="8" s="1"/>
  <c r="AB149" i="8"/>
  <c r="AB158" i="8" s="1"/>
  <c r="AB167" i="8" s="1"/>
  <c r="AD149" i="8"/>
  <c r="AD158" i="8" s="1"/>
  <c r="AD167" i="8" s="1"/>
  <c r="Y179" i="8"/>
  <c r="Y180" i="8" s="1"/>
  <c r="AH152" i="8"/>
  <c r="D325" i="8" s="1"/>
  <c r="W149" i="8"/>
  <c r="W158" i="8" s="1"/>
  <c r="W167" i="8" s="1"/>
  <c r="R179" i="8"/>
  <c r="W179" i="8"/>
  <c r="AC179" i="8"/>
  <c r="V179" i="8"/>
  <c r="T179" i="8"/>
  <c r="I179" i="8"/>
  <c r="M179" i="8"/>
  <c r="Q179" i="8"/>
  <c r="AB179" i="8"/>
  <c r="AD179" i="8"/>
  <c r="E238" i="8" s="1"/>
  <c r="V150" i="8"/>
  <c r="V159" i="8" s="1"/>
  <c r="L179" i="8"/>
  <c r="L180" i="8" s="1"/>
  <c r="N179" i="8"/>
  <c r="S179" i="8"/>
  <c r="F232" i="8" s="1"/>
  <c r="AG47" i="8"/>
  <c r="AG155" i="8"/>
  <c r="AH155" i="8" s="1"/>
  <c r="AA179" i="8"/>
  <c r="AA180" i="8" s="1"/>
  <c r="P184" i="8"/>
  <c r="L184" i="8"/>
  <c r="AE184" i="8"/>
  <c r="E184" i="8"/>
  <c r="X184" i="8"/>
  <c r="T184" i="8"/>
  <c r="H184" i="8"/>
  <c r="G184" i="8"/>
  <c r="Y184" i="8"/>
  <c r="W184" i="8"/>
  <c r="S184" i="8"/>
  <c r="Q184" i="8"/>
  <c r="D184" i="8"/>
  <c r="M184" i="8"/>
  <c r="K184" i="8"/>
  <c r="AA184" i="8"/>
  <c r="Z184" i="8"/>
  <c r="U184" i="8"/>
  <c r="V184" i="8"/>
  <c r="F184" i="8"/>
  <c r="R184" i="8"/>
  <c r="AB184" i="8"/>
  <c r="J184" i="8"/>
  <c r="AC184" i="8"/>
  <c r="I184" i="8"/>
  <c r="AD184" i="8"/>
  <c r="O184" i="8"/>
  <c r="N184" i="8"/>
  <c r="O180" i="8"/>
  <c r="F230" i="8"/>
  <c r="F292" i="8"/>
  <c r="Y195" i="8"/>
  <c r="AA150" i="8"/>
  <c r="AA159" i="8" s="1"/>
  <c r="AA168" i="8" s="1"/>
  <c r="AG150" i="8"/>
  <c r="F335" i="8" s="1"/>
  <c r="H335" i="8" s="1"/>
  <c r="P150" i="8"/>
  <c r="P159" i="8" s="1"/>
  <c r="P168" i="8" s="1"/>
  <c r="Q150" i="8"/>
  <c r="Q159" i="8" s="1"/>
  <c r="Q168" i="8" s="1"/>
  <c r="Y150" i="8"/>
  <c r="Y159" i="8" s="1"/>
  <c r="Y168" i="8" s="1"/>
  <c r="G150" i="8"/>
  <c r="G159" i="8" s="1"/>
  <c r="G168" i="8" s="1"/>
  <c r="U150" i="8"/>
  <c r="U159" i="8" s="1"/>
  <c r="U168" i="8" s="1"/>
  <c r="K150" i="8"/>
  <c r="K159" i="8" s="1"/>
  <c r="K168" i="8" s="1"/>
  <c r="J150" i="8"/>
  <c r="J159" i="8" s="1"/>
  <c r="J168" i="8" s="1"/>
  <c r="AE150" i="8"/>
  <c r="AE159" i="8" s="1"/>
  <c r="AE168" i="8" s="1"/>
  <c r="AD150" i="8"/>
  <c r="AD159" i="8" s="1"/>
  <c r="AD168" i="8" s="1"/>
  <c r="O150" i="8"/>
  <c r="O159" i="8" s="1"/>
  <c r="O168" i="8" s="1"/>
  <c r="W150" i="8"/>
  <c r="W159" i="8" s="1"/>
  <c r="W168" i="8" s="1"/>
  <c r="N150" i="8"/>
  <c r="N159" i="8" s="1"/>
  <c r="N168" i="8" s="1"/>
  <c r="M150" i="8"/>
  <c r="M159" i="8" s="1"/>
  <c r="M168" i="8" s="1"/>
  <c r="I150" i="8"/>
  <c r="I159" i="8" s="1"/>
  <c r="I168" i="8" s="1"/>
  <c r="S150" i="8"/>
  <c r="S159" i="8" s="1"/>
  <c r="S168" i="8" s="1"/>
  <c r="D150" i="8"/>
  <c r="D159" i="8" s="1"/>
  <c r="D168" i="8" s="1"/>
  <c r="F150" i="8"/>
  <c r="F159" i="8" s="1"/>
  <c r="F168" i="8" s="1"/>
  <c r="AB150" i="8"/>
  <c r="AB159" i="8" s="1"/>
  <c r="AB168" i="8" s="1"/>
  <c r="Z150" i="8"/>
  <c r="Z159" i="8" s="1"/>
  <c r="Z168" i="8" s="1"/>
  <c r="H150" i="8"/>
  <c r="H159" i="8" s="1"/>
  <c r="H168" i="8" s="1"/>
  <c r="AF150" i="8"/>
  <c r="E150" i="8"/>
  <c r="E159" i="8" s="1"/>
  <c r="E168" i="8" s="1"/>
  <c r="R150" i="8"/>
  <c r="R159" i="8" s="1"/>
  <c r="R168" i="8" s="1"/>
  <c r="X150" i="8"/>
  <c r="X159" i="8" s="1"/>
  <c r="X168" i="8" s="1"/>
  <c r="L150" i="8"/>
  <c r="L159" i="8" s="1"/>
  <c r="L168" i="8" s="1"/>
  <c r="T150" i="8"/>
  <c r="T159" i="8" s="1"/>
  <c r="T168" i="8" s="1"/>
  <c r="D170" i="8"/>
  <c r="E170" i="8"/>
  <c r="H195" i="8"/>
  <c r="E284" i="8"/>
  <c r="L151" i="8"/>
  <c r="R151" i="8"/>
  <c r="Z151" i="8"/>
  <c r="V151" i="8"/>
  <c r="V160" i="8" s="1"/>
  <c r="V169" i="8" s="1"/>
  <c r="AA151" i="8"/>
  <c r="AD151" i="8"/>
  <c r="P151" i="8"/>
  <c r="M151" i="8"/>
  <c r="M160" i="8" s="1"/>
  <c r="M169" i="8" s="1"/>
  <c r="AF151" i="8"/>
  <c r="W151" i="8"/>
  <c r="O151" i="8"/>
  <c r="O160" i="8" s="1"/>
  <c r="O169" i="8" s="1"/>
  <c r="AC151" i="8"/>
  <c r="AC160" i="8" s="1"/>
  <c r="AC169" i="8" s="1"/>
  <c r="H151" i="8"/>
  <c r="AB151" i="8"/>
  <c r="E151" i="8"/>
  <c r="K151" i="8"/>
  <c r="K160" i="8" s="1"/>
  <c r="K169" i="8" s="1"/>
  <c r="F151" i="8"/>
  <c r="S151" i="8"/>
  <c r="X151" i="8"/>
  <c r="Q151" i="8"/>
  <c r="Q160" i="8" s="1"/>
  <c r="Q169" i="8" s="1"/>
  <c r="U151" i="8"/>
  <c r="I151" i="8"/>
  <c r="J151" i="8"/>
  <c r="J160" i="8" s="1"/>
  <c r="J169" i="8" s="1"/>
  <c r="D151" i="8"/>
  <c r="D160" i="8" s="1"/>
  <c r="T151" i="8"/>
  <c r="G151" i="8"/>
  <c r="AE151" i="8"/>
  <c r="AE160" i="8" s="1"/>
  <c r="AE169" i="8" s="1"/>
  <c r="N151" i="8"/>
  <c r="Y151" i="8"/>
  <c r="AG151" i="8"/>
  <c r="AC159" i="8"/>
  <c r="O195" i="8"/>
  <c r="F287" i="8"/>
  <c r="Y153" i="8"/>
  <c r="Y162" i="8" s="1"/>
  <c r="Y171" i="8" s="1"/>
  <c r="P153" i="8"/>
  <c r="P162" i="8" s="1"/>
  <c r="P171" i="8" s="1"/>
  <c r="K153" i="8"/>
  <c r="K162" i="8" s="1"/>
  <c r="K171" i="8" s="1"/>
  <c r="AC153" i="8"/>
  <c r="AC162" i="8" s="1"/>
  <c r="AC171" i="8" s="1"/>
  <c r="G153" i="8"/>
  <c r="G162" i="8" s="1"/>
  <c r="G171" i="8" s="1"/>
  <c r="AE153" i="8"/>
  <c r="AE162" i="8" s="1"/>
  <c r="AE171" i="8" s="1"/>
  <c r="R153" i="8"/>
  <c r="R162" i="8" s="1"/>
  <c r="R171" i="8" s="1"/>
  <c r="X153" i="8"/>
  <c r="X162" i="8" s="1"/>
  <c r="X171" i="8" s="1"/>
  <c r="AD153" i="8"/>
  <c r="AD162" i="8" s="1"/>
  <c r="AD171" i="8" s="1"/>
  <c r="AF153" i="8"/>
  <c r="AA153" i="8"/>
  <c r="AA162" i="8" s="1"/>
  <c r="AA171" i="8" s="1"/>
  <c r="U153" i="8"/>
  <c r="U162" i="8" s="1"/>
  <c r="U171" i="8" s="1"/>
  <c r="M153" i="8"/>
  <c r="M162" i="8" s="1"/>
  <c r="M171" i="8" s="1"/>
  <c r="Z153" i="8"/>
  <c r="Z162" i="8" s="1"/>
  <c r="Z171" i="8" s="1"/>
  <c r="T153" i="8"/>
  <c r="T162" i="8" s="1"/>
  <c r="T171" i="8" s="1"/>
  <c r="AB153" i="8"/>
  <c r="AB162" i="8" s="1"/>
  <c r="AB171" i="8" s="1"/>
  <c r="H153" i="8"/>
  <c r="H162" i="8" s="1"/>
  <c r="H171" i="8" s="1"/>
  <c r="Q153" i="8"/>
  <c r="Q162" i="8" s="1"/>
  <c r="Q171" i="8" s="1"/>
  <c r="O153" i="8"/>
  <c r="O162" i="8" s="1"/>
  <c r="O171" i="8" s="1"/>
  <c r="J153" i="8"/>
  <c r="J162" i="8" s="1"/>
  <c r="J171" i="8" s="1"/>
  <c r="S153" i="8"/>
  <c r="S162" i="8" s="1"/>
  <c r="S171" i="8" s="1"/>
  <c r="L153" i="8"/>
  <c r="L162" i="8" s="1"/>
  <c r="L171" i="8" s="1"/>
  <c r="W153" i="8"/>
  <c r="W162" i="8" s="1"/>
  <c r="W171" i="8" s="1"/>
  <c r="I153" i="8"/>
  <c r="I162" i="8" s="1"/>
  <c r="I171" i="8" s="1"/>
  <c r="V153" i="8"/>
  <c r="V162" i="8" s="1"/>
  <c r="V171" i="8" s="1"/>
  <c r="D153" i="8"/>
  <c r="D162" i="8" s="1"/>
  <c r="E153" i="8"/>
  <c r="E162" i="8" s="1"/>
  <c r="AG153" i="8"/>
  <c r="F338" i="8" s="1"/>
  <c r="H338" i="8" s="1"/>
  <c r="N153" i="8"/>
  <c r="N162" i="8" s="1"/>
  <c r="N171" i="8" s="1"/>
  <c r="F153" i="8"/>
  <c r="F162" i="8" s="1"/>
  <c r="F171" i="8" s="1"/>
  <c r="U189" i="8"/>
  <c r="F189" i="8"/>
  <c r="AE189" i="8"/>
  <c r="I189" i="8"/>
  <c r="J189" i="8"/>
  <c r="Z189" i="8"/>
  <c r="S189" i="8"/>
  <c r="L189" i="8"/>
  <c r="M189" i="8"/>
  <c r="G189" i="8"/>
  <c r="D189" i="8"/>
  <c r="K189" i="8"/>
  <c r="N189" i="8"/>
  <c r="O189" i="8"/>
  <c r="P189" i="8"/>
  <c r="Q189" i="8"/>
  <c r="R189" i="8"/>
  <c r="T189" i="8"/>
  <c r="V189" i="8"/>
  <c r="W189" i="8"/>
  <c r="X189" i="8"/>
  <c r="Y189" i="8"/>
  <c r="AB189" i="8"/>
  <c r="E189" i="8"/>
  <c r="AC189" i="8"/>
  <c r="AD189" i="8"/>
  <c r="H189" i="8"/>
  <c r="AA189" i="8"/>
  <c r="G199" i="8"/>
  <c r="P199" i="8"/>
  <c r="T199" i="8"/>
  <c r="X199" i="8"/>
  <c r="K199" i="8"/>
  <c r="D199" i="8"/>
  <c r="M199" i="8"/>
  <c r="I199" i="8"/>
  <c r="AC199" i="8"/>
  <c r="Q199" i="8"/>
  <c r="AB199" i="8"/>
  <c r="Y199" i="8"/>
  <c r="S199" i="8"/>
  <c r="U199" i="8"/>
  <c r="V199" i="8"/>
  <c r="H199" i="8"/>
  <c r="AA199" i="8"/>
  <c r="AD199" i="8"/>
  <c r="E199" i="8"/>
  <c r="W199" i="8"/>
  <c r="AE199" i="8"/>
  <c r="F199" i="8"/>
  <c r="O199" i="8"/>
  <c r="J199" i="8"/>
  <c r="R199" i="8"/>
  <c r="L199" i="8"/>
  <c r="Z199" i="8"/>
  <c r="N199" i="8"/>
  <c r="AC195" i="8"/>
  <c r="F294" i="8"/>
  <c r="W195" i="8" l="1"/>
  <c r="AF170" i="8"/>
  <c r="AG170" i="8"/>
  <c r="F359" i="8" s="1"/>
  <c r="H359" i="8" s="1"/>
  <c r="AG161" i="8"/>
  <c r="F348" i="8" s="1"/>
  <c r="H348" i="8" s="1"/>
  <c r="E294" i="8"/>
  <c r="AF161" i="8"/>
  <c r="E348" i="8" s="1"/>
  <c r="E286" i="8"/>
  <c r="F286" i="8"/>
  <c r="E291" i="8"/>
  <c r="I195" i="8"/>
  <c r="I196" i="8" s="1"/>
  <c r="F289" i="8"/>
  <c r="J195" i="8"/>
  <c r="J196" i="8" s="1"/>
  <c r="I285" i="8" s="1"/>
  <c r="F283" i="8"/>
  <c r="E289" i="8"/>
  <c r="F290" i="8"/>
  <c r="X195" i="8"/>
  <c r="G292" i="8" s="1"/>
  <c r="E236" i="8"/>
  <c r="F288" i="8"/>
  <c r="X180" i="8"/>
  <c r="G235" i="8" s="1"/>
  <c r="E225" i="8"/>
  <c r="F226" i="8"/>
  <c r="E283" i="8"/>
  <c r="Z195" i="8"/>
  <c r="G293" i="8" s="1"/>
  <c r="E195" i="8"/>
  <c r="H282" i="8" s="1"/>
  <c r="AA195" i="8"/>
  <c r="H293" i="8" s="1"/>
  <c r="AE195" i="8"/>
  <c r="H295" i="8" s="1"/>
  <c r="AD195" i="8"/>
  <c r="G295" i="8" s="1"/>
  <c r="E282" i="8"/>
  <c r="U180" i="8"/>
  <c r="U181" i="8" s="1"/>
  <c r="E226" i="8"/>
  <c r="AF194" i="8"/>
  <c r="AH149" i="8"/>
  <c r="D334" i="8" s="1"/>
  <c r="E287" i="8"/>
  <c r="E290" i="8"/>
  <c r="K195" i="8"/>
  <c r="K196" i="8" s="1"/>
  <c r="J285" i="8" s="1"/>
  <c r="E180" i="8"/>
  <c r="E181" i="8" s="1"/>
  <c r="E288" i="8"/>
  <c r="AG194" i="8"/>
  <c r="F235" i="8"/>
  <c r="AD180" i="8"/>
  <c r="G238" i="8" s="1"/>
  <c r="F238" i="8"/>
  <c r="F236" i="8"/>
  <c r="V205" i="8"/>
  <c r="AB205" i="8"/>
  <c r="P180" i="8"/>
  <c r="G231" i="8" s="1"/>
  <c r="E228" i="8"/>
  <c r="F228" i="8"/>
  <c r="X205" i="8"/>
  <c r="U205" i="8"/>
  <c r="W205" i="8"/>
  <c r="H180" i="8"/>
  <c r="H181" i="8" s="1"/>
  <c r="J205" i="8"/>
  <c r="D337" i="8"/>
  <c r="AF179" i="8"/>
  <c r="AE154" i="8"/>
  <c r="S180" i="8"/>
  <c r="S181" i="8" s="1"/>
  <c r="M180" i="8"/>
  <c r="F229" i="8"/>
  <c r="I180" i="8"/>
  <c r="F227" i="8"/>
  <c r="M205" i="8"/>
  <c r="Q180" i="8"/>
  <c r="F231" i="8"/>
  <c r="T180" i="8"/>
  <c r="E233" i="8"/>
  <c r="E230" i="8"/>
  <c r="Q205" i="8"/>
  <c r="N180" i="8"/>
  <c r="AC180" i="8"/>
  <c r="F237" i="8"/>
  <c r="E205" i="8"/>
  <c r="V180" i="8"/>
  <c r="E234" i="8"/>
  <c r="AE205" i="8"/>
  <c r="E229" i="8"/>
  <c r="W180" i="8"/>
  <c r="F234" i="8"/>
  <c r="S205" i="8"/>
  <c r="Y205" i="8"/>
  <c r="AG179" i="8"/>
  <c r="AB180" i="8"/>
  <c r="E237" i="8"/>
  <c r="R180" i="8"/>
  <c r="E232" i="8"/>
  <c r="T196" i="8"/>
  <c r="G290" i="8"/>
  <c r="G287" i="8"/>
  <c r="N196" i="8"/>
  <c r="Y196" i="8"/>
  <c r="J292" i="8" s="1"/>
  <c r="H292" i="8"/>
  <c r="F249" i="8"/>
  <c r="O185" i="8"/>
  <c r="J185" i="8"/>
  <c r="E247" i="8"/>
  <c r="V185" i="8"/>
  <c r="E253" i="8"/>
  <c r="K185" i="8"/>
  <c r="F247" i="8"/>
  <c r="S185" i="8"/>
  <c r="F251" i="8"/>
  <c r="E246" i="8"/>
  <c r="H185" i="8"/>
  <c r="AE185" i="8"/>
  <c r="F257" i="8"/>
  <c r="O205" i="8"/>
  <c r="H205" i="8"/>
  <c r="G291" i="8"/>
  <c r="V196" i="8"/>
  <c r="E335" i="8"/>
  <c r="AH150" i="8"/>
  <c r="O181" i="8"/>
  <c r="H230" i="8"/>
  <c r="AB196" i="8"/>
  <c r="G294" i="8"/>
  <c r="E257" i="8"/>
  <c r="AD185" i="8"/>
  <c r="E256" i="8"/>
  <c r="AB185" i="8"/>
  <c r="U185" i="8"/>
  <c r="F252" i="8"/>
  <c r="M185" i="8"/>
  <c r="F248" i="8"/>
  <c r="W185" i="8"/>
  <c r="F253" i="8"/>
  <c r="E252" i="8"/>
  <c r="T185" i="8"/>
  <c r="L185" i="8"/>
  <c r="E248" i="8"/>
  <c r="F181" i="8"/>
  <c r="G226" i="8"/>
  <c r="D154" i="8"/>
  <c r="E359" i="8"/>
  <c r="AH170" i="8"/>
  <c r="G282" i="8"/>
  <c r="D196" i="8"/>
  <c r="I185" i="8"/>
  <c r="F246" i="8"/>
  <c r="E251" i="8"/>
  <c r="R185" i="8"/>
  <c r="E255" i="8"/>
  <c r="Z185" i="8"/>
  <c r="D185" i="8"/>
  <c r="E244" i="8"/>
  <c r="AF184" i="8"/>
  <c r="Y185" i="8"/>
  <c r="F254" i="8"/>
  <c r="E254" i="8"/>
  <c r="X185" i="8"/>
  <c r="P185" i="8"/>
  <c r="E250" i="8"/>
  <c r="G229" i="8"/>
  <c r="L181" i="8"/>
  <c r="I229" i="8" s="1"/>
  <c r="H196" i="8"/>
  <c r="I284" i="8" s="1"/>
  <c r="G284" i="8"/>
  <c r="H283" i="8"/>
  <c r="G196" i="8"/>
  <c r="J283" i="8" s="1"/>
  <c r="G228" i="8"/>
  <c r="J181" i="8"/>
  <c r="I228" i="8" s="1"/>
  <c r="AA181" i="8"/>
  <c r="H236" i="8"/>
  <c r="E249" i="8"/>
  <c r="N185" i="8"/>
  <c r="F256" i="8"/>
  <c r="AC185" i="8"/>
  <c r="F185" i="8"/>
  <c r="E245" i="8"/>
  <c r="F255" i="8"/>
  <c r="AA185" i="8"/>
  <c r="Q185" i="8"/>
  <c r="F250" i="8"/>
  <c r="F245" i="8"/>
  <c r="G185" i="8"/>
  <c r="E185" i="8"/>
  <c r="F244" i="8"/>
  <c r="AG184" i="8"/>
  <c r="H284" i="8"/>
  <c r="H228" i="8"/>
  <c r="K181" i="8"/>
  <c r="J228" i="8" s="1"/>
  <c r="E314" i="8"/>
  <c r="AD200" i="8"/>
  <c r="D200" i="8"/>
  <c r="E301" i="8"/>
  <c r="AF199" i="8"/>
  <c r="F313" i="8"/>
  <c r="AC200" i="8"/>
  <c r="F273" i="8"/>
  <c r="Y190" i="8"/>
  <c r="G236" i="8"/>
  <c r="Z181" i="8"/>
  <c r="Z178" i="8" s="1"/>
  <c r="W196" i="8"/>
  <c r="J291" i="8" s="1"/>
  <c r="H291" i="8"/>
  <c r="J167" i="8"/>
  <c r="J173" i="8" s="1"/>
  <c r="J164" i="8"/>
  <c r="Q167" i="8"/>
  <c r="Q173" i="8" s="1"/>
  <c r="Q164" i="8"/>
  <c r="Y160" i="8"/>
  <c r="Y154" i="8"/>
  <c r="T160" i="8"/>
  <c r="T154" i="8"/>
  <c r="U160" i="8"/>
  <c r="U154" i="8"/>
  <c r="F160" i="8"/>
  <c r="F154" i="8"/>
  <c r="H160" i="8"/>
  <c r="H154" i="8"/>
  <c r="E336" i="8"/>
  <c r="AH151" i="8"/>
  <c r="AA160" i="8"/>
  <c r="AA154" i="8"/>
  <c r="L160" i="8"/>
  <c r="L154" i="8"/>
  <c r="G283" i="8"/>
  <c r="F196" i="8"/>
  <c r="F193" i="8" s="1"/>
  <c r="AF154" i="8"/>
  <c r="V154" i="8"/>
  <c r="L200" i="8"/>
  <c r="E305" i="8"/>
  <c r="F309" i="8"/>
  <c r="U200" i="8"/>
  <c r="P200" i="8"/>
  <c r="E307" i="8"/>
  <c r="AD205" i="8"/>
  <c r="E308" i="8"/>
  <c r="R200" i="8"/>
  <c r="F312" i="8"/>
  <c r="AA200" i="8"/>
  <c r="K200" i="8"/>
  <c r="F304" i="8"/>
  <c r="F274" i="8"/>
  <c r="AA190" i="8"/>
  <c r="T190" i="8"/>
  <c r="E271" i="8"/>
  <c r="G190" i="8"/>
  <c r="F264" i="8"/>
  <c r="E264" i="8"/>
  <c r="F190" i="8"/>
  <c r="N200" i="8"/>
  <c r="E306" i="8"/>
  <c r="E304" i="8"/>
  <c r="J200" i="8"/>
  <c r="W200" i="8"/>
  <c r="F310" i="8"/>
  <c r="E303" i="8"/>
  <c r="H200" i="8"/>
  <c r="F311" i="8"/>
  <c r="Y200" i="8"/>
  <c r="I200" i="8"/>
  <c r="F303" i="8"/>
  <c r="X200" i="8"/>
  <c r="E311" i="8"/>
  <c r="F205" i="8"/>
  <c r="T205" i="8"/>
  <c r="R205" i="8"/>
  <c r="E265" i="8"/>
  <c r="H190" i="8"/>
  <c r="F275" i="8"/>
  <c r="AC190" i="8"/>
  <c r="E273" i="8"/>
  <c r="X190" i="8"/>
  <c r="E270" i="8"/>
  <c r="R190" i="8"/>
  <c r="N190" i="8"/>
  <c r="E268" i="8"/>
  <c r="F267" i="8"/>
  <c r="M190" i="8"/>
  <c r="E266" i="8"/>
  <c r="J190" i="8"/>
  <c r="F271" i="8"/>
  <c r="U190" i="8"/>
  <c r="L196" i="8"/>
  <c r="G286" i="8"/>
  <c r="K154" i="8"/>
  <c r="AC154" i="8"/>
  <c r="M154" i="8"/>
  <c r="N160" i="8"/>
  <c r="N154" i="8"/>
  <c r="D169" i="8"/>
  <c r="V168" i="8"/>
  <c r="V164" i="8"/>
  <c r="AF159" i="8"/>
  <c r="U196" i="8"/>
  <c r="H290" i="8"/>
  <c r="G288" i="8"/>
  <c r="P196" i="8"/>
  <c r="I288" i="8" s="1"/>
  <c r="F200" i="8"/>
  <c r="E302" i="8"/>
  <c r="Q200" i="8"/>
  <c r="F307" i="8"/>
  <c r="Q196" i="8"/>
  <c r="H288" i="8"/>
  <c r="H294" i="8"/>
  <c r="AC196" i="8"/>
  <c r="J294" i="8" s="1"/>
  <c r="AE167" i="8"/>
  <c r="AE173" i="8" s="1"/>
  <c r="AE164" i="8"/>
  <c r="AE200" i="8"/>
  <c r="F314" i="8"/>
  <c r="S200" i="8"/>
  <c r="F308" i="8"/>
  <c r="G200" i="8"/>
  <c r="F302" i="8"/>
  <c r="Y181" i="8"/>
  <c r="H235" i="8"/>
  <c r="K205" i="8"/>
  <c r="AA205" i="8"/>
  <c r="O190" i="8"/>
  <c r="F268" i="8"/>
  <c r="Z190" i="8"/>
  <c r="E274" i="8"/>
  <c r="D167" i="8"/>
  <c r="AF158" i="8"/>
  <c r="D164" i="8"/>
  <c r="E312" i="8"/>
  <c r="Z200" i="8"/>
  <c r="F306" i="8"/>
  <c r="O200" i="8"/>
  <c r="E200" i="8"/>
  <c r="AG199" i="8"/>
  <c r="F301" i="8"/>
  <c r="E310" i="8"/>
  <c r="V200" i="8"/>
  <c r="E313" i="8"/>
  <c r="AB200" i="8"/>
  <c r="F305" i="8"/>
  <c r="M200" i="8"/>
  <c r="T200" i="8"/>
  <c r="E309" i="8"/>
  <c r="AC205" i="8"/>
  <c r="L205" i="8"/>
  <c r="I205" i="8"/>
  <c r="N205" i="8"/>
  <c r="E276" i="8"/>
  <c r="AD190" i="8"/>
  <c r="AG189" i="8"/>
  <c r="E190" i="8"/>
  <c r="F263" i="8"/>
  <c r="W190" i="8"/>
  <c r="F272" i="8"/>
  <c r="Q190" i="8"/>
  <c r="F269" i="8"/>
  <c r="F266" i="8"/>
  <c r="K190" i="8"/>
  <c r="L190" i="8"/>
  <c r="E267" i="8"/>
  <c r="I190" i="8"/>
  <c r="F265" i="8"/>
  <c r="Z205" i="8"/>
  <c r="E171" i="8"/>
  <c r="AG171" i="8" s="1"/>
  <c r="F360" i="8" s="1"/>
  <c r="H360" i="8" s="1"/>
  <c r="AG162" i="8"/>
  <c r="F349" i="8" s="1"/>
  <c r="H349" i="8" s="1"/>
  <c r="H287" i="8"/>
  <c r="O196" i="8"/>
  <c r="K167" i="8"/>
  <c r="AG158" i="8"/>
  <c r="K164" i="8"/>
  <c r="AC168" i="8"/>
  <c r="AC164" i="8"/>
  <c r="AG159" i="8"/>
  <c r="F346" i="8" s="1"/>
  <c r="H346" i="8" s="1"/>
  <c r="AE181" i="8"/>
  <c r="H238" i="8"/>
  <c r="M167" i="8"/>
  <c r="M173" i="8" s="1"/>
  <c r="M164" i="8"/>
  <c r="G205" i="8"/>
  <c r="X160" i="8"/>
  <c r="X154" i="8"/>
  <c r="E160" i="8"/>
  <c r="E154" i="8"/>
  <c r="P160" i="8"/>
  <c r="P154" i="8"/>
  <c r="Z160" i="8"/>
  <c r="Z154" i="8"/>
  <c r="S196" i="8"/>
  <c r="H289" i="8"/>
  <c r="O154" i="8"/>
  <c r="D181" i="8"/>
  <c r="G225" i="8"/>
  <c r="AB190" i="8"/>
  <c r="E275" i="8"/>
  <c r="V190" i="8"/>
  <c r="E272" i="8"/>
  <c r="E269" i="8"/>
  <c r="P190" i="8"/>
  <c r="D190" i="8"/>
  <c r="E263" i="8"/>
  <c r="AF189" i="8"/>
  <c r="F270" i="8"/>
  <c r="S190" i="8"/>
  <c r="AE190" i="8"/>
  <c r="F276" i="8"/>
  <c r="R196" i="8"/>
  <c r="I289" i="8" s="1"/>
  <c r="G289" i="8"/>
  <c r="D171" i="8"/>
  <c r="AF171" i="8" s="1"/>
  <c r="AF162" i="8"/>
  <c r="E338" i="8"/>
  <c r="AH153" i="8"/>
  <c r="J154" i="8"/>
  <c r="Q154" i="8"/>
  <c r="G181" i="8"/>
  <c r="H226" i="8"/>
  <c r="F336" i="8"/>
  <c r="AG154" i="8"/>
  <c r="G160" i="8"/>
  <c r="G154" i="8"/>
  <c r="I160" i="8"/>
  <c r="I154" i="8"/>
  <c r="S160" i="8"/>
  <c r="S154" i="8"/>
  <c r="AB160" i="8"/>
  <c r="AB154" i="8"/>
  <c r="W160" i="8"/>
  <c r="W154" i="8"/>
  <c r="AD160" i="8"/>
  <c r="AD154" i="8"/>
  <c r="R160" i="8"/>
  <c r="R154" i="8"/>
  <c r="M196" i="8"/>
  <c r="H286" i="8"/>
  <c r="O167" i="8"/>
  <c r="O173" i="8" s="1"/>
  <c r="O164" i="8"/>
  <c r="D205" i="8"/>
  <c r="P205" i="8"/>
  <c r="AH161" i="8" l="1"/>
  <c r="G285" i="8"/>
  <c r="G296" i="8" s="1"/>
  <c r="AD181" i="8"/>
  <c r="I238" i="8" s="1"/>
  <c r="F296" i="8"/>
  <c r="X196" i="8"/>
  <c r="I292" i="8" s="1"/>
  <c r="K292" i="8" s="1"/>
  <c r="AH194" i="8"/>
  <c r="Z196" i="8"/>
  <c r="I293" i="8" s="1"/>
  <c r="K293" i="8" s="1"/>
  <c r="AE196" i="8"/>
  <c r="J295" i="8" s="1"/>
  <c r="L295" i="8" s="1"/>
  <c r="H233" i="8"/>
  <c r="X181" i="8"/>
  <c r="X178" i="8" s="1"/>
  <c r="E296" i="8"/>
  <c r="AF195" i="8"/>
  <c r="E196" i="8"/>
  <c r="E193" i="8" s="1"/>
  <c r="AD196" i="8"/>
  <c r="I295" i="8" s="1"/>
  <c r="K295" i="8" s="1"/>
  <c r="G227" i="8"/>
  <c r="AA196" i="8"/>
  <c r="J293" i="8" s="1"/>
  <c r="L293" i="8" s="1"/>
  <c r="D322" i="8"/>
  <c r="AG195" i="8"/>
  <c r="H225" i="8"/>
  <c r="H285" i="8"/>
  <c r="L285" i="8" s="1"/>
  <c r="X206" i="8"/>
  <c r="AH179" i="8"/>
  <c r="P181" i="8"/>
  <c r="P178" i="8" s="1"/>
  <c r="F239" i="8"/>
  <c r="L292" i="8"/>
  <c r="E239" i="8"/>
  <c r="L291" i="8"/>
  <c r="U206" i="8"/>
  <c r="Y193" i="8"/>
  <c r="W193" i="8"/>
  <c r="Y206" i="8"/>
  <c r="AG180" i="8"/>
  <c r="H206" i="8"/>
  <c r="H232" i="8"/>
  <c r="AG205" i="8"/>
  <c r="D217" i="8" s="1"/>
  <c r="L283" i="8"/>
  <c r="K238" i="8"/>
  <c r="AF180" i="8"/>
  <c r="D206" i="8"/>
  <c r="P206" i="8"/>
  <c r="AH184" i="8"/>
  <c r="E339" i="8"/>
  <c r="R181" i="8"/>
  <c r="G232" i="8"/>
  <c r="H237" i="8"/>
  <c r="AC181" i="8"/>
  <c r="Q181" i="8"/>
  <c r="H231" i="8"/>
  <c r="AB181" i="8"/>
  <c r="G237" i="8"/>
  <c r="G230" i="8"/>
  <c r="T181" i="8"/>
  <c r="G233" i="8"/>
  <c r="L228" i="8"/>
  <c r="N181" i="8"/>
  <c r="I230" i="8" s="1"/>
  <c r="M181" i="8"/>
  <c r="H229" i="8"/>
  <c r="V181" i="8"/>
  <c r="G234" i="8"/>
  <c r="I181" i="8"/>
  <c r="H227" i="8"/>
  <c r="W181" i="8"/>
  <c r="H234" i="8"/>
  <c r="G251" i="8"/>
  <c r="R186" i="8"/>
  <c r="I251" i="8" s="1"/>
  <c r="H246" i="8"/>
  <c r="I186" i="8"/>
  <c r="J246" i="8" s="1"/>
  <c r="U186" i="8"/>
  <c r="J252" i="8" s="1"/>
  <c r="H252" i="8"/>
  <c r="I294" i="8"/>
  <c r="K294" i="8" s="1"/>
  <c r="AB193" i="8"/>
  <c r="K289" i="8"/>
  <c r="AC193" i="8"/>
  <c r="J284" i="8"/>
  <c r="L284" i="8" s="1"/>
  <c r="I193" i="8"/>
  <c r="F258" i="8"/>
  <c r="J236" i="8"/>
  <c r="L236" i="8" s="1"/>
  <c r="AA178" i="8"/>
  <c r="K285" i="8"/>
  <c r="G250" i="8"/>
  <c r="P186" i="8"/>
  <c r="I226" i="8"/>
  <c r="K226" i="8" s="1"/>
  <c r="F178" i="8"/>
  <c r="G248" i="8"/>
  <c r="L186" i="8"/>
  <c r="I248" i="8" s="1"/>
  <c r="M186" i="8"/>
  <c r="J248" i="8" s="1"/>
  <c r="H248" i="8"/>
  <c r="G257" i="8"/>
  <c r="AD186" i="8"/>
  <c r="D335" i="8"/>
  <c r="D323" i="8"/>
  <c r="D348" i="8"/>
  <c r="E325" i="8"/>
  <c r="AE186" i="8"/>
  <c r="J257" i="8" s="1"/>
  <c r="H257" i="8"/>
  <c r="G253" i="8"/>
  <c r="V186" i="8"/>
  <c r="I253" i="8" s="1"/>
  <c r="L178" i="8"/>
  <c r="G193" i="8"/>
  <c r="E186" i="8"/>
  <c r="AG185" i="8"/>
  <c r="H244" i="8"/>
  <c r="AA186" i="8"/>
  <c r="J255" i="8" s="1"/>
  <c r="H255" i="8"/>
  <c r="F186" i="8"/>
  <c r="G245" i="8"/>
  <c r="G249" i="8"/>
  <c r="N186" i="8"/>
  <c r="I249" i="8" s="1"/>
  <c r="E258" i="8"/>
  <c r="D359" i="8"/>
  <c r="F325" i="8"/>
  <c r="T186" i="8"/>
  <c r="G252" i="8"/>
  <c r="H253" i="8"/>
  <c r="W186" i="8"/>
  <c r="AB186" i="8"/>
  <c r="I256" i="8" s="1"/>
  <c r="G256" i="8"/>
  <c r="K186" i="8"/>
  <c r="H247" i="8"/>
  <c r="H249" i="8"/>
  <c r="O186" i="8"/>
  <c r="I287" i="8"/>
  <c r="K287" i="8" s="1"/>
  <c r="N193" i="8"/>
  <c r="I290" i="8"/>
  <c r="K290" i="8" s="1"/>
  <c r="T193" i="8"/>
  <c r="J193" i="8"/>
  <c r="K178" i="8"/>
  <c r="AH189" i="8"/>
  <c r="L294" i="8"/>
  <c r="K288" i="8"/>
  <c r="K193" i="8"/>
  <c r="K228" i="8"/>
  <c r="K284" i="8"/>
  <c r="K229" i="8"/>
  <c r="X186" i="8"/>
  <c r="G254" i="8"/>
  <c r="Y186" i="8"/>
  <c r="H254" i="8"/>
  <c r="G244" i="8"/>
  <c r="D186" i="8"/>
  <c r="AF185" i="8"/>
  <c r="AH185" i="8" s="1"/>
  <c r="I282" i="8"/>
  <c r="K282" i="8" s="1"/>
  <c r="D193" i="8"/>
  <c r="J230" i="8"/>
  <c r="L230" i="8" s="1"/>
  <c r="O178" i="8"/>
  <c r="I291" i="8"/>
  <c r="K291" i="8" s="1"/>
  <c r="V193" i="8"/>
  <c r="J225" i="8"/>
  <c r="E178" i="8"/>
  <c r="H186" i="8"/>
  <c r="G246" i="8"/>
  <c r="H251" i="8"/>
  <c r="S186" i="8"/>
  <c r="G186" i="8"/>
  <c r="J245" i="8" s="1"/>
  <c r="H245" i="8"/>
  <c r="Q186" i="8"/>
  <c r="J250" i="8" s="1"/>
  <c r="H250" i="8"/>
  <c r="H256" i="8"/>
  <c r="AC186" i="8"/>
  <c r="J256" i="8" s="1"/>
  <c r="Z186" i="8"/>
  <c r="I255" i="8" s="1"/>
  <c r="G255" i="8"/>
  <c r="J232" i="8"/>
  <c r="S178" i="8"/>
  <c r="G247" i="8"/>
  <c r="J186" i="8"/>
  <c r="I247" i="8" s="1"/>
  <c r="J178" i="8"/>
  <c r="H193" i="8"/>
  <c r="R169" i="8"/>
  <c r="R173" i="8" s="1"/>
  <c r="R164" i="8"/>
  <c r="W169" i="8"/>
  <c r="W173" i="8" s="1"/>
  <c r="W164" i="8"/>
  <c r="S169" i="8"/>
  <c r="S173" i="8" s="1"/>
  <c r="S164" i="8"/>
  <c r="G169" i="8"/>
  <c r="G173" i="8" s="1"/>
  <c r="G164" i="8"/>
  <c r="J226" i="8"/>
  <c r="G178" i="8"/>
  <c r="AE191" i="8"/>
  <c r="J276" i="8" s="1"/>
  <c r="H276" i="8"/>
  <c r="G312" i="8"/>
  <c r="Z201" i="8"/>
  <c r="I312" i="8" s="1"/>
  <c r="AF167" i="8"/>
  <c r="D173" i="8"/>
  <c r="J201" i="8"/>
  <c r="I304" i="8" s="1"/>
  <c r="G304" i="8"/>
  <c r="G306" i="8"/>
  <c r="N201" i="8"/>
  <c r="I306" i="8" s="1"/>
  <c r="R201" i="8"/>
  <c r="I308" i="8" s="1"/>
  <c r="G308" i="8"/>
  <c r="AH199" i="8"/>
  <c r="G314" i="8"/>
  <c r="AD201" i="8"/>
  <c r="I314" i="8" s="1"/>
  <c r="AC173" i="8"/>
  <c r="AG168" i="8"/>
  <c r="F357" i="8" s="1"/>
  <c r="H357" i="8" s="1"/>
  <c r="F277" i="8"/>
  <c r="G276" i="8"/>
  <c r="AD191" i="8"/>
  <c r="AD188" i="8" s="1"/>
  <c r="AD206" i="8"/>
  <c r="G268" i="8"/>
  <c r="N191" i="8"/>
  <c r="N188" i="8" s="1"/>
  <c r="N206" i="8"/>
  <c r="AC191" i="8"/>
  <c r="AC188" i="8" s="1"/>
  <c r="H275" i="8"/>
  <c r="AC206" i="8"/>
  <c r="E349" i="8"/>
  <c r="AH162" i="8"/>
  <c r="P191" i="8"/>
  <c r="G269" i="8"/>
  <c r="V191" i="8"/>
  <c r="V188" i="8" s="1"/>
  <c r="G272" i="8"/>
  <c r="V206" i="8"/>
  <c r="I227" i="8"/>
  <c r="H178" i="8"/>
  <c r="I225" i="8"/>
  <c r="K225" i="8" s="1"/>
  <c r="D178" i="8"/>
  <c r="J238" i="8"/>
  <c r="L238" i="8" s="1"/>
  <c r="AE178" i="8"/>
  <c r="J287" i="8"/>
  <c r="L287" i="8" s="1"/>
  <c r="O193" i="8"/>
  <c r="L191" i="8"/>
  <c r="L188" i="8" s="1"/>
  <c r="G267" i="8"/>
  <c r="L206" i="8"/>
  <c r="H263" i="8"/>
  <c r="E191" i="8"/>
  <c r="E188" i="8" s="1"/>
  <c r="AG190" i="8"/>
  <c r="E206" i="8"/>
  <c r="F315" i="8"/>
  <c r="H306" i="8"/>
  <c r="O201" i="8"/>
  <c r="H268" i="8"/>
  <c r="O191" i="8"/>
  <c r="O188" i="8" s="1"/>
  <c r="O206" i="8"/>
  <c r="J290" i="8"/>
  <c r="L290" i="8" s="1"/>
  <c r="U193" i="8"/>
  <c r="E346" i="8"/>
  <c r="AH159" i="8"/>
  <c r="G266" i="8"/>
  <c r="J191" i="8"/>
  <c r="J206" i="8"/>
  <c r="X191" i="8"/>
  <c r="G273" i="8"/>
  <c r="I201" i="8"/>
  <c r="J303" i="8" s="1"/>
  <c r="H303" i="8"/>
  <c r="G271" i="8"/>
  <c r="T191" i="8"/>
  <c r="T188" i="8" s="1"/>
  <c r="T206" i="8"/>
  <c r="AA201" i="8"/>
  <c r="H312" i="8"/>
  <c r="P201" i="8"/>
  <c r="I307" i="8" s="1"/>
  <c r="G307" i="8"/>
  <c r="AA169" i="8"/>
  <c r="AA173" i="8" s="1"/>
  <c r="AA164" i="8"/>
  <c r="H169" i="8"/>
  <c r="H173" i="8" s="1"/>
  <c r="H164" i="8"/>
  <c r="U169" i="8"/>
  <c r="U173" i="8" s="1"/>
  <c r="U164" i="8"/>
  <c r="Y169" i="8"/>
  <c r="Y173" i="8" s="1"/>
  <c r="Y164" i="8"/>
  <c r="H313" i="8"/>
  <c r="AC201" i="8"/>
  <c r="E315" i="8"/>
  <c r="H302" i="8"/>
  <c r="G201" i="8"/>
  <c r="J302" i="8" s="1"/>
  <c r="J288" i="8"/>
  <c r="L288" i="8" s="1"/>
  <c r="Q193" i="8"/>
  <c r="G206" i="8"/>
  <c r="J286" i="8"/>
  <c r="M193" i="8"/>
  <c r="E360" i="8"/>
  <c r="AH171" i="8"/>
  <c r="H270" i="8"/>
  <c r="S191" i="8"/>
  <c r="S188" i="8" s="1"/>
  <c r="S206" i="8"/>
  <c r="E277" i="8"/>
  <c r="E169" i="8"/>
  <c r="E164" i="8"/>
  <c r="AG160" i="8"/>
  <c r="F347" i="8" s="1"/>
  <c r="H347" i="8" s="1"/>
  <c r="G309" i="8"/>
  <c r="T201" i="8"/>
  <c r="V201" i="8"/>
  <c r="G310" i="8"/>
  <c r="Z191" i="8"/>
  <c r="G274" i="8"/>
  <c r="J235" i="8"/>
  <c r="L235" i="8" s="1"/>
  <c r="H314" i="8"/>
  <c r="AE201" i="8"/>
  <c r="G302" i="8"/>
  <c r="F201" i="8"/>
  <c r="N169" i="8"/>
  <c r="N173" i="8" s="1"/>
  <c r="N164" i="8"/>
  <c r="I286" i="8"/>
  <c r="K286" i="8" s="1"/>
  <c r="L193" i="8"/>
  <c r="U191" i="8"/>
  <c r="H271" i="8"/>
  <c r="G270" i="8"/>
  <c r="R191" i="8"/>
  <c r="R206" i="8"/>
  <c r="X201" i="8"/>
  <c r="G311" i="8"/>
  <c r="H201" i="8"/>
  <c r="I303" i="8" s="1"/>
  <c r="G303" i="8"/>
  <c r="H310" i="8"/>
  <c r="W201" i="8"/>
  <c r="F191" i="8"/>
  <c r="F188" i="8" s="1"/>
  <c r="G264" i="8"/>
  <c r="F206" i="8"/>
  <c r="H264" i="8"/>
  <c r="G191" i="8"/>
  <c r="D324" i="8"/>
  <c r="D336" i="8"/>
  <c r="Z206" i="8"/>
  <c r="Y191" i="8"/>
  <c r="H273" i="8"/>
  <c r="D201" i="8"/>
  <c r="D198" i="8" s="1"/>
  <c r="G301" i="8"/>
  <c r="AF200" i="8"/>
  <c r="Y178" i="8"/>
  <c r="AB191" i="8"/>
  <c r="G275" i="8"/>
  <c r="AB206" i="8"/>
  <c r="J289" i="8"/>
  <c r="L289" i="8" s="1"/>
  <c r="S193" i="8"/>
  <c r="P169" i="8"/>
  <c r="P173" i="8" s="1"/>
  <c r="P164" i="8"/>
  <c r="X169" i="8"/>
  <c r="X173" i="8" s="1"/>
  <c r="X164" i="8"/>
  <c r="M201" i="8"/>
  <c r="J305" i="8" s="1"/>
  <c r="H305" i="8"/>
  <c r="H267" i="8"/>
  <c r="M191" i="8"/>
  <c r="M188" i="8" s="1"/>
  <c r="M206" i="8"/>
  <c r="AD169" i="8"/>
  <c r="AD173" i="8" s="1"/>
  <c r="AD164" i="8"/>
  <c r="AB169" i="8"/>
  <c r="AB173" i="8" s="1"/>
  <c r="AB164" i="8"/>
  <c r="I169" i="8"/>
  <c r="I173" i="8" s="1"/>
  <c r="I164" i="8"/>
  <c r="H336" i="8"/>
  <c r="H339" i="8" s="1"/>
  <c r="F339" i="8"/>
  <c r="Z169" i="8"/>
  <c r="Z173" i="8" s="1"/>
  <c r="Z164" i="8"/>
  <c r="AE206" i="8"/>
  <c r="F345" i="8"/>
  <c r="I191" i="8"/>
  <c r="H265" i="8"/>
  <c r="I206" i="8"/>
  <c r="W191" i="8"/>
  <c r="H272" i="8"/>
  <c r="W206" i="8"/>
  <c r="AF205" i="8"/>
  <c r="D326" i="8"/>
  <c r="D338" i="8"/>
  <c r="AF190" i="8"/>
  <c r="D191" i="8"/>
  <c r="G263" i="8"/>
  <c r="J233" i="8"/>
  <c r="U178" i="8"/>
  <c r="AG167" i="8"/>
  <c r="K173" i="8"/>
  <c r="K191" i="8"/>
  <c r="H266" i="8"/>
  <c r="K206" i="8"/>
  <c r="H269" i="8"/>
  <c r="Q191" i="8"/>
  <c r="Q206" i="8"/>
  <c r="G313" i="8"/>
  <c r="AB201" i="8"/>
  <c r="E201" i="8"/>
  <c r="AG200" i="8"/>
  <c r="H301" i="8"/>
  <c r="E345" i="8"/>
  <c r="AH158" i="8"/>
  <c r="S201" i="8"/>
  <c r="H308" i="8"/>
  <c r="Q201" i="8"/>
  <c r="H307" i="8"/>
  <c r="V173" i="8"/>
  <c r="AF168" i="8"/>
  <c r="AF160" i="8"/>
  <c r="AF164" i="8" s="1"/>
  <c r="H191" i="8"/>
  <c r="G265" i="8"/>
  <c r="H311" i="8"/>
  <c r="Y201" i="8"/>
  <c r="AA191" i="8"/>
  <c r="H274" i="8"/>
  <c r="AA206" i="8"/>
  <c r="K201" i="8"/>
  <c r="H304" i="8"/>
  <c r="H309" i="8"/>
  <c r="U201" i="8"/>
  <c r="G305" i="8"/>
  <c r="L201" i="8"/>
  <c r="I283" i="8"/>
  <c r="L169" i="8"/>
  <c r="L173" i="8" s="1"/>
  <c r="L164" i="8"/>
  <c r="F169" i="8"/>
  <c r="F173" i="8" s="1"/>
  <c r="F164" i="8"/>
  <c r="T169" i="8"/>
  <c r="T173" i="8" s="1"/>
  <c r="T164" i="8"/>
  <c r="I236" i="8"/>
  <c r="K236" i="8" s="1"/>
  <c r="R193" i="8"/>
  <c r="P193" i="8"/>
  <c r="J282" i="8" l="1"/>
  <c r="L282" i="8" s="1"/>
  <c r="X193" i="8"/>
  <c r="AE193" i="8"/>
  <c r="AD178" i="8"/>
  <c r="L233" i="8"/>
  <c r="Z193" i="8"/>
  <c r="H296" i="8"/>
  <c r="AH195" i="8"/>
  <c r="M295" i="8"/>
  <c r="I235" i="8"/>
  <c r="K235" i="8" s="1"/>
  <c r="M235" i="8" s="1"/>
  <c r="R183" i="8"/>
  <c r="K227" i="8"/>
  <c r="M183" i="8"/>
  <c r="AF196" i="8"/>
  <c r="M238" i="8"/>
  <c r="M285" i="8"/>
  <c r="AA193" i="8"/>
  <c r="AD193" i="8"/>
  <c r="AG196" i="8"/>
  <c r="M291" i="8"/>
  <c r="L225" i="8"/>
  <c r="M225" i="8" s="1"/>
  <c r="P198" i="8"/>
  <c r="Z198" i="8"/>
  <c r="K247" i="8"/>
  <c r="K256" i="8"/>
  <c r="G207" i="8"/>
  <c r="G208" i="8" s="1"/>
  <c r="G209" i="8" s="1"/>
  <c r="G210" i="8" s="1"/>
  <c r="G211" i="8" s="1"/>
  <c r="G212" i="8" s="1"/>
  <c r="G213" i="8" s="1"/>
  <c r="L303" i="8"/>
  <c r="L245" i="8"/>
  <c r="M198" i="8"/>
  <c r="L183" i="8"/>
  <c r="L250" i="8"/>
  <c r="K253" i="8"/>
  <c r="M292" i="8"/>
  <c r="L257" i="8"/>
  <c r="M293" i="8"/>
  <c r="Z207" i="8"/>
  <c r="Z208" i="8" s="1"/>
  <c r="Z209" i="8" s="1"/>
  <c r="Z210" i="8" s="1"/>
  <c r="Z211" i="8" s="1"/>
  <c r="Z212" i="8" s="1"/>
  <c r="Z213" i="8" s="1"/>
  <c r="M288" i="8"/>
  <c r="I231" i="8"/>
  <c r="K231" i="8" s="1"/>
  <c r="K251" i="8"/>
  <c r="M287" i="8"/>
  <c r="L302" i="8"/>
  <c r="L256" i="8"/>
  <c r="AH180" i="8"/>
  <c r="AE183" i="8"/>
  <c r="M289" i="8"/>
  <c r="K304" i="8"/>
  <c r="L248" i="8"/>
  <c r="V183" i="8"/>
  <c r="P207" i="8"/>
  <c r="P208" i="8" s="1"/>
  <c r="P209" i="8" s="1"/>
  <c r="P210" i="8" s="1"/>
  <c r="P211" i="8" s="1"/>
  <c r="P212" i="8" s="1"/>
  <c r="P213" i="8" s="1"/>
  <c r="L246" i="8"/>
  <c r="L232" i="8"/>
  <c r="M290" i="8"/>
  <c r="L276" i="8"/>
  <c r="N178" i="8"/>
  <c r="K314" i="8"/>
  <c r="M284" i="8"/>
  <c r="N198" i="8"/>
  <c r="AE188" i="8"/>
  <c r="U183" i="8"/>
  <c r="G239" i="8"/>
  <c r="R198" i="8"/>
  <c r="U207" i="8"/>
  <c r="U208" i="8" s="1"/>
  <c r="U209" i="8" s="1"/>
  <c r="U210" i="8" s="1"/>
  <c r="U211" i="8" s="1"/>
  <c r="U212" i="8" s="1"/>
  <c r="U213" i="8" s="1"/>
  <c r="K303" i="8"/>
  <c r="I183" i="8"/>
  <c r="K248" i="8"/>
  <c r="H239" i="8"/>
  <c r="K306" i="8"/>
  <c r="K308" i="8"/>
  <c r="K312" i="8"/>
  <c r="M228" i="8"/>
  <c r="J229" i="8"/>
  <c r="L229" i="8" s="1"/>
  <c r="M229" i="8" s="1"/>
  <c r="M178" i="8"/>
  <c r="T178" i="8"/>
  <c r="I233" i="8"/>
  <c r="K233" i="8" s="1"/>
  <c r="K255" i="8"/>
  <c r="AF206" i="8"/>
  <c r="E216" i="8" s="1"/>
  <c r="W178" i="8"/>
  <c r="J234" i="8"/>
  <c r="L234" i="8" s="1"/>
  <c r="I232" i="8"/>
  <c r="R178" i="8"/>
  <c r="L305" i="8"/>
  <c r="K230" i="8"/>
  <c r="M230" i="8" s="1"/>
  <c r="L255" i="8"/>
  <c r="AB178" i="8"/>
  <c r="I237" i="8"/>
  <c r="K237" i="8" s="1"/>
  <c r="I234" i="8"/>
  <c r="K234" i="8" s="1"/>
  <c r="V178" i="8"/>
  <c r="J237" i="8"/>
  <c r="L237" i="8" s="1"/>
  <c r="AC178" i="8"/>
  <c r="AG181" i="8"/>
  <c r="D327" i="8"/>
  <c r="J227" i="8"/>
  <c r="L227" i="8" s="1"/>
  <c r="M227" i="8" s="1"/>
  <c r="I178" i="8"/>
  <c r="G198" i="8"/>
  <c r="J198" i="8"/>
  <c r="AF181" i="8"/>
  <c r="M294" i="8"/>
  <c r="N183" i="8"/>
  <c r="J231" i="8"/>
  <c r="L231" i="8" s="1"/>
  <c r="Q178" i="8"/>
  <c r="I246" i="8"/>
  <c r="K246" i="8" s="1"/>
  <c r="H183" i="8"/>
  <c r="J254" i="8"/>
  <c r="L254" i="8" s="1"/>
  <c r="Y183" i="8"/>
  <c r="I245" i="8"/>
  <c r="K245" i="8" s="1"/>
  <c r="F183" i="8"/>
  <c r="H258" i="8"/>
  <c r="M282" i="8"/>
  <c r="I250" i="8"/>
  <c r="K250" i="8" s="1"/>
  <c r="P183" i="8"/>
  <c r="AB183" i="8"/>
  <c r="G183" i="8"/>
  <c r="D339" i="8"/>
  <c r="E340" i="8" s="1"/>
  <c r="J251" i="8"/>
  <c r="L251" i="8" s="1"/>
  <c r="S183" i="8"/>
  <c r="I244" i="8"/>
  <c r="AF186" i="8"/>
  <c r="D183" i="8"/>
  <c r="J249" i="8"/>
  <c r="L249" i="8" s="1"/>
  <c r="O183" i="8"/>
  <c r="J247" i="8"/>
  <c r="L247" i="8" s="1"/>
  <c r="K183" i="8"/>
  <c r="K249" i="8"/>
  <c r="G325" i="8"/>
  <c r="I257" i="8"/>
  <c r="K257" i="8" s="1"/>
  <c r="AD183" i="8"/>
  <c r="L252" i="8"/>
  <c r="G258" i="8"/>
  <c r="I254" i="8"/>
  <c r="K254" i="8" s="1"/>
  <c r="X183" i="8"/>
  <c r="T183" i="8"/>
  <c r="I252" i="8"/>
  <c r="K252" i="8" s="1"/>
  <c r="J244" i="8"/>
  <c r="L244" i="8" s="1"/>
  <c r="AG186" i="8"/>
  <c r="E183" i="8"/>
  <c r="J183" i="8"/>
  <c r="AC183" i="8"/>
  <c r="M236" i="8"/>
  <c r="I198" i="8"/>
  <c r="K307" i="8"/>
  <c r="J253" i="8"/>
  <c r="L253" i="8" s="1"/>
  <c r="W183" i="8"/>
  <c r="Z183" i="8"/>
  <c r="AA183" i="8"/>
  <c r="Q183" i="8"/>
  <c r="I275" i="8"/>
  <c r="K275" i="8" s="1"/>
  <c r="AB207" i="8"/>
  <c r="AB208" i="8" s="1"/>
  <c r="AB209" i="8" s="1"/>
  <c r="AB210" i="8" s="1"/>
  <c r="AB211" i="8" s="1"/>
  <c r="AB212" i="8" s="1"/>
  <c r="AB213" i="8" s="1"/>
  <c r="I302" i="8"/>
  <c r="K302" i="8" s="1"/>
  <c r="F198" i="8"/>
  <c r="I273" i="8"/>
  <c r="K273" i="8" s="1"/>
  <c r="X188" i="8"/>
  <c r="E356" i="8"/>
  <c r="AH167" i="8"/>
  <c r="G277" i="8"/>
  <c r="AF169" i="8"/>
  <c r="J312" i="8"/>
  <c r="L312" i="8" s="1"/>
  <c r="AA198" i="8"/>
  <c r="J268" i="8"/>
  <c r="L268" i="8" s="1"/>
  <c r="O207" i="8"/>
  <c r="O208" i="8" s="1"/>
  <c r="O209" i="8" s="1"/>
  <c r="O210" i="8" s="1"/>
  <c r="O211" i="8" s="1"/>
  <c r="O212" i="8" s="1"/>
  <c r="O213" i="8" s="1"/>
  <c r="J306" i="8"/>
  <c r="L306" i="8" s="1"/>
  <c r="O198" i="8"/>
  <c r="H207" i="8"/>
  <c r="H208" i="8" s="1"/>
  <c r="H209" i="8" s="1"/>
  <c r="H210" i="8" s="1"/>
  <c r="H211" i="8" s="1"/>
  <c r="H212" i="8" s="1"/>
  <c r="H213" i="8" s="1"/>
  <c r="I272" i="8"/>
  <c r="K272" i="8" s="1"/>
  <c r="V207" i="8"/>
  <c r="V208" i="8" s="1"/>
  <c r="V209" i="8" s="1"/>
  <c r="V210" i="8" s="1"/>
  <c r="V211" i="8" s="1"/>
  <c r="V212" i="8" s="1"/>
  <c r="V213" i="8" s="1"/>
  <c r="J309" i="8"/>
  <c r="L309" i="8" s="1"/>
  <c r="U198" i="8"/>
  <c r="J274" i="8"/>
  <c r="L274" i="8" s="1"/>
  <c r="AA207" i="8"/>
  <c r="AA208" i="8" s="1"/>
  <c r="AA209" i="8" s="1"/>
  <c r="AA210" i="8" s="1"/>
  <c r="AA211" i="8" s="1"/>
  <c r="AA212" i="8" s="1"/>
  <c r="AA213" i="8" s="1"/>
  <c r="AA188" i="8"/>
  <c r="E357" i="8"/>
  <c r="AH168" i="8"/>
  <c r="J307" i="8"/>
  <c r="L307" i="8" s="1"/>
  <c r="Q198" i="8"/>
  <c r="F356" i="8"/>
  <c r="I263" i="8"/>
  <c r="K263" i="8" s="1"/>
  <c r="AF191" i="8"/>
  <c r="D188" i="8"/>
  <c r="J272" i="8"/>
  <c r="L272" i="8" s="1"/>
  <c r="W207" i="8"/>
  <c r="W208" i="8" s="1"/>
  <c r="W209" i="8" s="1"/>
  <c r="W210" i="8" s="1"/>
  <c r="W211" i="8" s="1"/>
  <c r="W212" i="8" s="1"/>
  <c r="W213" i="8" s="1"/>
  <c r="W188" i="8"/>
  <c r="J265" i="8"/>
  <c r="L265" i="8" s="1"/>
  <c r="I207" i="8"/>
  <c r="I208" i="8" s="1"/>
  <c r="I209" i="8" s="1"/>
  <c r="I210" i="8" s="1"/>
  <c r="I211" i="8" s="1"/>
  <c r="I212" i="8" s="1"/>
  <c r="I213" i="8" s="1"/>
  <c r="I188" i="8"/>
  <c r="I301" i="8"/>
  <c r="AF201" i="8"/>
  <c r="J310" i="8"/>
  <c r="L310" i="8" s="1"/>
  <c r="W198" i="8"/>
  <c r="I270" i="8"/>
  <c r="K270" i="8" s="1"/>
  <c r="R207" i="8"/>
  <c r="R208" i="8" s="1"/>
  <c r="R209" i="8" s="1"/>
  <c r="R210" i="8" s="1"/>
  <c r="R211" i="8" s="1"/>
  <c r="R212" i="8" s="1"/>
  <c r="R213" i="8" s="1"/>
  <c r="R188" i="8"/>
  <c r="I310" i="8"/>
  <c r="K310" i="8" s="1"/>
  <c r="V198" i="8"/>
  <c r="F326" i="8"/>
  <c r="D360" i="8"/>
  <c r="J296" i="8"/>
  <c r="E323" i="8"/>
  <c r="D346" i="8"/>
  <c r="J263" i="8"/>
  <c r="L263" i="8" s="1"/>
  <c r="AG191" i="8"/>
  <c r="E207" i="8"/>
  <c r="L286" i="8"/>
  <c r="M286" i="8" s="1"/>
  <c r="J275" i="8"/>
  <c r="L275" i="8" s="1"/>
  <c r="AC207" i="8"/>
  <c r="AC208" i="8" s="1"/>
  <c r="AC209" i="8" s="1"/>
  <c r="AC210" i="8" s="1"/>
  <c r="AC211" i="8" s="1"/>
  <c r="AC212" i="8" s="1"/>
  <c r="AC213" i="8" s="1"/>
  <c r="L226" i="8"/>
  <c r="M226" i="8" s="1"/>
  <c r="G315" i="8"/>
  <c r="J273" i="8"/>
  <c r="L273" i="8" s="1"/>
  <c r="Y188" i="8"/>
  <c r="Y207" i="8"/>
  <c r="Y208" i="8" s="1"/>
  <c r="Y209" i="8" s="1"/>
  <c r="Y210" i="8" s="1"/>
  <c r="Y211" i="8" s="1"/>
  <c r="Y212" i="8" s="1"/>
  <c r="Y213" i="8" s="1"/>
  <c r="J311" i="8"/>
  <c r="L311" i="8" s="1"/>
  <c r="Y198" i="8"/>
  <c r="I265" i="8"/>
  <c r="K265" i="8" s="1"/>
  <c r="H188" i="8"/>
  <c r="X207" i="8"/>
  <c r="X208" i="8" s="1"/>
  <c r="X209" i="8" s="1"/>
  <c r="X210" i="8" s="1"/>
  <c r="X211" i="8" s="1"/>
  <c r="X212" i="8" s="1"/>
  <c r="X213" i="8" s="1"/>
  <c r="E322" i="8"/>
  <c r="D345" i="8"/>
  <c r="AD198" i="8"/>
  <c r="I296" i="8"/>
  <c r="K296" i="8" s="1"/>
  <c r="K283" i="8"/>
  <c r="M283" i="8" s="1"/>
  <c r="J304" i="8"/>
  <c r="L304" i="8" s="1"/>
  <c r="K198" i="8"/>
  <c r="J301" i="8"/>
  <c r="L301" i="8" s="1"/>
  <c r="AG201" i="8"/>
  <c r="E198" i="8"/>
  <c r="J269" i="8"/>
  <c r="L269" i="8" s="1"/>
  <c r="Q207" i="8"/>
  <c r="Q208" i="8" s="1"/>
  <c r="Q209" i="8" s="1"/>
  <c r="Q210" i="8" s="1"/>
  <c r="Q211" i="8" s="1"/>
  <c r="Q212" i="8" s="1"/>
  <c r="Q213" i="8" s="1"/>
  <c r="Q188" i="8"/>
  <c r="J266" i="8"/>
  <c r="L266" i="8" s="1"/>
  <c r="K207" i="8"/>
  <c r="K208" i="8" s="1"/>
  <c r="K209" i="8" s="1"/>
  <c r="K210" i="8" s="1"/>
  <c r="K211" i="8" s="1"/>
  <c r="K212" i="8" s="1"/>
  <c r="K213" i="8" s="1"/>
  <c r="K188" i="8"/>
  <c r="AH190" i="8"/>
  <c r="D216" i="8"/>
  <c r="AH205" i="8"/>
  <c r="AG164" i="8"/>
  <c r="AH164" i="8" s="1"/>
  <c r="J267" i="8"/>
  <c r="L267" i="8" s="1"/>
  <c r="M207" i="8"/>
  <c r="M208" i="8" s="1"/>
  <c r="M209" i="8" s="1"/>
  <c r="M210" i="8" s="1"/>
  <c r="M211" i="8" s="1"/>
  <c r="M212" i="8" s="1"/>
  <c r="M213" i="8" s="1"/>
  <c r="I311" i="8"/>
  <c r="K311" i="8" s="1"/>
  <c r="X198" i="8"/>
  <c r="J271" i="8"/>
  <c r="L271" i="8" s="1"/>
  <c r="U188" i="8"/>
  <c r="I274" i="8"/>
  <c r="K274" i="8" s="1"/>
  <c r="Z188" i="8"/>
  <c r="I309" i="8"/>
  <c r="K309" i="8" s="1"/>
  <c r="T198" i="8"/>
  <c r="AG169" i="8"/>
  <c r="F358" i="8" s="1"/>
  <c r="H358" i="8" s="1"/>
  <c r="E173" i="8"/>
  <c r="I271" i="8"/>
  <c r="K271" i="8" s="1"/>
  <c r="T207" i="8"/>
  <c r="T208" i="8" s="1"/>
  <c r="T209" i="8" s="1"/>
  <c r="T210" i="8" s="1"/>
  <c r="T211" i="8" s="1"/>
  <c r="T212" i="8" s="1"/>
  <c r="T213" i="8" s="1"/>
  <c r="H277" i="8"/>
  <c r="I267" i="8"/>
  <c r="K267" i="8" s="1"/>
  <c r="L207" i="8"/>
  <c r="L208" i="8" s="1"/>
  <c r="L209" i="8" s="1"/>
  <c r="L210" i="8" s="1"/>
  <c r="L211" i="8" s="1"/>
  <c r="L212" i="8" s="1"/>
  <c r="L213" i="8" s="1"/>
  <c r="I269" i="8"/>
  <c r="K269" i="8" s="1"/>
  <c r="P188" i="8"/>
  <c r="E347" i="8"/>
  <c r="E350" i="8" s="1"/>
  <c r="AH160" i="8"/>
  <c r="H315" i="8"/>
  <c r="I313" i="8"/>
  <c r="K313" i="8" s="1"/>
  <c r="AB198" i="8"/>
  <c r="I305" i="8"/>
  <c r="K305" i="8" s="1"/>
  <c r="L198" i="8"/>
  <c r="J308" i="8"/>
  <c r="L308" i="8" s="1"/>
  <c r="S198" i="8"/>
  <c r="H345" i="8"/>
  <c r="H350" i="8" s="1"/>
  <c r="F350" i="8"/>
  <c r="AH200" i="8"/>
  <c r="J264" i="8"/>
  <c r="L264" i="8" s="1"/>
  <c r="G188" i="8"/>
  <c r="I264" i="8"/>
  <c r="K264" i="8" s="1"/>
  <c r="F207" i="8"/>
  <c r="F208" i="8" s="1"/>
  <c r="F209" i="8" s="1"/>
  <c r="F210" i="8" s="1"/>
  <c r="F211" i="8" s="1"/>
  <c r="F212" i="8" s="1"/>
  <c r="F213" i="8" s="1"/>
  <c r="J314" i="8"/>
  <c r="L314" i="8" s="1"/>
  <c r="AE198" i="8"/>
  <c r="J270" i="8"/>
  <c r="L270" i="8" s="1"/>
  <c r="S207" i="8"/>
  <c r="S208" i="8" s="1"/>
  <c r="S209" i="8" s="1"/>
  <c r="S210" i="8" s="1"/>
  <c r="S211" i="8" s="1"/>
  <c r="S212" i="8" s="1"/>
  <c r="S213" i="8" s="1"/>
  <c r="J313" i="8"/>
  <c r="L313" i="8" s="1"/>
  <c r="AC198" i="8"/>
  <c r="I266" i="8"/>
  <c r="K266" i="8" s="1"/>
  <c r="J207" i="8"/>
  <c r="J208" i="8" s="1"/>
  <c r="J209" i="8" s="1"/>
  <c r="J210" i="8" s="1"/>
  <c r="J211" i="8" s="1"/>
  <c r="J212" i="8" s="1"/>
  <c r="J213" i="8" s="1"/>
  <c r="J188" i="8"/>
  <c r="AG206" i="8"/>
  <c r="E217" i="8" s="1"/>
  <c r="AE207" i="8"/>
  <c r="AE208" i="8" s="1"/>
  <c r="AE209" i="8" s="1"/>
  <c r="AE210" i="8" s="1"/>
  <c r="AE211" i="8" s="1"/>
  <c r="AE212" i="8" s="1"/>
  <c r="AE213" i="8" s="1"/>
  <c r="D207" i="8"/>
  <c r="D349" i="8"/>
  <c r="E326" i="8"/>
  <c r="I268" i="8"/>
  <c r="K268" i="8" s="1"/>
  <c r="N207" i="8"/>
  <c r="N208" i="8" s="1"/>
  <c r="N209" i="8" s="1"/>
  <c r="N210" i="8" s="1"/>
  <c r="N211" i="8" s="1"/>
  <c r="N212" i="8" s="1"/>
  <c r="N213" i="8" s="1"/>
  <c r="I276" i="8"/>
  <c r="K276" i="8" s="1"/>
  <c r="AD207" i="8"/>
  <c r="AD208" i="8" s="1"/>
  <c r="AD209" i="8" s="1"/>
  <c r="AD210" i="8" s="1"/>
  <c r="AD211" i="8" s="1"/>
  <c r="AD212" i="8" s="1"/>
  <c r="AD213" i="8" s="1"/>
  <c r="H198" i="8"/>
  <c r="AB188" i="8"/>
  <c r="AG193" i="8" l="1"/>
  <c r="I325" i="8" s="1"/>
  <c r="K325" i="8" s="1"/>
  <c r="M233" i="8"/>
  <c r="AF193" i="8"/>
  <c r="H325" i="8" s="1"/>
  <c r="L296" i="8"/>
  <c r="M296" i="8" s="1"/>
  <c r="M253" i="8"/>
  <c r="AH196" i="8"/>
  <c r="M303" i="8"/>
  <c r="M268" i="8"/>
  <c r="M247" i="8"/>
  <c r="M245" i="8"/>
  <c r="M256" i="8"/>
  <c r="M250" i="8"/>
  <c r="M248" i="8"/>
  <c r="M257" i="8"/>
  <c r="M312" i="8"/>
  <c r="M231" i="8"/>
  <c r="M276" i="8"/>
  <c r="M251" i="8"/>
  <c r="M304" i="8"/>
  <c r="M302" i="8"/>
  <c r="M305" i="8"/>
  <c r="M306" i="8"/>
  <c r="AH201" i="8"/>
  <c r="M246" i="8"/>
  <c r="M252" i="8"/>
  <c r="M254" i="8"/>
  <c r="M314" i="8"/>
  <c r="M255" i="8"/>
  <c r="AF183" i="8"/>
  <c r="H323" i="8" s="1"/>
  <c r="M308" i="8"/>
  <c r="M311" i="8"/>
  <c r="AF178" i="8"/>
  <c r="H322" i="8" s="1"/>
  <c r="I239" i="8"/>
  <c r="K239" i="8" s="1"/>
  <c r="M271" i="8"/>
  <c r="AG178" i="8"/>
  <c r="I322" i="8" s="1"/>
  <c r="K322" i="8" s="1"/>
  <c r="M237" i="8"/>
  <c r="M267" i="8"/>
  <c r="J239" i="8"/>
  <c r="L239" i="8" s="1"/>
  <c r="AH181" i="8"/>
  <c r="M234" i="8"/>
  <c r="M274" i="8"/>
  <c r="AH186" i="8"/>
  <c r="K232" i="8"/>
  <c r="M232" i="8" s="1"/>
  <c r="AG188" i="8"/>
  <c r="I324" i="8" s="1"/>
  <c r="K324" i="8" s="1"/>
  <c r="AG183" i="8"/>
  <c r="I323" i="8" s="1"/>
  <c r="K323" i="8" s="1"/>
  <c r="M307" i="8"/>
  <c r="K244" i="8"/>
  <c r="M244" i="8" s="1"/>
  <c r="I258" i="8"/>
  <c r="K258" i="8" s="1"/>
  <c r="G326" i="8"/>
  <c r="J258" i="8"/>
  <c r="L258" i="8" s="1"/>
  <c r="M249" i="8"/>
  <c r="AF198" i="8"/>
  <c r="H326" i="8" s="1"/>
  <c r="M309" i="8"/>
  <c r="M313" i="8"/>
  <c r="M265" i="8"/>
  <c r="J315" i="8"/>
  <c r="L315" i="8" s="1"/>
  <c r="E218" i="8"/>
  <c r="E208" i="8"/>
  <c r="AG207" i="8"/>
  <c r="F217" i="8" s="1"/>
  <c r="AF188" i="8"/>
  <c r="H356" i="8"/>
  <c r="H361" i="8" s="1"/>
  <c r="F361" i="8"/>
  <c r="M272" i="8"/>
  <c r="F322" i="8"/>
  <c r="D356" i="8"/>
  <c r="M263" i="8"/>
  <c r="M270" i="8"/>
  <c r="I315" i="8"/>
  <c r="K315" i="8" s="1"/>
  <c r="AH191" i="8"/>
  <c r="E358" i="8"/>
  <c r="E361" i="8" s="1"/>
  <c r="AH169" i="8"/>
  <c r="K301" i="8"/>
  <c r="M301" i="8" s="1"/>
  <c r="M266" i="8"/>
  <c r="D218" i="8"/>
  <c r="D208" i="8"/>
  <c r="AF207" i="8"/>
  <c r="M264" i="8"/>
  <c r="AG198" i="8"/>
  <c r="I326" i="8" s="1"/>
  <c r="K326" i="8" s="1"/>
  <c r="J277" i="8"/>
  <c r="L277" i="8" s="1"/>
  <c r="M310" i="8"/>
  <c r="I277" i="8"/>
  <c r="K277" i="8" s="1"/>
  <c r="E324" i="8"/>
  <c r="E327" i="8" s="1"/>
  <c r="D347" i="8"/>
  <c r="D350" i="8" s="1"/>
  <c r="E351" i="8" s="1"/>
  <c r="M269" i="8"/>
  <c r="AH206" i="8"/>
  <c r="AG173" i="8"/>
  <c r="D357" i="8"/>
  <c r="F323" i="8"/>
  <c r="G323" i="8" s="1"/>
  <c r="AF173" i="8"/>
  <c r="M273" i="8"/>
  <c r="M275" i="8"/>
  <c r="AH193" i="8" l="1"/>
  <c r="M239" i="8"/>
  <c r="AH178" i="8"/>
  <c r="AH183" i="8"/>
  <c r="M258" i="8"/>
  <c r="K327" i="8"/>
  <c r="M315" i="8"/>
  <c r="I327" i="8"/>
  <c r="F216" i="8"/>
  <c r="AH207" i="8"/>
  <c r="AG208" i="8"/>
  <c r="G217" i="8" s="1"/>
  <c r="E209" i="8"/>
  <c r="AH198" i="8"/>
  <c r="H324" i="8"/>
  <c r="H327" i="8" s="1"/>
  <c r="AH188" i="8"/>
  <c r="D209" i="8"/>
  <c r="AF208" i="8"/>
  <c r="AH173" i="8"/>
  <c r="M277" i="8"/>
  <c r="G322" i="8"/>
  <c r="D358" i="8"/>
  <c r="D361" i="8" s="1"/>
  <c r="E362" i="8" s="1"/>
  <c r="F324" i="8"/>
  <c r="G324" i="8" s="1"/>
  <c r="F327" i="8" l="1"/>
  <c r="AH208" i="8"/>
  <c r="G216" i="8"/>
  <c r="G218" i="8" s="1"/>
  <c r="G327" i="8"/>
  <c r="H328" i="8" s="1"/>
  <c r="AG209" i="8"/>
  <c r="H217" i="8" s="1"/>
  <c r="E210" i="8"/>
  <c r="F218" i="8"/>
  <c r="D210" i="8"/>
  <c r="AF209" i="8"/>
  <c r="H340" i="8" l="1"/>
  <c r="F340" i="8"/>
  <c r="H351" i="8"/>
  <c r="F351" i="8"/>
  <c r="H362" i="8"/>
  <c r="K328" i="8"/>
  <c r="F362" i="8"/>
  <c r="I328" i="8"/>
  <c r="H216" i="8"/>
  <c r="H218" i="8" s="1"/>
  <c r="AH209" i="8"/>
  <c r="D211" i="8"/>
  <c r="AF210" i="8"/>
  <c r="E211" i="8"/>
  <c r="AG210" i="8"/>
  <c r="I217" i="8" s="1"/>
  <c r="G329" i="8" l="1"/>
  <c r="D341" i="8"/>
  <c r="E212" i="8"/>
  <c r="AG211" i="8"/>
  <c r="J217" i="8" s="1"/>
  <c r="AH210" i="8"/>
  <c r="I216" i="8"/>
  <c r="I218" i="8" s="1"/>
  <c r="D212" i="8"/>
  <c r="AF211" i="8"/>
  <c r="AH211" i="8" l="1"/>
  <c r="J216" i="8"/>
  <c r="J218" i="8" s="1"/>
  <c r="D213" i="8"/>
  <c r="AF213" i="8" s="1"/>
  <c r="AF212" i="8"/>
  <c r="AG212" i="8"/>
  <c r="K217" i="8" s="1"/>
  <c r="E213" i="8"/>
  <c r="AG213" i="8" s="1"/>
  <c r="L217" i="8" s="1"/>
  <c r="AH213" i="8" l="1"/>
  <c r="L216" i="8"/>
  <c r="M217" i="8"/>
  <c r="AH212" i="8"/>
  <c r="K216" i="8"/>
  <c r="K218" i="8" s="1"/>
  <c r="L218" i="8" l="1"/>
  <c r="M216" i="8"/>
  <c r="M218"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rgb="FF000000"/>
            <rFont val="Tahoma"/>
            <family val="2"/>
          </rPr>
          <t>Divulgación y promoción</t>
        </r>
        <r>
          <rPr>
            <sz val="9"/>
            <color rgb="FF000000"/>
            <rFont val="Tahoma"/>
            <family val="2"/>
          </rPr>
          <t xml:space="preserve">: Avisos periódico y licitaciones, servicios ofrecidos por la emisora, servicios CRIE, servicios Univirtual 
</t>
        </r>
        <r>
          <rPr>
            <b/>
            <sz val="9"/>
            <color rgb="FF000000"/>
            <rFont val="Tahoma"/>
            <family val="2"/>
          </rPr>
          <t>Trabajos tipográficos</t>
        </r>
        <r>
          <rPr>
            <sz val="9"/>
            <color rgb="FF000000"/>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rgb="FF000000"/>
            <rFont val="Tahoma"/>
            <family val="2"/>
          </rPr>
          <t>DE QUÉ ACTIVIDAD O ACTIVIDADES HACE PARTE?</t>
        </r>
      </text>
    </comment>
    <comment ref="C26" authorId="0" shapeId="0">
      <text>
        <r>
          <rPr>
            <sz val="9"/>
            <color rgb="FF000000"/>
            <rFont val="Tahoma"/>
            <family val="2"/>
          </rPr>
          <t xml:space="preserve">CUÁL ES EL GASTO?
</t>
        </r>
        <r>
          <rPr>
            <sz val="9"/>
            <color rgb="FF000000"/>
            <rFont val="Tahoma"/>
            <family val="2"/>
          </rPr>
          <t>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<sst xmlns="http://schemas.openxmlformats.org/spreadsheetml/2006/main" count="2670" uniqueCount="1272">
  <si>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</si>
  <si>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</si>
  <si>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</si>
  <si>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</si>
  <si>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</si>
  <si>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</si>
  <si>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</si>
  <si>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</si>
  <si>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</si>
  <si>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</si>
  <si>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</si>
  <si>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</si>
  <si>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</si>
  <si>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</si>
  <si>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</si>
  <si>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</si>
  <si>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</si>
  <si>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</si>
  <si>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</si>
  <si>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</si>
  <si>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</si>
  <si>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</si>
  <si>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</si>
  <si>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</si>
  <si>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</si>
  <si>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</si>
  <si>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</si>
  <si>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</si>
  <si>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</si>
  <si>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</si>
  <si>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</si>
  <si>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</si>
  <si>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</si>
  <si>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</si>
  <si>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</si>
  <si>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</si>
  <si>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</si>
  <si>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</si>
  <si>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</si>
  <si>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</si>
  <si>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</si>
  <si>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</si>
  <si>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</si>
  <si>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</si>
  <si>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</si>
  <si>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</si>
  <si>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</si>
  <si>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</si>
  <si>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</si>
  <si>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</si>
  <si>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</si>
  <si>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</si>
  <si>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</si>
  <si>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</si>
  <si>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</si>
  <si>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</si>
  <si>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</si>
  <si>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</si>
  <si>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</si>
  <si>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</si>
  <si>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</si>
  <si>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</si>
  <si>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</si>
  <si>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</si>
  <si>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</si>
  <si>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</si>
  <si>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</si>
  <si>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</si>
  <si>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</si>
  <si>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</si>
  <si>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</si>
  <si>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</si>
  <si>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</si>
  <si>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</si>
  <si>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</si>
  <si>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</si>
  <si>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</si>
  <si>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</si>
  <si>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</si>
  <si>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</si>
  <si>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</si>
  <si>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</si>
  <si>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</si>
  <si>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</si>
  <si>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</si>
  <si>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</si>
  <si>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</si>
  <si>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</si>
  <si>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</si>
  <si>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</si>
  <si>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</si>
  <si>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</si>
  <si>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</si>
  <si>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</si>
  <si>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</si>
  <si>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</si>
  <si>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</si>
  <si>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</si>
  <si>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</si>
  <si>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</si>
  <si>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</si>
  <si>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</si>
  <si>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</si>
  <si>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</si>
  <si>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</si>
  <si>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</si>
  <si>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</si>
  <si>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</si>
  <si>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</si>
  <si>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</si>
  <si>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</si>
  <si>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</si>
  <si>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</si>
  <si>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</si>
  <si>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</si>
  <si>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</si>
  <si>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</si>
  <si>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</si>
  <si>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</si>
  <si>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</si>
  <si>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</si>
  <si>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</si>
  <si>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</si>
  <si>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</si>
  <si>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</si>
  <si>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</si>
  <si>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</si>
  <si>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</si>
  <si>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</si>
  <si>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</si>
  <si>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</si>
  <si>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</si>
  <si>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</si>
  <si>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</si>
  <si>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</si>
  <si>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</si>
  <si>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</si>
  <si>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</si>
  <si>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</si>
  <si>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</si>
  <si>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</si>
  <si>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</si>
  <si>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</si>
  <si>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</si>
  <si>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</si>
  <si>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</si>
  <si>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</si>
  <si>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</si>
  <si>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</si>
  <si>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</si>
  <si>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</si>
  <si>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</si>
  <si>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</si>
  <si>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</si>
  <si>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</si>
  <si>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</si>
  <si>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</si>
  <si>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</si>
  <si>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</si>
  <si>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</si>
  <si>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</si>
  <si>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</si>
  <si>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</si>
  <si>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</si>
  <si>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</si>
  <si>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</si>
  <si>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</si>
  <si>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</si>
  <si>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</si>
  <si>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</si>
  <si>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</si>
  <si>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</si>
  <si>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</si>
  <si>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</si>
  <si>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</si>
  <si>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</si>
  <si>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</si>
  <si>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</si>
  <si>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</si>
  <si>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</si>
  <si>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</si>
  <si>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</si>
  <si>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</si>
  <si>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</si>
  <si>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</si>
  <si>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</si>
  <si>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</si>
  <si>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</si>
  <si>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</si>
  <si>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</si>
  <si>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</si>
  <si>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</si>
  <si>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</si>
  <si>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</si>
  <si>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</si>
  <si>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</si>
  <si>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</si>
  <si>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</si>
  <si>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</si>
  <si>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</si>
  <si>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</si>
  <si>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</si>
  <si>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</si>
  <si>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</si>
  <si>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</si>
  <si>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</si>
  <si>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</si>
  <si>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</si>
  <si>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</si>
  <si>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</si>
  <si>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</si>
  <si>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</si>
  <si>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</si>
  <si>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</si>
  <si>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</si>
  <si>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</si>
  <si>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</si>
  <si>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</si>
  <si>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</si>
  <si>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</si>
  <si>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</si>
  <si>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</si>
  <si>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</si>
  <si>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</si>
  <si>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</si>
  <si>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</si>
  <si>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</si>
  <si>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</si>
  <si>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</si>
  <si>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</si>
  <si>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</si>
  <si>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</si>
  <si>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</si>
  <si>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</si>
  <si>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</si>
  <si>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</si>
  <si>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</si>
  <si>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</si>
  <si>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</si>
  <si>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</si>
  <si>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</si>
  <si>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</si>
  <si>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</si>
  <si>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</si>
  <si>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</si>
  <si>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</si>
  <si>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</si>
  <si>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</si>
  <si>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</si>
  <si>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</si>
  <si>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</si>
  <si>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</si>
  <si>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</si>
  <si>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</si>
  <si>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</si>
  <si>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</si>
  <si>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</si>
  <si>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</si>
  <si>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</si>
  <si>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</si>
  <si>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</si>
  <si>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</si>
  <si>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</si>
  <si>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</si>
  <si>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</si>
  <si>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</si>
  <si>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</si>
  <si>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</si>
  <si>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</si>
  <si>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</si>
  <si>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</si>
  <si>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</si>
  <si>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</si>
  <si>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</si>
  <si>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</si>
  <si>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</si>
  <si>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</si>
  <si>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</si>
  <si>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</si>
  <si>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</si>
  <si>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</si>
  <si>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</si>
  <si>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</si>
  <si>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</si>
  <si>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</si>
  <si>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</si>
  <si>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</si>
  <si>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</si>
  <si>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</si>
  <si>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</si>
  <si>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</si>
  <si>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</si>
  <si>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</si>
  <si>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</si>
  <si>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</si>
  <si>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</si>
  <si>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</si>
  <si>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</si>
  <si>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</si>
  <si>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</si>
  <si>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</si>
  <si>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</si>
  <si>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</si>
  <si>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</si>
  <si>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</si>
  <si>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</si>
  <si>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</si>
  <si>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</si>
  <si>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</si>
  <si>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</si>
  <si>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</si>
  <si>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</si>
  <si>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</si>
  <si>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</si>
  <si>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</si>
  <si>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</si>
  <si>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</si>
  <si>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</si>
  <si>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</si>
  <si>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</si>
  <si>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</si>
  <si>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</si>
  <si>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</si>
  <si>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</si>
  <si>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</si>
  <si>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</si>
  <si>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</si>
  <si>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</si>
  <si>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</si>
  <si>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</si>
  <si>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</si>
  <si>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</si>
  <si>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</si>
  <si>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</si>
  <si>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</si>
  <si>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</si>
  <si>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</si>
  <si>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</si>
  <si>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</si>
  <si>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</si>
  <si>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</si>
  <si>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</si>
  <si>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</si>
  <si>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</si>
  <si>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</si>
  <si>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</si>
  <si>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</si>
  <si>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</si>
  <si>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</si>
  <si>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</si>
  <si>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</si>
  <si>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</si>
  <si>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</si>
  <si>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</si>
  <si>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</si>
  <si>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</si>
  <si>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</si>
  <si>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</si>
  <si>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</si>
  <si>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</si>
  <si>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</si>
  <si>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</si>
  <si>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</si>
  <si>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</si>
  <si>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</si>
  <si>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</si>
  <si>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</si>
  <si>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</si>
  <si>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</si>
  <si>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</si>
  <si>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</si>
  <si>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</si>
  <si>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</si>
  <si>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</si>
  <si>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</si>
  <si>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</si>
  <si>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</si>
  <si>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</si>
  <si>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</si>
  <si>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</si>
  <si>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</si>
  <si>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</si>
  <si>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</si>
  <si>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</si>
  <si>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</si>
  <si>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</si>
  <si>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</si>
  <si>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</si>
  <si>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</si>
  <si>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</si>
  <si>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</si>
  <si>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</si>
  <si>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</si>
  <si>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</si>
  <si>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</si>
  <si>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</si>
  <si>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</si>
  <si>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</si>
  <si>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</si>
  <si>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</si>
  <si>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</si>
  <si>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</si>
  <si>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</si>
  <si>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</si>
  <si>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</si>
  <si>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</si>
  <si>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</si>
  <si>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</si>
  <si>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</si>
  <si>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</si>
  <si>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</si>
  <si>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</si>
  <si>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</si>
  <si>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</si>
  <si>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</si>
  <si>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</si>
  <si>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</si>
  <si>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</si>
  <si>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</si>
  <si>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</si>
  <si>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</si>
  <si>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</si>
  <si>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</si>
  <si>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</si>
  <si>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</si>
  <si>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</si>
  <si>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</si>
  <si>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</si>
  <si>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</si>
  <si>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</si>
  <si>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</si>
  <si>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</si>
  <si>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</si>
  <si>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</si>
  <si>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</si>
  <si>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</si>
  <si>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</si>
  <si>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</si>
  <si>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</si>
  <si>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</si>
  <si>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</si>
  <si>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</si>
  <si>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</si>
  <si>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</si>
  <si>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</si>
  <si>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</si>
  <si>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</si>
  <si>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</si>
  <si>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</si>
  <si>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</si>
  <si>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</si>
  <si>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</si>
  <si>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</si>
  <si>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</si>
  <si>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</si>
  <si>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</si>
  <si>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</si>
  <si>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</si>
  <si>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</si>
  <si>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</si>
  <si>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</si>
  <si>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</si>
  <si>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</si>
  <si>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</si>
  <si>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</si>
  <si>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</si>
  <si>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</si>
  <si>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</si>
  <si>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</si>
  <si>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</si>
  <si>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</si>
  <si>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</si>
  <si>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</si>
  <si>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</si>
  <si>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</si>
  <si>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</si>
  <si>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</si>
  <si>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</si>
  <si>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</si>
  <si>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</si>
  <si>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</si>
  <si>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</si>
  <si>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</si>
  <si>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</si>
  <si>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</si>
  <si>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</si>
  <si>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</si>
  <si>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</si>
  <si>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</si>
  <si>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</si>
  <si>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</si>
  <si>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</si>
  <si>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</si>
  <si>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</si>
  <si>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</si>
  <si>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</si>
  <si>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</si>
  <si>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</si>
  <si>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</si>
  <si>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</si>
  <si>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</si>
  <si>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</si>
  <si>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</si>
  <si>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</si>
  <si>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</si>
  <si>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</si>
  <si>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</si>
  <si>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</si>
  <si>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</si>
  <si>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</si>
  <si>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</si>
  <si>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</si>
  <si>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</si>
  <si>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</si>
  <si>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</si>
  <si>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</si>
  <si>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</si>
  <si>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</si>
  <si>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</si>
  <si>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</si>
  <si>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</si>
  <si>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</si>
  <si>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</si>
  <si>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</si>
  <si>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</si>
  <si>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</si>
  <si>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</si>
  <si>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</si>
  <si>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</si>
  <si>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</si>
  <si>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</si>
  <si>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</si>
  <si>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</si>
  <si>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</si>
  <si>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</si>
  <si>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</si>
  <si>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</si>
  <si>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</si>
  <si>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</si>
  <si>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</si>
  <si>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</si>
  <si>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</si>
  <si>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</si>
  <si>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</si>
  <si>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</si>
  <si>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</si>
  <si>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</si>
  <si>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</si>
  <si>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</si>
  <si>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</si>
  <si>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</si>
  <si>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</si>
  <si>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</si>
  <si>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</si>
  <si>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</si>
  <si>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</si>
  <si>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</si>
  <si>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</si>
  <si>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</si>
  <si>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</si>
  <si>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</si>
  <si>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</si>
  <si>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</si>
  <si>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</si>
  <si>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</si>
  <si>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</si>
  <si>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</si>
  <si>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</si>
  <si>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</si>
  <si>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</si>
  <si>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</si>
  <si>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</si>
  <si>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</si>
  <si>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</si>
  <si>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</si>
  <si>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</si>
  <si>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</si>
  <si>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</si>
  <si>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</si>
  <si>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</si>
  <si>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</si>
  <si>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</si>
  <si>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</si>
  <si>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</si>
  <si>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</si>
  <si>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</si>
  <si>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</si>
  <si>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</si>
  <si>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</si>
  <si>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</si>
  <si>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</si>
  <si>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</si>
  <si>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</si>
  <si>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</si>
  <si>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</si>
  <si>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</si>
  <si>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</si>
  <si>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</si>
  <si>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</si>
  <si>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</si>
  <si>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</si>
  <si>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</si>
  <si>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</si>
  <si>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</si>
  <si>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</si>
  <si>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</si>
  <si>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</si>
  <si>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</si>
  <si>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</si>
  <si>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</si>
  <si>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</si>
  <si>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</si>
  <si>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</si>
  <si>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</si>
  <si>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</si>
  <si>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</si>
  <si>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</si>
  <si>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</si>
  <si>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</si>
  <si>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</si>
  <si>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</si>
  <si>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</si>
  <si>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</si>
  <si>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</si>
  <si>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</si>
  <si>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</si>
  <si>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</si>
  <si>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</si>
  <si>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</si>
  <si>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</si>
  <si>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</si>
  <si>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</si>
  <si>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</si>
  <si>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</si>
  <si>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</si>
  <si>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</si>
  <si>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</si>
  <si>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</si>
  <si>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</si>
  <si>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</si>
  <si>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</si>
  <si>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</si>
  <si>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</si>
  <si>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</si>
  <si>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</si>
  <si>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</si>
  <si>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</si>
  <si>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</si>
  <si>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</si>
  <si>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</si>
  <si>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</si>
  <si>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</si>
  <si>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</si>
  <si>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</si>
  <si>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</si>
  <si>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</si>
  <si>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</si>
  <si>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</si>
  <si>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</si>
  <si>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</si>
  <si>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</si>
  <si>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</si>
  <si>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</si>
  <si>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</si>
  <si>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</si>
  <si>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</si>
  <si>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</si>
  <si>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</si>
  <si>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</si>
  <si>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</si>
  <si>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</si>
  <si>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</si>
  <si>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</si>
  <si>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</si>
  <si>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</si>
  <si>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</si>
  <si>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</si>
  <si>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</si>
  <si>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</si>
  <si>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</si>
  <si>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</si>
  <si>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</si>
  <si>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</si>
  <si>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</si>
  <si>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</si>
  <si>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</si>
  <si>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</si>
  <si>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</si>
  <si>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</si>
  <si>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</si>
  <si>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</si>
  <si>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</si>
  <si>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</si>
  <si>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</si>
  <si>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</si>
  <si>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</si>
  <si>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</si>
  <si>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</si>
  <si>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</si>
  <si>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</si>
  <si>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</si>
  <si>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</si>
  <si>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</si>
  <si>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</si>
  <si>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</si>
  <si>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</si>
  <si>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</si>
  <si>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</si>
  <si>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</si>
  <si>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</si>
  <si>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</si>
  <si>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</si>
  <si>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</si>
  <si>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</si>
  <si>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</si>
  <si>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</si>
  <si>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</si>
  <si>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</si>
  <si>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</si>
  <si>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</si>
  <si>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</si>
  <si>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</si>
  <si>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</si>
  <si>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</si>
  <si>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</si>
  <si>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</si>
  <si>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</si>
  <si>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</si>
  <si>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</si>
  <si>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</si>
  <si>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</si>
  <si>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</si>
  <si>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</si>
  <si>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</si>
  <si>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</si>
  <si>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</si>
  <si>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</si>
  <si>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</si>
  <si>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</si>
  <si>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</si>
  <si>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</si>
  <si>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</si>
  <si>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</si>
  <si>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</si>
  <si>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</si>
  <si>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</si>
  <si>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</si>
  <si>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</si>
  <si>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</si>
  <si>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</si>
  <si>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</si>
  <si>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</si>
  <si>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</si>
  <si>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</si>
  <si>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</si>
  <si>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</si>
  <si>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</si>
  <si>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</si>
  <si>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</si>
  <si>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</si>
  <si>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</si>
  <si>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</si>
  <si>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</si>
  <si>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</si>
  <si>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</si>
  <si>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</si>
  <si>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</si>
  <si>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</si>
  <si>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</si>
  <si>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</si>
  <si>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</si>
  <si>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</si>
  <si>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</si>
  <si>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</si>
  <si>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</si>
  <si>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</si>
  <si>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</si>
  <si>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</si>
  <si>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</si>
  <si>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</si>
  <si>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</si>
  <si>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</si>
  <si>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</si>
  <si>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</si>
  <si>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</si>
  <si>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</si>
  <si>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</si>
  <si>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</si>
  <si>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</si>
  <si>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</si>
  <si>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Causa Directa 4</t>
  </si>
  <si>
    <t>Objetivo específico 1</t>
  </si>
  <si>
    <t>Objetivo específico 2</t>
  </si>
  <si>
    <t>Objetivo específico 3</t>
  </si>
  <si>
    <t>Objetivo específico 4</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</si>
  <si>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</si>
  <si>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</si>
  <si>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</si>
  <si>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</si>
  <si>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</si>
  <si>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</si>
  <si>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</si>
  <si>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</si>
  <si>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</si>
  <si>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</si>
  <si>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</si>
  <si>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</si>
  <si>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</si>
  <si>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</si>
  <si>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</si>
  <si>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</si>
  <si>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</si>
  <si>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</si>
  <si>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</si>
  <si>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</si>
  <si>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</si>
  <si>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</si>
  <si>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</si>
  <si>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</si>
  <si>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</si>
  <si>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</si>
  <si>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</si>
  <si>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</si>
  <si>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</si>
  <si>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</si>
  <si>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</si>
  <si>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</si>
  <si>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</si>
  <si>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</si>
  <si>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</si>
  <si>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</si>
  <si>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</si>
  <si>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</si>
  <si>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</si>
  <si>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</si>
  <si>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</si>
  <si>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</si>
  <si>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</si>
  <si>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</si>
  <si>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</si>
  <si>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</si>
  <si>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</si>
  <si>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</si>
  <si>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</si>
  <si>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</si>
  <si>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</si>
  <si>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</si>
  <si>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</si>
  <si>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</si>
  <si>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</si>
  <si>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</si>
  <si>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</si>
  <si>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</si>
  <si>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</si>
  <si>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</si>
  <si>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</si>
  <si>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</si>
  <si>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</si>
  <si>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</si>
  <si>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</si>
  <si>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</si>
  <si>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</si>
  <si>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</si>
  <si>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</si>
  <si>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</si>
  <si>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</si>
  <si>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</si>
  <si>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</si>
  <si>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</si>
  <si>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</si>
  <si>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</si>
  <si>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</si>
  <si>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</si>
  <si>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</si>
  <si>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</si>
  <si>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</si>
  <si>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</si>
  <si>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</si>
  <si>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</si>
  <si>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</si>
  <si>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</si>
  <si>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</si>
  <si>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</si>
  <si>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</si>
  <si>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</si>
  <si>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</si>
  <si>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</si>
  <si>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</si>
  <si>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</si>
  <si>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</si>
  <si>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</si>
  <si>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</si>
  <si>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</si>
  <si>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</si>
  <si>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</si>
  <si>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</si>
  <si>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</si>
  <si>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</si>
  <si>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</si>
  <si>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</si>
  <si>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</si>
  <si>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</si>
  <si>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</si>
  <si>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</si>
  <si>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</si>
  <si>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</si>
  <si>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</si>
  <si>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</si>
  <si>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</si>
  <si>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</si>
  <si>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</si>
  <si>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</si>
  <si>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</si>
  <si>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</si>
  <si>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</si>
  <si>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</si>
  <si>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</si>
  <si>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</si>
  <si>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</si>
  <si>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</si>
  <si>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</si>
  <si>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</si>
  <si>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</si>
  <si>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</si>
  <si>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</si>
  <si>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</si>
  <si>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</si>
  <si>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</si>
  <si>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</si>
  <si>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</si>
  <si>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</si>
  <si>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</si>
  <si>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</si>
  <si>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</si>
  <si>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</si>
  <si>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</si>
  <si>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</si>
  <si>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</si>
  <si>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</si>
  <si>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</si>
  <si>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</si>
  <si>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Objetivo específico 5</t>
  </si>
  <si>
    <t>Causa Directa 5</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</si>
  <si>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</si>
  <si>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</si>
  <si>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</si>
  <si>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</si>
  <si>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</si>
  <si>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</si>
  <si>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</si>
  <si>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</si>
  <si>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</si>
  <si>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</si>
  <si>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</si>
  <si>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</si>
  <si>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</si>
  <si>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</si>
  <si>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</si>
  <si>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</si>
  <si>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</si>
  <si>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</si>
  <si>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</si>
  <si>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</si>
  <si>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</si>
  <si>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</si>
  <si>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</si>
  <si>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</si>
  <si>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</si>
  <si>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</si>
  <si>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</si>
  <si>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</si>
  <si>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</si>
  <si>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</si>
  <si>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</si>
  <si>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</si>
  <si>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</si>
  <si>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</si>
  <si>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</si>
  <si>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</si>
  <si>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</si>
  <si>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</si>
  <si>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</si>
  <si>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</si>
  <si>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</si>
  <si>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</si>
  <si>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</si>
  <si>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</si>
  <si>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</si>
  <si>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</si>
  <si>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</si>
  <si>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</si>
  <si>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</si>
  <si>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</si>
  <si>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</si>
  <si>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</si>
  <si>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</si>
  <si>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</si>
  <si>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</si>
  <si>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</si>
  <si>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</si>
  <si>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</si>
  <si>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</si>
  <si>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</si>
  <si>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</si>
  <si>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</si>
  <si>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</si>
  <si>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</si>
  <si>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</si>
  <si>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</si>
  <si>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</si>
  <si>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</si>
  <si>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</si>
  <si>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</si>
  <si>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</si>
  <si>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Gestión Estratégica para el Bienestar</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</si>
  <si>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</si>
  <si>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</si>
  <si>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</si>
  <si>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</si>
  <si>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</si>
  <si>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</si>
  <si>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</si>
  <si>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</si>
  <si>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</si>
  <si>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Gestión de la Comunicación y Promoción Institucional</t>
  </si>
  <si>
    <t>Rectoría, Facultades, Dependencias administrativas, Vicerrectorías, Estudiantes, Medios de comunicación, entidades gubernamentales, sector productivo, otras universidades, sector comunitario.</t>
  </si>
  <si>
    <t>Medios de comunicación, entidades gubernamentales del orden local, regional, nacional e internacional; sector productivo, otras universidades, sector comunitario</t>
  </si>
  <si>
    <t>Desarticulación en los procesos que abarcan la comunicación institucional en sus diferentes niveles: corporativo, organizacional, informativo y movilizador.</t>
  </si>
  <si>
    <t>La Universidad, como entidad del estado y en aras de la transparencia y la participación ciudadana, debe atender efectivamente las necesidades de comunicación de sus grupos de interés (Docentes – administrativos – estudiantes – egresados - jubilados, externos y aliados estratégicos), no obstante, se ha identificado la necesidad de trabajar en la articulación en los procesos que abarcan la comunicación institucional en sus diferentes niveles: corporativo, organizacional, informativo y movilizador. Lo anterior por las causa y efectos identificados</t>
  </si>
  <si>
    <t>Fortalecer los procesos que abarcan la comunicación institucional en sus diferentes niveles: corporativo, organizacional, informativo y movilizador.</t>
  </si>
  <si>
    <t>Papel</t>
  </si>
  <si>
    <t>Moderada</t>
  </si>
  <si>
    <t>permanente</t>
  </si>
  <si>
    <t>Estructurar directrices para la Comunicación Organizacional.</t>
  </si>
  <si>
    <t xml:space="preserve">Estructurar directrices para la Comunicación Movilizadora. </t>
  </si>
  <si>
    <t>Alinear el manejo de la imagen institucional, relaciones públicas y actividades de promoción bajo la Comunicación Corporativa.</t>
  </si>
  <si>
    <t>Avance en el Plan operativo para la Gestión de la Comunicación Movilizadora</t>
  </si>
  <si>
    <t>Avance en el Plan operativo para la Gestión de la Comunicación Corporativa</t>
  </si>
  <si>
    <t>Avance en el Plan operativo para la Gestión de la Comunicación Organizacional</t>
  </si>
  <si>
    <t>Avance en el Plan operativo para Gestión de la Comunicación y Promoción Institucional</t>
  </si>
  <si>
    <t>Avance en el Plan operativo para la Gestión de la Comunicación Informativa</t>
  </si>
  <si>
    <t xml:space="preserve">Porcentaje de avance en la ejecución de las actividades consignadas en el Plan operativo 1. Gestión de la Comunicación y Promoción Institucional </t>
  </si>
  <si>
    <t>Porcentaje de avance en la ejecución de las actividades consignadas en el Plan operativo 2. Gestión de la Comunicación Informativa</t>
  </si>
  <si>
    <t>3.1 Desinformación y desarticulación.
3.2 Irrupciones en los procesos y prolongación en los tiempos.
3.3 Malos entendidos que impactan en el clima laboral.</t>
  </si>
  <si>
    <t>1. Dificultad para articular los procesos comunicativos con el reconocimiento adecuado desde las demás áreas.</t>
  </si>
  <si>
    <t>5.1 Desatención a protocolos institucionales y desorganización.
5.2 Duplicidad en las tareas y reprocesos.
5.3 Poca optimización de recursos.</t>
  </si>
  <si>
    <t>5.  Eventos institucionales no planeados debidamente.</t>
  </si>
  <si>
    <t>4. Proyección inadecuada de la imagen institucional.</t>
  </si>
  <si>
    <t>2. Generación diversa de información sin un lenguaje y parámetros unificados institucionales.</t>
  </si>
  <si>
    <t>2.1 Duplicidad en la información que se genera desde la institución.
2.2 Discurso institucional ambiguo.
2.3 Confusión hacia usuarios internos y externos, medios de comunicación y aliados.</t>
  </si>
  <si>
    <t>1.1 Falta de gobernabilidad y representatividad para la ejecución de algunas tareas de Gestión de la Comunicación y Promoción Institucional.
1.2 Falta de articulación por desconocimiento del Sistema Integral de Comunicaciones y los alcances de cada componente.
1.3 Gestión de la Comunicación y Promoción Institucional ineficiente.</t>
  </si>
  <si>
    <t>5.1 Falta de articulación entre las áreas responsables.
5.2 Falta de claridad en las tareas y alcances de cada responsable.
5.3 Falta de lineamientos claros para la realización de eventos institucionales.</t>
  </si>
  <si>
    <t>5. Coordinación desarticulada de eventos institucionales.</t>
  </si>
  <si>
    <t>4. Multiplicidad en el uso de la imagen institucional.</t>
  </si>
  <si>
    <t>4.1 Imagen institucional ambigua.
4.2 Pérdida de reputación institucional.
4.3 Confusión de los grupos de interés.</t>
  </si>
  <si>
    <t>3.1 Usos inadecuados de múltiples canales para la comunicación Interna.
3.2 Falta de lineamientos claros sobre usos, horarios y modales en la comunicación Interna.
3.3 Desinformación.</t>
  </si>
  <si>
    <t>3. Falta de directrices de comunicación interna.</t>
  </si>
  <si>
    <t>2. Desarticulación para los procesos de comunicación informativa.</t>
  </si>
  <si>
    <t>2.1 Contratación directa desde las áreas a profesionales en comunicación sin articulación con GCPI.
2.2 Desatención de las áreas ante los lineamientos establecidos.
2.3 Difusión de contenidos multiplataforma sin el aval de GCPI.</t>
  </si>
  <si>
    <t>Porcentaje de avance en la ejecución de las actividades consignadas en el Plan operativo 3. Gestión de la Comunicación Organizacional</t>
  </si>
  <si>
    <t>Porcentaje de avance en la ejecución de las actividades consignadas en el Plan operativo 4. Gestión de la Comunicación Corporativa</t>
  </si>
  <si>
    <t>Porcentaje de avance en la ejecución de las actividades consignadas en el Plan operativo 5. Gestión de la Comunicación Movilizadora</t>
  </si>
  <si>
    <t>Líder Gestión de la Comunicación y Promoción Institucional</t>
  </si>
  <si>
    <t>Gestión de la Comunicación y Promoción Institucional y Grupo Técnico de la Comunicación Organizacional (Resolución Nº 5498 de 2019)</t>
  </si>
  <si>
    <t>Gestión de la Comunicación y Promoción Institucional y Recursos Informáticos y Educativos</t>
  </si>
  <si>
    <t>Gestión de la Comunicación y Promoción Institucional y Vicerrectoría de Responsabilidad Social y Bienestar Universitario</t>
  </si>
  <si>
    <t>Relación de productos realizados y links de acceso o archivo físico en el GCPI</t>
  </si>
  <si>
    <t>Links de acceso a información sobre espacios generados</t>
  </si>
  <si>
    <t>Falta de gestión en otras áreas involucradas</t>
  </si>
  <si>
    <t>Desarticulación del Grupo Técnico de la Comunicación Organizacional por factores externos</t>
  </si>
  <si>
    <t>Ausencia de la cabeza institucional, falta de recursos económicos, lineamientos gubernamentales.</t>
  </si>
  <si>
    <t>Dificultades con los aplicativos y canales de difusión para la publicación de información</t>
  </si>
  <si>
    <t>Cambios en las directrices institucionales</t>
  </si>
  <si>
    <t>Direccionamiento estratégico de Información y campañas comunicativas institucionales</t>
  </si>
  <si>
    <t>Atención a solicitudes de publicación en los medios de comunicación masiva institucionales</t>
  </si>
  <si>
    <t>Atención a solicitudes de publicación en medios externos de comunicación masiva</t>
  </si>
  <si>
    <t>Atención a solicitudes de cubrimientos de eventos institucionales</t>
  </si>
  <si>
    <t>Realización de productos comunicativos con información institucional</t>
  </si>
  <si>
    <t>Gestión de contratación de medios de comunicación externos para difusión y publicaciones</t>
  </si>
  <si>
    <t>Equipo Gestión de la Comunicación y Promoción Institucional</t>
  </si>
  <si>
    <t>Auxiliar Administrativa Gestión de la Comunicación y Promoción Institucional</t>
  </si>
  <si>
    <t>Direccionamiento y seguimiento al Grupo Técnico de la Comunicación Organizacional UTP</t>
  </si>
  <si>
    <t>Redacción de funciones y propósitos de la Comunicación Organizacional</t>
  </si>
  <si>
    <t>Elaboración de manual de lineamientos de la Comunicación Organizacional indicando canales oficiales y modos de empleo</t>
  </si>
  <si>
    <t>Socialización del manual de lineamientos de la Comunicación Organizacional</t>
  </si>
  <si>
    <t>Grupo Técnico de la Comunicación Organizacional</t>
  </si>
  <si>
    <t xml:space="preserve">Dar lineamiento para la estrategia de Comunicación Corporativa </t>
  </si>
  <si>
    <t>Generación de estrategias para posicionar la marca e identidad UTP</t>
  </si>
  <si>
    <t>Generación de estrategias para promover los programas académicos de la Universidad</t>
  </si>
  <si>
    <t>Socialización y capacitación manual de protocolo y relaciones públicas institucionales</t>
  </si>
  <si>
    <t>Gestión de relaciones públicas institucionales</t>
  </si>
  <si>
    <t>CRIE</t>
  </si>
  <si>
    <t>Relaciones Públicas (GCPI)</t>
  </si>
  <si>
    <t>Promoción y divulgación de servicios de las dependencias académicas, administrativas y de extensión de la UTP</t>
  </si>
  <si>
    <t>Direccionamiento estratégico de las actividades institucionales enmarcadas en la movilización y participación</t>
  </si>
  <si>
    <t>Promoción de las iniciativas de rectoría para la presentación de informes, socialización y participación de la comunidad universitaria.</t>
  </si>
  <si>
    <t>Promoción de campañas de colectivos institucionales y externos de carácter social, académico, cultural, etc.</t>
  </si>
  <si>
    <t>Participación en comités y colectivos de ciudad (Red universitaria de Risaralda, Pereira Cómo Vamos y Sociedad en Movimiento, Canal Universitario Nacional Zoom TV, Red de Radios Universitarias de Colombia RRUC).</t>
  </si>
  <si>
    <t>GCPI y VRSBU</t>
  </si>
  <si>
    <t>Coordinación de eventos institucionales</t>
  </si>
  <si>
    <t>Contratación Coordinador Gestión Financiera Emisora</t>
  </si>
  <si>
    <t>Contratación profesional en periodismo 1</t>
  </si>
  <si>
    <t>Contratación profesional en periodismo 2</t>
  </si>
  <si>
    <t>Contratación profesional en Realización Audiovisual</t>
  </si>
  <si>
    <t>Contratación Técnico Producción Radial 1</t>
  </si>
  <si>
    <t>Contratación Auxiliar Administrativa</t>
  </si>
  <si>
    <t>Contratación Profesional Relaciones Públicas</t>
  </si>
  <si>
    <t>Compra de Lente Rokinon 35 mm/ 1.5 As Umc Canon</t>
  </si>
  <si>
    <t xml:space="preserve">Compra FLASH SPEED LIGHT TT600 </t>
  </si>
  <si>
    <t>Compra Computador Imac 21,5'' 3,0 (2017)</t>
  </si>
  <si>
    <t>Compra Disco duro interno para pc de mesa de 2 tb SATA</t>
  </si>
  <si>
    <t>Compra de software (Creative Cloud Adobe, Adobe Audition, Final Cut Pro 10, Sam Broadcaster Pro, DINESAT PRO RADIO 11, Team viewer)</t>
  </si>
  <si>
    <t>Compra Micrófono de mano Sony para cámara</t>
  </si>
  <si>
    <t>Compra de módem</t>
  </si>
  <si>
    <t>Pago servicios internet módem</t>
  </si>
  <si>
    <t>Multiriesgo</t>
  </si>
  <si>
    <t>Contratación mantenimiento equipos emisora</t>
  </si>
  <si>
    <t>POP Universitaria Estéreo</t>
  </si>
  <si>
    <t>Festival UNIFEST 19 años Universitaria estéreo</t>
  </si>
  <si>
    <t>Dumi inflable con motor de 2 mt de largo x 1.40 de alto y 60 de ancho con logo de Universitaria Estéreo</t>
  </si>
  <si>
    <t>Chalecos de dotación (x 13)</t>
  </si>
  <si>
    <t>Impresión periódico Udiversidad (x2)</t>
  </si>
  <si>
    <t>Alquiler Centracom</t>
  </si>
  <si>
    <t>Pago Syco y Acinpro</t>
  </si>
  <si>
    <t>Pago Uso Espectro Electromagnético (MINTIC)</t>
  </si>
  <si>
    <t>Viáticos relacionadas con comunicaciones: ruedas de prensa, cubrimientos, transmisiones , gestiones, foros, eventos.</t>
  </si>
  <si>
    <t>Renovación equipos de transmisión emisora (alto del nudo)</t>
  </si>
  <si>
    <t>Contratación de líder de Gestión de la Comunicación y Promoción Institucional (incluido plan operativo 1)</t>
  </si>
  <si>
    <t>PD: Las compras relacionadas por Inversión no se repiten en los demás años de la proyección del presente proyecto, solo se requiere una vez.</t>
  </si>
  <si>
    <t xml:space="preserve">Rectoría </t>
  </si>
  <si>
    <t>NA</t>
  </si>
  <si>
    <t>Soportes del cálculo del ITI</t>
  </si>
  <si>
    <t>Oficina de Planeación</t>
  </si>
  <si>
    <t xml:space="preserve">Cultura de la legalidad, la transparencia, el gobierno corporativo y participación ciudadana
</t>
  </si>
  <si>
    <t>Cumplimiento Factor Visibilidad</t>
  </si>
  <si>
    <t>Cumplimiento Factor Institucionalidad</t>
  </si>
  <si>
    <t>Mide el cumplimiento de los componentes del Factor Institucionalidad</t>
  </si>
  <si>
    <t>Cumplimiento Factor Control</t>
  </si>
  <si>
    <t>Mide el cumplimiento de los componentes del Factor Control</t>
  </si>
  <si>
    <r>
      <t xml:space="preserve">Contratación de líder de Gestión de la Comunicación y Promoción Institucional </t>
    </r>
    <r>
      <rPr>
        <sz val="11"/>
        <rFont val="Calibri (Cuerpo)"/>
      </rPr>
      <t>(</t>
    </r>
    <r>
      <rPr>
        <i/>
        <sz val="11"/>
        <rFont val="Calibri (Cuerpo)"/>
      </rPr>
      <t>*por revisar pues debe corresponder a jefe de área y actualmente no lo están registrando de esa forma sino como coordinador de proyecto además está como prestación de servicio y debe ser vinculación directa)</t>
    </r>
  </si>
  <si>
    <r>
      <t>Contratación Técnico Producción Radial 2</t>
    </r>
    <r>
      <rPr>
        <sz val="11"/>
        <rFont val="Calibri (Cuerpo)"/>
      </rPr>
      <t xml:space="preserve"> </t>
    </r>
    <r>
      <rPr>
        <i/>
        <sz val="11"/>
        <rFont val="Calibri (Cuerpo)"/>
      </rPr>
      <t>(*Por revisar pues la vinculación debe ser igual para los dos como estaba hasta 2018)</t>
    </r>
  </si>
  <si>
    <t>Grupos de valor de la institución (Recursos Informáticos y Educativos, Gestión de Tecnologías Informáticas y Sistemas de Información, Gestión del Talento Humano, Gestión de Documentos, Gestión de Calidad, Vicerrectoría de Responsabilidad Social y Bienestar Universitario).</t>
  </si>
  <si>
    <t>1. Desarticulación para la adecuada Gestión de la comunicación y Promoción institucional.</t>
  </si>
  <si>
    <t>Lograr la articulación para la adecuada Gestión de la Comunicación y Promoción Institucional.</t>
  </si>
  <si>
    <t>Nivel de cumplimiento en el Plan operativo para Gestión de la Comunicación y Promoción Institucional
____________________
meta propuesta</t>
  </si>
  <si>
    <t>Nivel de cumplimiento en el Plan operativo para la Gestión de la Comunicación Informativa
____________________
meta propuesta</t>
  </si>
  <si>
    <t>Nivel de cumplimiento en el Plan operativo para la Gestión de la Comunicación Organizacional
____________________
meta propuesta</t>
  </si>
  <si>
    <t>Nivel de cumplimiento en el Plan operativo para la Gestión de la Comunicación Corporativa
____________________
meta propuesta</t>
  </si>
  <si>
    <t>Nivel de cumplimiento en el Plan operativo para la Gestión de la Comunicación Movilizadora
____________________
meta propuesta</t>
  </si>
  <si>
    <t>Identificar necesidades comunicativas de la comunidad Universitaria</t>
  </si>
  <si>
    <t>Hacer seguimiento y articular los cuatro componentes para implementar el Sistema Integral de Comunicaciones</t>
  </si>
  <si>
    <t>Contratación Profesional grado 12</t>
  </si>
  <si>
    <t>511-4-131-04</t>
  </si>
  <si>
    <t>El proyecto busca fortalecer la articulación en la implementación del Sistema Integral de Comunicaciones de la institución, que permita a la Universidad resolver la necesidad existente, partiendo de un modelo de comunicación pública conformado por cuatro componentes: corporativo (identidad, imagen, posicionamiento de marca), organizacional (flujos de comunicación interna efectiva y eficiente), informativo (generación de información pertinente para difusión en medios de comunicación masivos, tanto internos como externos) y movilizador (eventos y actividades de participación e interacción ciudadana con la institución), que de forma integral, gestione la comunicación y promoción institucional.</t>
  </si>
  <si>
    <t>Articular los procesos en Comunicación Informativa a nivel institucional a través de lineamientos oficiales y debidamente socializados en todas las áreas.</t>
  </si>
  <si>
    <t>Mide los resultados de la vigencia en productos de comunicación</t>
  </si>
  <si>
    <t>Implementación de la gestión de la comunicación y promoción institucional (GCPI)</t>
  </si>
  <si>
    <t>25% Visibilidad + 30% Institucionalidad + 20% Control + 25% CGPI</t>
  </si>
  <si>
    <t>Mide la fortaleza de la institución en procesos institucionales para prevenir la corrupción en los cuatro factores Visibilidad, Institucionalidad, Control y Comunicaciones</t>
  </si>
  <si>
    <t>Evidencias definidas en el protocolo</t>
  </si>
  <si>
    <t>Disponibilidad presupuestal
Articulación de los procesos al Sistema Institucional de Comunicaciones</t>
  </si>
  <si>
    <t>Oficina de Comunicaciones</t>
  </si>
  <si>
    <t>Gestión y Sostenibilidad Institucional</t>
  </si>
  <si>
    <t>Consolidación de la educación virtual</t>
  </si>
  <si>
    <t>Universidad para la ciudadanía, la convivencia, la democracia y la paz</t>
  </si>
  <si>
    <t>Formación Vivencial</t>
  </si>
  <si>
    <t>Vicerrector Administrativo y Financiero</t>
  </si>
  <si>
    <t>Transversal a todos los programas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</si>
  <si>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</si>
  <si>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</si>
  <si>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</si>
  <si>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</si>
  <si>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</si>
  <si>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</si>
  <si>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</si>
  <si>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</si>
  <si>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</si>
  <si>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</si>
  <si>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</si>
  <si>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</si>
  <si>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</si>
  <si>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</si>
  <si>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</si>
  <si>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</si>
  <si>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</si>
  <si>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</si>
  <si>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</si>
  <si>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</si>
  <si>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</si>
  <si>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</si>
  <si>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</si>
  <si>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</si>
  <si>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</si>
  <si>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</si>
  <si>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</si>
  <si>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</si>
  <si>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</si>
  <si>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</si>
  <si>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</si>
  <si>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</si>
  <si>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Acompañamiento Integral e inclusión</t>
  </si>
  <si>
    <t>Excelencia Académica para la Formación Integral</t>
  </si>
  <si>
    <t>Gestión de la Comunicación y Promoción Institucional (PDI2028 – GSI - 39)</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</si>
  <si>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</si>
  <si>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Número de componentes del factor Visibilidad con cumplimiento / Total componentes del factor Visibilidad</t>
  </si>
  <si>
    <t>Número de componentes del factor Institucionalidad con cumplimiento / Total componentes del factor Institucionalidad</t>
  </si>
  <si>
    <t>Número de componentes del factor Control con cumplimiento / Total componentes del factor Control</t>
  </si>
  <si>
    <t>Porcentaje (%)</t>
  </si>
  <si>
    <t>((% cumplimiento de Número de notas realizadas y publicadas en medios de comunicación internos * 0.5 + % cumplimiento de Número de notas publicadas en medios de comunicación externos * 0.5) + % cumplimiento de Número de canales de comunicación interna que cuenten con lineamientos de uso + % cumplimiento de Número de espacios generados para la interacción de los grupos de interés) / 3</t>
  </si>
  <si>
    <t>La Visibilización de la producción académica y la producción y difusión de contenidos que generen Apropiación Social del Conocimiento reducen las brechas del conocimiento en la población local, regional, nacional e internacional.</t>
  </si>
  <si>
    <t>La comunicación es un medio que llama a la reflexión y la Visibilización masiva de temáticas que permitan educar y sensibilizar frente a conductas que propendan por la igualdad, el respeto, la inclusión, entre otros.</t>
  </si>
  <si>
    <r>
      <t xml:space="preserve">Las funciones esenciales de toda institución de educación superior se enmarcan en la docencia,  investigación y extensión, las que a su vez generan todo tipo de interrelaciones en los campos de la ciencia, tecnología, arte, cultura y humanismo, y una serie de conocimientos, productos y servicios destinados a impactar a la sociedad en diferentes escalas. Todo ello debe visibilizarse a través de un elemento fundamental de carácter transversal: la </t>
    </r>
    <r>
      <rPr>
        <b/>
        <sz val="11"/>
        <color rgb="FF000000"/>
        <rFont val="Arial Narrow"/>
        <family val="2"/>
      </rPr>
      <t>comunicación pública</t>
    </r>
    <r>
      <rPr>
        <sz val="11"/>
        <color indexed="8"/>
        <rFont val="Arial Narrow"/>
        <family val="2"/>
      </rPr>
      <t>, transmisora esencial de la información que fluye entre las fuentes y sus destinatarios internos y externos. 
Teniendo en cuenta  la intervención Institucional en procesos educativos  y sociales de gran escala se requiere contar con este componente de manera clara, explícita y de carácter integral. Lo anterior se sustenta en las conclusiones generales del Estudio Línea Base realizado por el doctor Juan Camilo Jaramillo, para la Universidad Tecnológica de Pereira en el año 2010 en donde se establece un Sistema Integral de Comunicaciones con 4 componentes: Corporativo, Organizacional, Informativo y Movilizador.</t>
    </r>
  </si>
  <si>
    <t>1.1 Falta de reconocimiento de Gestión de la Comunicación y Promoción Institucional como líder de los procesos comunicativos a nivel institucional.
1.2 Limitación en alcance de tareas o gestión.
1.3 Dependencia de otras áreas institucionales para el desarrollo de tareas propias.</t>
  </si>
  <si>
    <t>4.1 Mal manejo u omisión del manual de marca institucional.
4.2 Contratación directa desde las áreas a profesionales en mercadeo sin articulación con GCPI y el SIC (Sistema Integral de Comunicaciones).
4.3 Presentación por parte de algunos funcionarios de cargos que no corresponden o son inexistente, ante actores internos y externos.</t>
  </si>
  <si>
    <t>3. Falta de optimización en los procesos institucionales derivados de la comunicación interna.</t>
  </si>
  <si>
    <t>Convocatorias para colectivos y comunidad estudiantil con el objetivo de propiciar espacios para publicar en medios disponibles: Universitaria Estéreo, campus informa, Zoom TV, Udiversidad.</t>
  </si>
  <si>
    <t>Índice de Transparencia Institucional (ITI)</t>
  </si>
  <si>
    <t>Cambios en la normatividad</t>
  </si>
  <si>
    <t>Programa del pilar al cual aporta directamente el proyecto</t>
  </si>
  <si>
    <t>Mide el cumplimiento de los componentes del Factor Visibilidad</t>
  </si>
  <si>
    <t>En este nivel se identifican los planes operativos a desarrollar necesarios para lograr los resultados del proyecto</t>
  </si>
  <si>
    <t>Documentación oficial institucional e informes de gestión</t>
  </si>
  <si>
    <t>Documentación oficial institucional (links de acceso y archivo físico en el GCPI)</t>
  </si>
  <si>
    <t>Documentación oficial institucional (links de acceso y archivo físico en CRIE)</t>
  </si>
  <si>
    <t>Generar acciones que convoquen a las dependencias involucradas a articularse para la adecuada Gestión de la Comunicación y Promoción Institucional</t>
  </si>
  <si>
    <t>Se genera un posicionamiento de marca y reputación institucional, lo que en la actualidad corresponde al activo intangible más valioso de las instituciones. Así mismo, se genera un retorno a la inversión gracias a la gestión no remunerada de divulgación de información institucional con actores externos.</t>
  </si>
  <si>
    <t>Se da a conocer información institucional pertinente a los diferentes grupos de interés para mantenerlos informados, se propicia mejores canales comunicativos, se propende por la participación ciudadana y su interacción con la institución.</t>
  </si>
  <si>
    <t>Acta o Acto Administrativo que avala el cambio</t>
  </si>
  <si>
    <t>Fecha de modificación</t>
  </si>
  <si>
    <t>Nivel de la cadena de valor donde realiza el cambio (pilar- programa-proyecto-plan operativo)</t>
  </si>
  <si>
    <t>Tipo de ajuste (Marcar con una X)</t>
  </si>
  <si>
    <t>Descripción del ajuste</t>
  </si>
  <si>
    <t>Justificación del ajuste</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</si>
  <si>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</si>
  <si>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</si>
  <si>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</si>
  <si>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</si>
  <si>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</si>
  <si>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</si>
  <si>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</si>
  <si>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</si>
  <si>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</si>
  <si>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</si>
  <si>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</si>
  <si>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</si>
  <si>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Realización de actividades para la divulgación y apropiación del manual de lineamientos de la Comunicación Organizacional por parte de la comunidad Universitaria</t>
  </si>
  <si>
    <t>Dar lineamiento para la estrategia de Comunicación Corporativa</t>
  </si>
  <si>
    <t>Divulgación de los servicios comunicativos de la institución a sus grupos de interés.</t>
  </si>
  <si>
    <t>Meta 2023</t>
  </si>
  <si>
    <t>Meta 2022</t>
  </si>
  <si>
    <t>Actividades 2022</t>
  </si>
  <si>
    <t>En este nivel encuentran las actividades que se desarrollarán en el plan operativo 2022</t>
  </si>
  <si>
    <t>Fecha de inicio 2022</t>
  </si>
  <si>
    <t>Fecha fin 2022</t>
  </si>
  <si>
    <t>1. Gestión de la Comunicación y Promoción Institucional</t>
  </si>
  <si>
    <t>2. Gestión de la Comunicación Informativa</t>
  </si>
  <si>
    <t>3. Gestión de la Comunicación Organizacional</t>
  </si>
  <si>
    <t>4. Gestión de la Comunicación Corporativa</t>
  </si>
  <si>
    <t>5. Gestión de la Comunicación Movilizadora</t>
  </si>
  <si>
    <t xml:space="preserve">Diseñar e Implementar una Estrategia de difusión y Apropiación de  los servicios y actividades realizadas por las diferentes dependencias </t>
  </si>
  <si>
    <t>Diseño e implementación de una estrategia de difusión del direccionamiento estratégico de la UTP: Misión, Visión, Plan de Gobierno, PEI.</t>
  </si>
  <si>
    <t>5.6 Diseño e implementación de una estrategia de difusión de la normativa interna y los procesos que de ella derivan: Reglamentos, Estatutos, Acuerdos, Resoluciones, Procesos electorales, Estudios de pertinencia para la creación de programas.</t>
  </si>
  <si>
    <t>Diseño e implementación de una estrategia de difusión de la normativa interna y los procesos que de ella derivan: Reglamentos, Estatutos, Acuerdos, Resoluciones, Procesos electorales, Estudios de pertinencia para la creación de programas.</t>
  </si>
  <si>
    <t>Debe diligenciar los siguientes puntos (solo celdas naranjas), dar clic en el correspondiente:</t>
  </si>
  <si>
    <t>Viáticos para gestión y representación institucional</t>
  </si>
  <si>
    <t>Tóner Impresora Laser Jet (x2)</t>
  </si>
  <si>
    <t>Subtotal Inv.</t>
  </si>
  <si>
    <t>Actividades 2023</t>
  </si>
  <si>
    <t>En este nivel encuentran las actividades que se desarrollarán en el plan operativo 2023</t>
  </si>
  <si>
    <t>Fecha de inicio 2023</t>
  </si>
  <si>
    <t>Fecha fin 2023</t>
  </si>
  <si>
    <t>Generar acciones que convoquen a las dependecias involucradas a articularse para la adecuada Gestión de la Comunicación y Promoción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</si>
</sst>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5">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9"/>
      <color rgb="FF000000"/>
      <name val="Tahoma"/>
      <family val="2"/>
    </font>
    <font>
      <b/>
      <sz val="9"/>
      <color rgb="FF000000"/>
      <name val="Tahoma"/>
      <family val="2"/>
    </font>
    <font>
      <b/>
      <sz val="11"/>
      <color rgb="FF167C0E"/>
      <name val="Calibri (Cuerpo)"/>
    </font>
    <font>
      <sz val="11"/>
      <name val="Calibri (Cuerpo)"/>
    </font>
    <font>
      <i/>
      <sz val="11"/>
      <name val="Calibri (Cuerpo)"/>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22">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8" fillId="0" borderId="1" xfId="0" applyFont="1" applyBorder="1" applyAlignment="1" applyProtection="1">
      <alignment horizontal="center" vertical="center" wrapText="1"/>
      <protection locked="0"/>
    </xf>
    <xf numFmtId="0" fontId="2" fillId="2" borderId="0" xfId="0" applyFont="1" applyFill="1" applyBorder="1" applyAlignment="1" applyProtection="1"/>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0" fillId="3" borderId="1" xfId="0" applyFont="1" applyFill="1" applyBorder="1" applyProtection="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1" fillId="0" borderId="0" xfId="0" applyFo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vertical="center" wrapText="1"/>
    </xf>
    <xf numFmtId="0" fontId="21" fillId="0" borderId="0" xfId="0" applyFont="1" applyFill="1" applyBorder="1" applyAlignment="1">
      <alignment vertical="center"/>
    </xf>
    <xf numFmtId="0" fontId="22" fillId="3" borderId="2" xfId="0" applyFont="1" applyFill="1" applyBorder="1" applyAlignment="1" applyProtection="1">
      <alignment vertical="center" wrapText="1"/>
    </xf>
    <xf numFmtId="0" fontId="22" fillId="3" borderId="4" xfId="0" applyFont="1" applyFill="1" applyBorder="1" applyAlignment="1" applyProtection="1">
      <alignment horizontal="left" vertical="center" wrapText="1" inden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pplyProtection="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Fill="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Fill="1" applyBorder="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xf>
    <xf numFmtId="0" fontId="18" fillId="15" borderId="1" xfId="0" applyNumberFormat="1" applyFont="1" applyFill="1" applyBorder="1" applyAlignment="1" applyProtection="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8"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0" fillId="16" borderId="0" xfId="0" applyFill="1" applyProtection="1"/>
    <xf numFmtId="10" fontId="25" fillId="0" borderId="1" xfId="0" applyNumberFormat="1" applyFont="1" applyFill="1" applyBorder="1" applyAlignment="1" applyProtection="1">
      <alignment horizontal="center" vertical="center" wrapText="1"/>
      <protection locked="0"/>
    </xf>
    <xf numFmtId="10" fontId="28" fillId="0" borderId="23"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9" fontId="2" fillId="0" borderId="1" xfId="4" applyFont="1" applyFill="1" applyBorder="1" applyAlignment="1" applyProtection="1">
      <alignment horizontal="center" vertical="center" wrapText="1"/>
      <protection locked="0"/>
    </xf>
    <xf numFmtId="0" fontId="0" fillId="17" borderId="0" xfId="0" applyFill="1" applyProtection="1"/>
    <xf numFmtId="0" fontId="0" fillId="17" borderId="0" xfId="0" applyFont="1" applyFill="1" applyProtection="1"/>
    <xf numFmtId="0" fontId="4" fillId="17" borderId="0" xfId="0" applyFont="1" applyFill="1" applyBorder="1" applyAlignment="1" applyProtection="1">
      <alignment vertical="center"/>
    </xf>
    <xf numFmtId="0" fontId="4" fillId="17" borderId="13" xfId="0" applyFont="1" applyFill="1" applyBorder="1" applyAlignment="1" applyProtection="1">
      <alignment vertical="center"/>
    </xf>
    <xf numFmtId="0" fontId="8" fillId="17" borderId="0" xfId="0" applyFont="1" applyFill="1" applyBorder="1" applyAlignment="1" applyProtection="1">
      <alignment vertical="center" wrapText="1"/>
    </xf>
    <xf numFmtId="0" fontId="8" fillId="17" borderId="0" xfId="0" applyFont="1" applyFill="1" applyBorder="1" applyAlignment="1" applyProtection="1">
      <alignment vertical="center"/>
    </xf>
    <xf numFmtId="0" fontId="0" fillId="18" borderId="0" xfId="0" applyFill="1"/>
    <xf numFmtId="0" fontId="4" fillId="18" borderId="0" xfId="0" applyFont="1" applyFill="1" applyBorder="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0" fillId="18" borderId="0" xfId="0" applyFill="1" applyBorder="1"/>
    <xf numFmtId="0" fontId="14" fillId="18" borderId="0" xfId="0" applyFont="1" applyFill="1"/>
    <xf numFmtId="0" fontId="11" fillId="17" borderId="0" xfId="0" applyFont="1" applyFill="1" applyBorder="1" applyAlignment="1" applyProtection="1">
      <alignment vertical="center"/>
    </xf>
    <xf numFmtId="0" fontId="10" fillId="17" borderId="0" xfId="0" applyFont="1" applyFill="1" applyBorder="1" applyAlignment="1" applyProtection="1">
      <alignment vertical="center" wrapText="1"/>
    </xf>
    <xf numFmtId="0" fontId="10" fillId="17" borderId="0" xfId="0" applyFont="1" applyFill="1" applyBorder="1" applyAlignment="1" applyProtection="1">
      <alignment vertical="center"/>
    </xf>
    <xf numFmtId="0" fontId="0" fillId="17" borderId="0" xfId="0" applyFont="1" applyFill="1" applyAlignment="1" applyProtection="1">
      <alignment horizontal="center" vertical="center" wrapText="1"/>
    </xf>
    <xf numFmtId="0" fontId="0" fillId="17" borderId="0" xfId="0" applyFont="1" applyFill="1" applyBorder="1" applyProtection="1"/>
    <xf numFmtId="0" fontId="0" fillId="17" borderId="0" xfId="0" applyFont="1" applyFill="1" applyAlignment="1" applyProtection="1">
      <alignment vertical="center"/>
    </xf>
    <xf numFmtId="0" fontId="1" fillId="20" borderId="1" xfId="0" applyFont="1" applyFill="1" applyBorder="1" applyAlignment="1" applyProtection="1">
      <alignment horizontal="center" vertical="center"/>
    </xf>
    <xf numFmtId="0" fontId="0" fillId="0" borderId="0" xfId="0" applyFill="1" applyBorder="1" applyAlignment="1"/>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 fillId="19" borderId="1" xfId="0" applyFont="1" applyFill="1" applyBorder="1" applyAlignment="1" applyProtection="1">
      <alignment horizontal="center" vertical="center" wrapText="1"/>
    </xf>
    <xf numFmtId="166" fontId="2" fillId="19" borderId="1" xfId="0" applyNumberFormat="1"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0" fillId="20" borderId="36" xfId="0" applyFont="1" applyFill="1" applyBorder="1" applyProtection="1"/>
    <xf numFmtId="0" fontId="0" fillId="20" borderId="37" xfId="0" applyFont="1" applyFill="1" applyBorder="1" applyProtection="1"/>
    <xf numFmtId="0" fontId="0" fillId="19" borderId="36" xfId="0" applyFont="1" applyFill="1" applyBorder="1" applyProtection="1"/>
    <xf numFmtId="0" fontId="0" fillId="19" borderId="37" xfId="0" applyFont="1" applyFill="1" applyBorder="1" applyProtection="1"/>
    <xf numFmtId="0" fontId="20" fillId="17" borderId="36" xfId="0" applyFont="1" applyFill="1" applyBorder="1" applyAlignment="1" applyProtection="1">
      <alignment vertical="center" wrapText="1"/>
    </xf>
    <xf numFmtId="0" fontId="20" fillId="17" borderId="37" xfId="0" applyFont="1" applyFill="1" applyBorder="1" applyAlignment="1" applyProtection="1">
      <alignment vertical="center" wrapText="1"/>
    </xf>
    <xf numFmtId="0" fontId="0" fillId="20" borderId="33" xfId="0" applyFont="1" applyFill="1" applyBorder="1" applyProtection="1"/>
    <xf numFmtId="0" fontId="0" fillId="0" borderId="33" xfId="0" applyFont="1" applyBorder="1" applyProtection="1"/>
    <xf numFmtId="0" fontId="0" fillId="19" borderId="33" xfId="0" applyFont="1" applyFill="1" applyBorder="1" applyProtection="1"/>
    <xf numFmtId="0" fontId="20" fillId="17" borderId="33" xfId="0" applyFont="1" applyFill="1" applyBorder="1" applyAlignment="1" applyProtection="1">
      <alignment vertical="center" wrapText="1"/>
    </xf>
    <xf numFmtId="0" fontId="20" fillId="17" borderId="43" xfId="0" applyFont="1" applyFill="1" applyBorder="1" applyAlignment="1" applyProtection="1">
      <alignment vertical="center" wrapText="1"/>
    </xf>
    <xf numFmtId="0" fontId="20" fillId="17" borderId="44" xfId="0" applyFont="1" applyFill="1" applyBorder="1" applyAlignment="1" applyProtection="1">
      <alignment vertical="center" wrapText="1"/>
    </xf>
    <xf numFmtId="0" fontId="20" fillId="17" borderId="45" xfId="0" applyFont="1" applyFill="1" applyBorder="1" applyAlignment="1" applyProtection="1">
      <alignment vertical="center" wrapText="1"/>
    </xf>
    <xf numFmtId="1" fontId="0" fillId="20" borderId="36" xfId="0" applyNumberFormat="1" applyFont="1" applyFill="1" applyBorder="1" applyProtection="1"/>
    <xf numFmtId="1" fontId="0" fillId="20" borderId="37" xfId="0" applyNumberFormat="1" applyFont="1" applyFill="1" applyBorder="1" applyProtection="1"/>
    <xf numFmtId="1" fontId="0" fillId="19" borderId="33" xfId="0" applyNumberFormat="1" applyFont="1" applyFill="1" applyBorder="1" applyProtection="1"/>
    <xf numFmtId="42" fontId="0" fillId="20" borderId="33" xfId="11" applyFont="1" applyFill="1" applyBorder="1" applyProtection="1"/>
    <xf numFmtId="0" fontId="39" fillId="0" borderId="39" xfId="0" applyFont="1" applyFill="1" applyBorder="1" applyAlignment="1" applyProtection="1">
      <alignment horizontal="center" textRotation="90" wrapText="1"/>
    </xf>
    <xf numFmtId="0" fontId="20" fillId="17" borderId="2" xfId="0" applyFont="1" applyFill="1" applyBorder="1" applyAlignment="1" applyProtection="1">
      <alignment horizontal="center" textRotation="90" wrapText="1"/>
    </xf>
    <xf numFmtId="0" fontId="24" fillId="19" borderId="36" xfId="0" applyFont="1" applyFill="1" applyBorder="1" applyAlignment="1" applyProtection="1">
      <alignment horizontal="center" vertical="center" wrapText="1"/>
    </xf>
    <xf numFmtId="0" fontId="24" fillId="19" borderId="37" xfId="0" applyFont="1" applyFill="1" applyBorder="1" applyAlignment="1" applyProtection="1">
      <alignment horizontal="center" vertical="center" wrapText="1"/>
    </xf>
    <xf numFmtId="0" fontId="24" fillId="19" borderId="41" xfId="0" applyFont="1" applyFill="1" applyBorder="1" applyAlignment="1" applyProtection="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applyProtection="1"/>
    <xf numFmtId="42" fontId="39" fillId="0" borderId="36" xfId="0" applyNumberFormat="1" applyFont="1" applyBorder="1" applyProtection="1"/>
    <xf numFmtId="42" fontId="39" fillId="0" borderId="37" xfId="0" applyNumberFormat="1" applyFont="1" applyBorder="1" applyProtection="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42" fontId="0" fillId="20" borderId="36" xfId="11" applyNumberFormat="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pplyProtection="1">
      <alignment horizontal="center" vertical="center" wrapText="1"/>
    </xf>
    <xf numFmtId="166" fontId="9" fillId="22" borderId="1" xfId="0" applyNumberFormat="1" applyFont="1" applyFill="1" applyBorder="1" applyAlignment="1" applyProtection="1">
      <alignment horizontal="center" vertical="center"/>
    </xf>
    <xf numFmtId="166" fontId="9" fillId="20"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172" fontId="0" fillId="0" borderId="0" xfId="0" applyNumberFormat="1" applyFont="1" applyProtection="1"/>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0" fillId="0" borderId="0" xfId="0" applyFont="1" applyProtection="1"/>
    <xf numFmtId="0" fontId="40" fillId="21" borderId="33" xfId="0" applyFont="1" applyFill="1" applyBorder="1" applyAlignment="1" applyProtection="1">
      <alignment horizontal="right" vertical="center"/>
    </xf>
    <xf numFmtId="0" fontId="0" fillId="19" borderId="33"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0" fillId="17" borderId="33" xfId="0" applyFont="1" applyFill="1" applyBorder="1" applyAlignment="1" applyProtection="1">
      <alignment horizontal="centerContinuous" vertical="center"/>
    </xf>
    <xf numFmtId="0" fontId="20" fillId="17" borderId="36" xfId="0" applyFont="1" applyFill="1" applyBorder="1" applyAlignment="1" applyProtection="1">
      <alignment horizontal="center" vertical="center" wrapText="1"/>
    </xf>
    <xf numFmtId="0" fontId="20" fillId="17" borderId="41" xfId="0" applyFont="1" applyFill="1" applyBorder="1" applyAlignment="1" applyProtection="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pplyProtection="1">
      <alignment horizontal="center" vertical="center"/>
    </xf>
    <xf numFmtId="0" fontId="20" fillId="18" borderId="36" xfId="0" applyFont="1" applyFill="1" applyBorder="1" applyAlignment="1" applyProtection="1">
      <alignment horizontal="center" vertical="center" wrapText="1"/>
    </xf>
    <xf numFmtId="0" fontId="20" fillId="18" borderId="46" xfId="0" applyFont="1" applyFill="1" applyBorder="1" applyAlignment="1" applyProtection="1">
      <alignment horizontal="center" vertical="center" wrapText="1"/>
    </xf>
    <xf numFmtId="0" fontId="20" fillId="18" borderId="37" xfId="0" applyFont="1" applyFill="1" applyBorder="1" applyAlignment="1" applyProtection="1">
      <alignment horizontal="center" vertical="center" wrapText="1"/>
    </xf>
    <xf numFmtId="0" fontId="40" fillId="21" borderId="32" xfId="0" applyFont="1" applyFill="1" applyBorder="1" applyAlignment="1" applyProtection="1">
      <alignment horizontal="center" vertical="center"/>
    </xf>
    <xf numFmtId="49" fontId="0" fillId="20" borderId="33" xfId="0" applyNumberFormat="1" applyFont="1" applyFill="1" applyBorder="1" applyAlignment="1" applyProtection="1">
      <alignment horizontal="center" vertical="center" wrapText="1"/>
    </xf>
    <xf numFmtId="0" fontId="20" fillId="17" borderId="36" xfId="0" applyFont="1" applyFill="1" applyBorder="1" applyAlignment="1" applyProtection="1">
      <alignment horizontal="right" vertical="center" wrapText="1"/>
    </xf>
    <xf numFmtId="0" fontId="20" fillId="17" borderId="37" xfId="0" applyFont="1" applyFill="1" applyBorder="1" applyAlignment="1" applyProtection="1">
      <alignment horizontal="right" vertical="center" wrapText="1"/>
    </xf>
    <xf numFmtId="0" fontId="20" fillId="17" borderId="33"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4" borderId="1" xfId="0" applyNumberFormat="1" applyFont="1" applyFill="1" applyBorder="1" applyAlignment="1" applyProtection="1">
      <alignment horizontal="center" vertical="center"/>
    </xf>
    <xf numFmtId="0" fontId="1" fillId="20"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19" borderId="1"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8" fillId="0" borderId="1" xfId="4" applyNumberFormat="1" applyFont="1" applyBorder="1" applyAlignment="1" applyProtection="1">
      <alignment horizontal="center" vertical="center" wrapText="1"/>
      <protection locked="0"/>
    </xf>
    <xf numFmtId="0" fontId="20" fillId="17" borderId="0" xfId="0" applyFont="1" applyFill="1" applyProtection="1"/>
    <xf numFmtId="0" fontId="0" fillId="16" borderId="0" xfId="0" applyFont="1" applyFill="1" applyProtection="1"/>
    <xf numFmtId="0" fontId="45" fillId="17" borderId="0" xfId="0" applyFont="1" applyFill="1" applyProtection="1"/>
    <xf numFmtId="0" fontId="41" fillId="17" borderId="0" xfId="0" applyFont="1" applyFill="1" applyProtection="1"/>
    <xf numFmtId="0" fontId="2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0" fillId="0" borderId="0" xfId="0" applyFont="1" applyFill="1" applyAlignment="1" applyProtection="1">
      <alignment textRotation="90" wrapText="1"/>
    </xf>
    <xf numFmtId="0" fontId="39" fillId="0" borderId="0" xfId="0" applyFont="1" applyFill="1" applyAlignment="1" applyProtection="1">
      <alignment horizontal="right" vertical="center" textRotation="90" wrapText="1"/>
    </xf>
    <xf numFmtId="0" fontId="39" fillId="0" borderId="0" xfId="0" applyFont="1" applyFill="1" applyAlignment="1" applyProtection="1">
      <alignment textRotation="90" wrapText="1"/>
    </xf>
    <xf numFmtId="0" fontId="20"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wrapText="1"/>
    </xf>
    <xf numFmtId="0" fontId="0" fillId="20" borderId="33" xfId="0" applyFont="1" applyFill="1" applyBorder="1" applyAlignment="1" applyProtection="1">
      <alignment vertical="center" wrapText="1"/>
    </xf>
    <xf numFmtId="0" fontId="0" fillId="20" borderId="0" xfId="0" applyFont="1" applyFill="1" applyProtection="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applyProtection="1"/>
    <xf numFmtId="0" fontId="20" fillId="18" borderId="38"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19"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xf>
    <xf numFmtId="0" fontId="10" fillId="20" borderId="1" xfId="0" applyNumberFormat="1" applyFont="1" applyFill="1" applyBorder="1" applyAlignment="1" applyProtection="1">
      <alignment horizontal="center" vertical="center" wrapText="1"/>
    </xf>
    <xf numFmtId="0" fontId="0" fillId="20" borderId="1" xfId="0" applyNumberFormat="1" applyFont="1" applyFill="1" applyBorder="1" applyAlignment="1" applyProtection="1">
      <alignment horizontal="center" vertical="center" wrapText="1"/>
    </xf>
    <xf numFmtId="166" fontId="0" fillId="20" borderId="3" xfId="0" applyNumberFormat="1" applyFont="1" applyFill="1" applyBorder="1" applyAlignment="1" applyProtection="1">
      <alignment horizontal="center" vertical="center"/>
    </xf>
    <xf numFmtId="166" fontId="0" fillId="20" borderId="1" xfId="0" applyNumberFormat="1" applyFont="1" applyFill="1" applyBorder="1" applyAlignment="1" applyProtection="1">
      <alignment horizontal="center" vertical="center"/>
    </xf>
    <xf numFmtId="166" fontId="7" fillId="19" borderId="1" xfId="0" applyNumberFormat="1" applyFont="1" applyFill="1" applyBorder="1" applyAlignment="1" applyProtection="1">
      <alignment horizontal="center" vertical="center"/>
    </xf>
    <xf numFmtId="166" fontId="10" fillId="19"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42" fillId="19"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16" fillId="18" borderId="32" xfId="0" applyNumberFormat="1" applyFont="1" applyFill="1" applyBorder="1" applyAlignment="1" applyProtection="1">
      <alignment horizontal="center" vertical="center"/>
    </xf>
    <xf numFmtId="166" fontId="9" fillId="18" borderId="42" xfId="0" applyNumberFormat="1" applyFont="1" applyFill="1" applyBorder="1" applyProtection="1"/>
    <xf numFmtId="0" fontId="0" fillId="18" borderId="42" xfId="0" applyFont="1" applyFill="1" applyBorder="1" applyProtection="1"/>
    <xf numFmtId="0" fontId="39" fillId="18" borderId="38" xfId="0" applyFont="1" applyFill="1" applyBorder="1" applyProtection="1"/>
    <xf numFmtId="0" fontId="44" fillId="0" borderId="0" xfId="0" applyFont="1" applyBorder="1" applyAlignment="1" applyProtection="1">
      <alignment horizontal="right"/>
    </xf>
    <xf numFmtId="0" fontId="39" fillId="0" borderId="0" xfId="0" applyFont="1" applyProtection="1"/>
    <xf numFmtId="0" fontId="7" fillId="24" borderId="1" xfId="0" applyFont="1" applyFill="1" applyBorder="1" applyAlignment="1" applyProtection="1">
      <alignment horizontal="center" vertical="center" wrapText="1"/>
    </xf>
    <xf numFmtId="0" fontId="7" fillId="23"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43"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0" fontId="44" fillId="0" borderId="0" xfId="0" applyFont="1" applyProtection="1"/>
    <xf numFmtId="166" fontId="9" fillId="0" borderId="1" xfId="0" applyNumberFormat="1" applyFont="1" applyFill="1" applyBorder="1" applyAlignment="1" applyProtection="1">
      <alignment horizontal="center" vertical="center"/>
    </xf>
    <xf numFmtId="0" fontId="39" fillId="0" borderId="0" xfId="0" applyFont="1" applyAlignment="1" applyProtection="1">
      <alignment vertical="justify" wrapText="1"/>
    </xf>
    <xf numFmtId="0" fontId="39" fillId="0" borderId="0" xfId="0" applyFont="1" applyAlignment="1" applyProtection="1">
      <alignment horizontal="justify" vertical="justify" wrapText="1"/>
    </xf>
    <xf numFmtId="166" fontId="7" fillId="20" borderId="1" xfId="0" applyNumberFormat="1" applyFont="1" applyFill="1" applyBorder="1" applyAlignment="1" applyProtection="1">
      <alignment horizontal="center" vertical="center"/>
    </xf>
    <xf numFmtId="166" fontId="20"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0"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47" fillId="22" borderId="33" xfId="0" applyFont="1" applyFill="1" applyBorder="1" applyAlignment="1" applyProtection="1">
      <alignment horizontal="center" vertical="center"/>
      <protection locked="0"/>
    </xf>
    <xf numFmtId="0" fontId="0" fillId="20" borderId="33" xfId="0" applyNumberFormat="1" applyFont="1"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pplyProtection="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1" fillId="19" borderId="1"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19" borderId="1" xfId="0" applyFont="1" applyFill="1" applyBorder="1" applyAlignment="1" applyProtection="1">
      <alignment horizontal="center" vertical="center" wrapText="1"/>
    </xf>
    <xf numFmtId="166" fontId="1" fillId="19" borderId="1" xfId="0" applyNumberFormat="1"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7" fillId="3" borderId="0" xfId="0" applyFont="1" applyFill="1" applyBorder="1" applyProtection="1"/>
    <xf numFmtId="0" fontId="18" fillId="19"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4" fillId="0" borderId="0" xfId="0" applyFont="1"/>
    <xf numFmtId="0" fontId="0" fillId="0" borderId="0" xfId="0"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49" fillId="0" borderId="0" xfId="0" applyFont="1" applyProtection="1"/>
    <xf numFmtId="0" fontId="17" fillId="0" borderId="0" xfId="0" applyFont="1" applyBorder="1" applyAlignment="1" applyProtection="1">
      <alignment vertical="center" wrapText="1"/>
    </xf>
    <xf numFmtId="0" fontId="1" fillId="19"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166" fontId="9" fillId="0" borderId="0" xfId="0" applyNumberFormat="1" applyFont="1" applyAlignment="1" applyProtection="1">
      <alignment horizontal="center" vertical="center"/>
    </xf>
    <xf numFmtId="0" fontId="9" fillId="0" borderId="0" xfId="0" applyFont="1" applyAlignment="1" applyProtection="1">
      <alignment vertical="center" wrapText="1"/>
    </xf>
    <xf numFmtId="42" fontId="0" fillId="14" borderId="37" xfId="11" applyFont="1" applyFill="1" applyBorder="1" applyAlignment="1" applyProtection="1">
      <alignment vertical="center"/>
      <protection locked="0"/>
    </xf>
    <xf numFmtId="42" fontId="0" fillId="14" borderId="36" xfId="11" applyFont="1" applyFill="1" applyBorder="1" applyAlignment="1" applyProtection="1">
      <alignment vertical="center"/>
      <protection locked="0"/>
    </xf>
    <xf numFmtId="42" fontId="0" fillId="20" borderId="36" xfId="11" applyFont="1" applyFill="1" applyBorder="1" applyAlignment="1" applyProtection="1">
      <alignment vertical="center"/>
    </xf>
    <xf numFmtId="42" fontId="0" fillId="20" borderId="37" xfId="11" applyFont="1" applyFill="1" applyBorder="1" applyAlignment="1" applyProtection="1">
      <alignment vertical="center"/>
    </xf>
    <xf numFmtId="0" fontId="52" fillId="20" borderId="33" xfId="0" applyNumberFormat="1" applyFont="1" applyFill="1" applyBorder="1" applyAlignment="1" applyProtection="1">
      <alignment vertical="center" wrapText="1"/>
      <protection locked="0"/>
    </xf>
    <xf numFmtId="0" fontId="19" fillId="0" borderId="2" xfId="0" applyFont="1" applyFill="1" applyBorder="1" applyAlignment="1" applyProtection="1">
      <alignment horizontal="center" vertical="center" wrapText="1"/>
      <protection locked="0"/>
    </xf>
    <xf numFmtId="0" fontId="24" fillId="20" borderId="33" xfId="0" applyNumberFormat="1" applyFont="1" applyFill="1" applyBorder="1" applyAlignment="1" applyProtection="1">
      <alignment vertical="center" wrapText="1"/>
      <protection locked="0"/>
    </xf>
    <xf numFmtId="0" fontId="1" fillId="19"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24" fillId="0" borderId="0" xfId="0" applyFont="1" applyFill="1" applyAlignment="1">
      <alignment vertical="center"/>
    </xf>
    <xf numFmtId="0" fontId="24" fillId="0" borderId="0" xfId="0" applyFont="1" applyAlignment="1"/>
    <xf numFmtId="0" fontId="2" fillId="0" borderId="1" xfId="0" applyFont="1" applyFill="1" applyBorder="1" applyAlignment="1" applyProtection="1">
      <alignment horizontal="center" vertical="center" wrapText="1"/>
      <protection locked="0"/>
    </xf>
    <xf numFmtId="0" fontId="1" fillId="25" borderId="1"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5" borderId="8" xfId="0" applyFont="1" applyFill="1" applyBorder="1" applyAlignment="1" applyProtection="1">
      <alignment vertical="center" wrapText="1"/>
    </xf>
    <xf numFmtId="0" fontId="8" fillId="25" borderId="5" xfId="0" applyFont="1" applyFill="1" applyBorder="1" applyAlignment="1" applyProtection="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1" fillId="19" borderId="1" xfId="0" applyFont="1" applyFill="1" applyBorder="1" applyAlignment="1" applyProtection="1">
      <alignment horizontal="center" vertical="center" wrapText="1"/>
    </xf>
    <xf numFmtId="14" fontId="17" fillId="0" borderId="1" xfId="0" applyNumberFormat="1" applyFont="1" applyFill="1" applyBorder="1" applyAlignment="1">
      <alignment horizontal="center" vertical="center" wrapText="1"/>
    </xf>
    <xf numFmtId="0" fontId="1" fillId="19" borderId="1" xfId="0" applyFont="1" applyFill="1" applyBorder="1" applyAlignment="1" applyProtection="1">
      <alignment horizontal="center" vertical="center" wrapText="1"/>
    </xf>
    <xf numFmtId="9" fontId="2" fillId="0" borderId="1" xfId="4" applyNumberFormat="1" applyFont="1" applyBorder="1" applyAlignment="1" applyProtection="1">
      <alignment horizontal="center" vertical="center" wrapText="1"/>
      <protection locked="0"/>
    </xf>
    <xf numFmtId="14" fontId="17" fillId="3" borderId="1" xfId="0" applyNumberFormat="1" applyFont="1" applyFill="1" applyBorder="1" applyAlignment="1">
      <alignment horizontal="center" vertical="center" wrapText="1"/>
    </xf>
    <xf numFmtId="0" fontId="1" fillId="19" borderId="1" xfId="0" applyFont="1" applyFill="1" applyBorder="1" applyAlignment="1" applyProtection="1">
      <alignment horizontal="center" vertical="center" wrapText="1"/>
    </xf>
    <xf numFmtId="0" fontId="13" fillId="18" borderId="0" xfId="0" applyFont="1" applyFill="1" applyBorder="1" applyAlignment="1">
      <alignment horizontal="center" vertical="center"/>
    </xf>
    <xf numFmtId="0" fontId="1" fillId="19" borderId="9" xfId="0" applyFont="1" applyFill="1" applyBorder="1" applyAlignment="1" applyProtection="1">
      <alignment horizontal="center" vertical="center" wrapText="1"/>
    </xf>
    <xf numFmtId="0" fontId="1" fillId="19" borderId="7" xfId="0" applyFont="1" applyFill="1" applyBorder="1" applyAlignment="1" applyProtection="1">
      <alignment horizontal="center" vertical="center" wrapText="1"/>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7" xfId="0" applyFont="1" applyFill="1" applyBorder="1" applyAlignment="1" applyProtection="1">
      <alignment horizontal="center" vertical="center"/>
    </xf>
    <xf numFmtId="0" fontId="1" fillId="19" borderId="27"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xf>
    <xf numFmtId="0" fontId="1" fillId="19" borderId="27"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xf>
    <xf numFmtId="0" fontId="1" fillId="19"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19" borderId="4" xfId="0" applyFont="1" applyFill="1" applyBorder="1" applyAlignment="1" applyProtection="1">
      <alignment horizontal="justify" vertical="center" wrapText="1"/>
    </xf>
    <xf numFmtId="0" fontId="2" fillId="19" borderId="8" xfId="0" applyFont="1" applyFill="1" applyBorder="1" applyAlignment="1" applyProtection="1">
      <alignment horizontal="justify" vertical="center"/>
    </xf>
    <xf numFmtId="0" fontId="2" fillId="19" borderId="5" xfId="0" applyFont="1" applyFill="1" applyBorder="1" applyAlignment="1" applyProtection="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 fillId="19" borderId="4" xfId="0" applyFont="1" applyFill="1" applyBorder="1" applyAlignment="1" applyProtection="1">
      <alignment horizontal="center" vertical="center"/>
    </xf>
    <xf numFmtId="0" fontId="1" fillId="19" borderId="5"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19" borderId="18" xfId="0" applyFont="1" applyFill="1" applyBorder="1" applyAlignment="1" applyProtection="1">
      <alignment horizontal="center" vertical="center" wrapText="1"/>
    </xf>
    <xf numFmtId="0" fontId="1" fillId="19" borderId="3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36" fillId="19" borderId="4"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36" fillId="19" borderId="8"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protection locked="0"/>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66" fontId="2" fillId="0" borderId="1" xfId="0" applyNumberFormat="1" applyFont="1" applyFill="1" applyBorder="1" applyAlignment="1" applyProtection="1">
      <alignment horizontal="center" vertical="center" wrapText="1"/>
      <protection locked="0"/>
    </xf>
    <xf numFmtId="14" fontId="17" fillId="0" borderId="4" xfId="0" applyNumberFormat="1" applyFont="1" applyFill="1" applyBorder="1" applyAlignment="1">
      <alignment horizontal="left" vertical="center" wrapText="1"/>
    </xf>
    <xf numFmtId="14" fontId="17" fillId="0" borderId="5" xfId="0" applyNumberFormat="1" applyFont="1" applyFill="1" applyBorder="1" applyAlignment="1">
      <alignment horizontal="left" vertical="center" wrapText="1"/>
    </xf>
    <xf numFmtId="0" fontId="1" fillId="19" borderId="1" xfId="0" applyFont="1" applyFill="1" applyBorder="1" applyAlignment="1" applyProtection="1">
      <alignment horizontal="center"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 xfId="0" applyFont="1" applyBorder="1" applyAlignment="1" applyProtection="1">
      <alignment horizontal="center" vertical="center" wrapText="1"/>
    </xf>
    <xf numFmtId="0" fontId="37" fillId="19" borderId="1" xfId="0" applyFont="1" applyFill="1" applyBorder="1" applyAlignment="1" applyProtection="1">
      <alignment horizontal="center" vertical="center" textRotation="90"/>
    </xf>
    <xf numFmtId="49" fontId="17" fillId="3" borderId="4" xfId="0" applyNumberFormat="1" applyFont="1" applyFill="1" applyBorder="1" applyAlignment="1" applyProtection="1">
      <alignment horizontal="left" vertical="center" wrapText="1"/>
      <protection locked="0"/>
    </xf>
    <xf numFmtId="49" fontId="17" fillId="3" borderId="5" xfId="0" applyNumberFormat="1" applyFont="1" applyFill="1" applyBorder="1" applyAlignment="1" applyProtection="1">
      <alignment horizontal="left" vertical="center" wrapText="1"/>
      <protection locked="0"/>
    </xf>
    <xf numFmtId="14" fontId="17" fillId="3" borderId="4" xfId="0" applyNumberFormat="1" applyFont="1" applyFill="1" applyBorder="1" applyAlignment="1">
      <alignment horizontal="left" vertical="center" wrapText="1"/>
    </xf>
    <xf numFmtId="14" fontId="17" fillId="3" borderId="5" xfId="0" applyNumberFormat="1"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8" fillId="0" borderId="4" xfId="4" applyNumberFormat="1" applyFont="1" applyBorder="1" applyAlignment="1" applyProtection="1">
      <alignment horizontal="center" vertical="center" wrapText="1"/>
      <protection locked="0"/>
    </xf>
    <xf numFmtId="0" fontId="18" fillId="0" borderId="5" xfId="4" applyNumberFormat="1" applyFont="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9" fontId="2" fillId="0" borderId="4" xfId="4" applyFont="1" applyFill="1" applyBorder="1" applyAlignment="1" applyProtection="1">
      <alignment horizontal="center" vertical="center" wrapText="1"/>
      <protection locked="0"/>
    </xf>
    <xf numFmtId="9" fontId="2" fillId="0" borderId="5" xfId="4"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center"/>
    </xf>
    <xf numFmtId="0" fontId="1" fillId="19" borderId="8"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8" fillId="0" borderId="2" xfId="0" applyNumberFormat="1" applyFont="1" applyBorder="1" applyAlignment="1" applyProtection="1">
      <alignment horizontal="center" vertical="center" wrapText="1"/>
      <protection locked="0"/>
    </xf>
    <xf numFmtId="0" fontId="18" fillId="0" borderId="10" xfId="0" applyNumberFormat="1" applyFont="1" applyBorder="1" applyAlignment="1" applyProtection="1">
      <alignment horizontal="center" vertical="center" wrapText="1"/>
      <protection locked="0"/>
    </xf>
    <xf numFmtId="0" fontId="18" fillId="0" borderId="3" xfId="0" applyNumberFormat="1" applyFont="1" applyBorder="1" applyAlignment="1" applyProtection="1">
      <alignment horizontal="center" vertical="center" wrapText="1"/>
      <protection locked="0"/>
    </xf>
    <xf numFmtId="0" fontId="18" fillId="0" borderId="2" xfId="4" applyNumberFormat="1" applyFont="1" applyBorder="1" applyAlignment="1" applyProtection="1">
      <alignment horizontal="center" vertical="center" wrapText="1"/>
      <protection locked="0"/>
    </xf>
    <xf numFmtId="0" fontId="18" fillId="0" borderId="10" xfId="4" applyNumberFormat="1" applyFont="1" applyBorder="1" applyAlignment="1" applyProtection="1">
      <alignment horizontal="center" vertical="center" wrapText="1"/>
      <protection locked="0"/>
    </xf>
    <xf numFmtId="0" fontId="18" fillId="0" borderId="3" xfId="4" applyNumberFormat="1" applyFont="1" applyBorder="1" applyAlignment="1" applyProtection="1">
      <alignment horizontal="center" vertical="center" wrapText="1"/>
      <protection locked="0"/>
    </xf>
    <xf numFmtId="0" fontId="17" fillId="0" borderId="2" xfId="4" applyNumberFormat="1" applyFont="1" applyFill="1" applyBorder="1" applyAlignment="1" applyProtection="1">
      <alignment horizontal="center" vertical="center"/>
      <protection locked="0"/>
    </xf>
    <xf numFmtId="0" fontId="17" fillId="0" borderId="10" xfId="4" applyNumberFormat="1" applyFont="1" applyFill="1" applyBorder="1" applyAlignment="1" applyProtection="1">
      <alignment horizontal="center" vertical="center"/>
      <protection locked="0"/>
    </xf>
    <xf numFmtId="0" fontId="17" fillId="0" borderId="3" xfId="4" applyNumberFormat="1" applyFont="1" applyFill="1" applyBorder="1" applyAlignment="1" applyProtection="1">
      <alignment horizontal="center" vertical="center"/>
      <protection locked="0"/>
    </xf>
    <xf numFmtId="0" fontId="18" fillId="0" borderId="2" xfId="4" applyNumberFormat="1" applyFont="1" applyFill="1" applyBorder="1" applyAlignment="1" applyProtection="1">
      <alignment horizontal="center" vertical="center" wrapText="1"/>
      <protection locked="0"/>
    </xf>
    <xf numFmtId="0" fontId="18" fillId="0" borderId="10" xfId="4" applyNumberFormat="1" applyFont="1" applyFill="1" applyBorder="1" applyAlignment="1" applyProtection="1">
      <alignment horizontal="center" vertical="center" wrapText="1"/>
      <protection locked="0"/>
    </xf>
    <xf numFmtId="0" fontId="18" fillId="0" borderId="3" xfId="4"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9" xfId="4" applyNumberFormat="1" applyFont="1" applyFill="1" applyBorder="1" applyAlignment="1" applyProtection="1">
      <alignment horizontal="center" vertical="center" wrapText="1"/>
      <protection locked="0"/>
    </xf>
    <xf numFmtId="0" fontId="18" fillId="0" borderId="7" xfId="4" applyNumberFormat="1" applyFont="1" applyFill="1" applyBorder="1" applyAlignment="1" applyProtection="1">
      <alignment horizontal="center" vertical="center" wrapText="1"/>
      <protection locked="0"/>
    </xf>
    <xf numFmtId="0" fontId="18" fillId="0" borderId="27" xfId="4" applyNumberFormat="1" applyFont="1" applyFill="1" applyBorder="1" applyAlignment="1" applyProtection="1">
      <alignment horizontal="center" vertical="center" wrapText="1"/>
      <protection locked="0"/>
    </xf>
    <xf numFmtId="0" fontId="18" fillId="0" borderId="6" xfId="4" applyNumberFormat="1" applyFont="1" applyFill="1" applyBorder="1" applyAlignment="1" applyProtection="1">
      <alignment horizontal="center" vertical="center" wrapText="1"/>
      <protection locked="0"/>
    </xf>
    <xf numFmtId="0" fontId="18" fillId="0" borderId="18" xfId="4" applyNumberFormat="1" applyFont="1" applyFill="1" applyBorder="1" applyAlignment="1" applyProtection="1">
      <alignment horizontal="center" vertical="center" wrapText="1"/>
      <protection locked="0"/>
    </xf>
    <xf numFmtId="0" fontId="18" fillId="0" borderId="31" xfId="4" applyNumberFormat="1" applyFont="1" applyFill="1" applyBorder="1" applyAlignment="1" applyProtection="1">
      <alignment horizontal="center" vertical="center" wrapText="1"/>
      <protection locked="0"/>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xf>
    <xf numFmtId="0" fontId="17" fillId="19" borderId="1" xfId="0" applyFont="1" applyFill="1" applyBorder="1" applyProtection="1"/>
    <xf numFmtId="1" fontId="2" fillId="0" borderId="9" xfId="0" applyNumberFormat="1" applyFont="1" applyBorder="1" applyAlignment="1" applyProtection="1">
      <alignment horizontal="center" vertical="center" wrapText="1"/>
      <protection locked="0"/>
    </xf>
    <xf numFmtId="1" fontId="2" fillId="0" borderId="7" xfId="0" applyNumberFormat="1" applyFont="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0" fontId="1" fillId="19"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2" fillId="26" borderId="1" xfId="0" applyFont="1" applyFill="1" applyBorder="1" applyAlignment="1" applyProtection="1">
      <alignment horizontal="left" vertical="center" wrapText="1"/>
    </xf>
    <xf numFmtId="0" fontId="37" fillId="19" borderId="1" xfId="0" applyFont="1" applyFill="1" applyBorder="1" applyAlignment="1" applyProtection="1">
      <alignment horizontal="center" vertical="center" textRotation="90" wrapText="1"/>
    </xf>
    <xf numFmtId="0" fontId="1" fillId="0" borderId="3"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xf>
    <xf numFmtId="0" fontId="7" fillId="24" borderId="2" xfId="0" applyFont="1" applyFill="1" applyBorder="1" applyAlignment="1" applyProtection="1">
      <alignment horizontal="center" vertical="center" wrapText="1"/>
    </xf>
    <xf numFmtId="0" fontId="7" fillId="24" borderId="10" xfId="0" applyFont="1" applyFill="1" applyBorder="1" applyAlignment="1" applyProtection="1">
      <alignment horizontal="center" vertical="center" wrapText="1"/>
    </xf>
    <xf numFmtId="0" fontId="7" fillId="24" borderId="3" xfId="0" applyFont="1" applyFill="1" applyBorder="1" applyAlignment="1" applyProtection="1">
      <alignment horizontal="center" vertical="center" wrapText="1"/>
    </xf>
    <xf numFmtId="0" fontId="7" fillId="24" borderId="4" xfId="0" applyFont="1" applyFill="1" applyBorder="1" applyAlignment="1" applyProtection="1">
      <alignment horizontal="center" vertical="center" wrapText="1"/>
    </xf>
    <xf numFmtId="0" fontId="7" fillId="24" borderId="8" xfId="0" applyFont="1" applyFill="1" applyBorder="1" applyAlignment="1" applyProtection="1">
      <alignment horizontal="center" vertical="center" wrapText="1"/>
    </xf>
    <xf numFmtId="0" fontId="7" fillId="19" borderId="4"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0" fontId="7" fillId="20" borderId="4"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166" fontId="16" fillId="18" borderId="32" xfId="0" applyNumberFormat="1" applyFont="1" applyFill="1" applyBorder="1" applyAlignment="1" applyProtection="1">
      <alignment horizontal="center" wrapText="1"/>
    </xf>
    <xf numFmtId="166" fontId="16" fillId="18" borderId="42" xfId="0" applyNumberFormat="1" applyFont="1" applyFill="1" applyBorder="1" applyAlignment="1" applyProtection="1">
      <alignment horizontal="center" wrapText="1"/>
    </xf>
    <xf numFmtId="0" fontId="7" fillId="19" borderId="1" xfId="0" applyFont="1" applyFill="1" applyBorder="1" applyAlignment="1" applyProtection="1">
      <alignment horizontal="center" vertical="center" wrapText="1"/>
    </xf>
    <xf numFmtId="0" fontId="7" fillId="24" borderId="19" xfId="0" applyFont="1" applyFill="1" applyBorder="1" applyAlignment="1" applyProtection="1">
      <alignment horizontal="center" vertical="center" wrapText="1"/>
    </xf>
    <xf numFmtId="0" fontId="7" fillId="24" borderId="5" xfId="0" applyFont="1" applyFill="1" applyBorder="1" applyAlignment="1" applyProtection="1">
      <alignment horizontal="center" vertical="center" wrapText="1"/>
    </xf>
    <xf numFmtId="0" fontId="7" fillId="24" borderId="18" xfId="0" applyFont="1" applyFill="1" applyBorder="1" applyAlignment="1" applyProtection="1">
      <alignment horizontal="center" vertical="center" wrapText="1"/>
    </xf>
    <xf numFmtId="0" fontId="7" fillId="19" borderId="18" xfId="0" applyFont="1" applyFill="1" applyBorder="1" applyAlignment="1" applyProtection="1">
      <alignment horizontal="center" vertical="center" wrapText="1"/>
    </xf>
    <xf numFmtId="0" fontId="7" fillId="19" borderId="19"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xf>
    <xf numFmtId="0" fontId="10" fillId="19" borderId="5" xfId="0" applyFont="1" applyFill="1" applyBorder="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20" fillId="17" borderId="34" xfId="0" applyFont="1" applyFill="1" applyBorder="1" applyAlignment="1" applyProtection="1">
      <alignment horizontal="center" vertical="center" wrapText="1"/>
    </xf>
    <xf numFmtId="0" fontId="20" fillId="17" borderId="35" xfId="0" applyFont="1" applyFill="1" applyBorder="1" applyAlignment="1" applyProtection="1">
      <alignment horizontal="center" vertical="center" wrapText="1"/>
    </xf>
    <xf numFmtId="0" fontId="20" fillId="17" borderId="40" xfId="0" applyFont="1" applyFill="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20" fillId="18" borderId="42" xfId="0" applyFont="1" applyFill="1" applyBorder="1" applyAlignment="1" applyProtection="1">
      <alignment horizontal="center" vertical="center"/>
    </xf>
    <xf numFmtId="0" fontId="20" fillId="18" borderId="38" xfId="0" applyFont="1" applyFill="1" applyBorder="1" applyAlignment="1" applyProtection="1">
      <alignment horizontal="center" vertical="center"/>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0" fontId="7" fillId="19" borderId="5"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16" fillId="18" borderId="32" xfId="0" applyFont="1" applyFill="1" applyBorder="1" applyAlignment="1" applyProtection="1">
      <alignment horizontal="center"/>
    </xf>
    <xf numFmtId="0" fontId="16" fillId="18" borderId="42" xfId="0" applyFont="1" applyFill="1" applyBorder="1" applyAlignment="1" applyProtection="1">
      <alignment horizontal="center"/>
    </xf>
    <xf numFmtId="0" fontId="16" fillId="18" borderId="38" xfId="0" applyFont="1" applyFill="1" applyBorder="1" applyAlignment="1" applyProtection="1">
      <alignment horizontal="center"/>
    </xf>
    <xf numFmtId="0" fontId="26" fillId="26" borderId="49" xfId="0" applyFont="1" applyFill="1" applyBorder="1" applyAlignment="1" applyProtection="1">
      <alignment horizontal="center" vertical="center" wrapText="1"/>
    </xf>
    <xf numFmtId="0" fontId="26" fillId="26" borderId="50" xfId="0" applyFont="1" applyFill="1" applyBorder="1" applyAlignment="1" applyProtection="1">
      <alignment horizontal="center" vertical="center" wrapText="1"/>
    </xf>
    <xf numFmtId="0" fontId="26" fillId="26" borderId="51" xfId="0" applyFont="1" applyFill="1" applyBorder="1" applyAlignment="1" applyProtection="1">
      <alignment horizontal="center" vertical="center" wrapText="1"/>
    </xf>
    <xf numFmtId="0" fontId="26" fillId="26" borderId="52" xfId="0" applyFont="1" applyFill="1" applyBorder="1" applyAlignment="1" applyProtection="1">
      <alignment horizontal="center" vertical="center" wrapText="1"/>
    </xf>
    <xf numFmtId="0" fontId="26" fillId="26" borderId="53" xfId="0" applyFont="1" applyFill="1" applyBorder="1" applyAlignment="1" applyProtection="1">
      <alignment horizontal="center" vertical="center" wrapText="1"/>
    </xf>
    <xf numFmtId="0" fontId="26" fillId="26" borderId="54"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40" fillId="19" borderId="32" xfId="0" applyFont="1" applyFill="1" applyBorder="1" applyAlignment="1" applyProtection="1">
      <alignment horizontal="center" vertical="center"/>
    </xf>
    <xf numFmtId="0" fontId="40" fillId="19" borderId="38" xfId="0" applyFont="1" applyFill="1" applyBorder="1" applyAlignment="1" applyProtection="1">
      <alignment horizontal="center" vertical="center"/>
    </xf>
    <xf numFmtId="0" fontId="16" fillId="18" borderId="32" xfId="0" applyFont="1" applyFill="1" applyBorder="1" applyAlignment="1" applyProtection="1">
      <alignment horizontal="center" vertical="center"/>
    </xf>
    <xf numFmtId="0" fontId="16" fillId="18" borderId="38" xfId="0" applyFont="1" applyFill="1" applyBorder="1" applyAlignment="1" applyProtection="1">
      <alignment horizontal="center" vertical="center"/>
    </xf>
    <xf numFmtId="0" fontId="2" fillId="20" borderId="1" xfId="0" applyFont="1" applyFill="1" applyBorder="1" applyAlignment="1" applyProtection="1">
      <alignment horizontal="left"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8" fillId="19" borderId="4" xfId="0" applyFont="1" applyFill="1" applyBorder="1" applyAlignment="1" applyProtection="1">
      <alignment horizontal="center" vertical="center"/>
    </xf>
    <xf numFmtId="0" fontId="8" fillId="19" borderId="8" xfId="0" applyFont="1" applyFill="1" applyBorder="1" applyAlignment="1" applyProtection="1">
      <alignment horizontal="center" vertical="center"/>
    </xf>
    <xf numFmtId="0" fontId="8" fillId="19" borderId="5"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166" fontId="1" fillId="19" borderId="1" xfId="0" applyNumberFormat="1" applyFont="1" applyFill="1" applyBorder="1" applyAlignment="1" applyProtection="1">
      <alignment horizontal="center" vertical="center" wrapText="1"/>
    </xf>
    <xf numFmtId="166" fontId="1" fillId="19" borderId="4" xfId="0" applyNumberFormat="1" applyFont="1" applyFill="1" applyBorder="1" applyAlignment="1" applyProtection="1">
      <alignment horizontal="center" vertical="center" wrapText="1"/>
    </xf>
    <xf numFmtId="166" fontId="1" fillId="19" borderId="8" xfId="0" applyNumberFormat="1" applyFont="1" applyFill="1" applyBorder="1" applyAlignment="1" applyProtection="1">
      <alignment horizontal="center" vertical="center" wrapText="1"/>
    </xf>
    <xf numFmtId="166" fontId="1" fillId="19" borderId="5" xfId="0" applyNumberFormat="1"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2" fillId="0" borderId="1" xfId="0" applyFont="1" applyFill="1" applyBorder="1" applyAlignment="1" applyProtection="1">
      <alignment horizontal="justify" vertical="center" wrapText="1"/>
      <protection locked="0"/>
    </xf>
    <xf numFmtId="0" fontId="8" fillId="25" borderId="1" xfId="0" applyFont="1" applyFill="1" applyBorder="1" applyAlignment="1" applyProtection="1">
      <alignment horizontal="center"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Fill="1" applyBorder="1" applyAlignment="1" applyProtection="1">
      <alignment horizontal="center" vertical="center" wrapText="1"/>
      <protection locked="0"/>
    </xf>
    <xf numFmtId="1" fontId="29" fillId="0" borderId="3" xfId="3" applyNumberFormat="1" applyFont="1" applyFill="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167C0E"/>
      <color rgb="FFBDF296"/>
      <color rgb="FF0D4808"/>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twoCellAnchor>
    <xdr:from>
      <xdr:col>2</xdr:col>
      <xdr:colOff>323850</xdr:colOff>
      <xdr:row>8</xdr:row>
      <xdr:rowOff>76200</xdr:rowOff>
    </xdr:from>
    <xdr:to>
      <xdr:col>9</xdr:col>
      <xdr:colOff>494620</xdr:colOff>
      <xdr:row>11</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13</xdr:row>
      <xdr:rowOff>133350</xdr:rowOff>
    </xdr:from>
    <xdr:to>
      <xdr:col>9</xdr:col>
      <xdr:colOff>483191</xdr:colOff>
      <xdr:row>16</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19</xdr:row>
      <xdr:rowOff>9525</xdr:rowOff>
    </xdr:from>
    <xdr:to>
      <xdr:col>9</xdr:col>
      <xdr:colOff>491491</xdr:colOff>
      <xdr:row>22</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23</xdr:row>
      <xdr:rowOff>22412</xdr:rowOff>
    </xdr:from>
    <xdr:to>
      <xdr:col>9</xdr:col>
      <xdr:colOff>504825</xdr:colOff>
      <xdr:row>28</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29</xdr:row>
      <xdr:rowOff>114300</xdr:rowOff>
    </xdr:from>
    <xdr:to>
      <xdr:col>9</xdr:col>
      <xdr:colOff>506731</xdr:colOff>
      <xdr:row>32</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34</xdr:row>
      <xdr:rowOff>134471</xdr:rowOff>
    </xdr:from>
    <xdr:to>
      <xdr:col>9</xdr:col>
      <xdr:colOff>514350</xdr:colOff>
      <xdr:row>38</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40</xdr:row>
      <xdr:rowOff>85724</xdr:rowOff>
    </xdr:from>
    <xdr:to>
      <xdr:col>9</xdr:col>
      <xdr:colOff>523875</xdr:colOff>
      <xdr:row>44</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34</xdr:row>
      <xdr:rowOff>38100</xdr:rowOff>
    </xdr:from>
    <xdr:to>
      <xdr:col>2</xdr:col>
      <xdr:colOff>495300</xdr:colOff>
      <xdr:row>38</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28</xdr:row>
      <xdr:rowOff>169545</xdr:rowOff>
    </xdr:from>
    <xdr:to>
      <xdr:col>2</xdr:col>
      <xdr:colOff>495300</xdr:colOff>
      <xdr:row>33</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23</xdr:row>
      <xdr:rowOff>110490</xdr:rowOff>
    </xdr:from>
    <xdr:to>
      <xdr:col>2</xdr:col>
      <xdr:colOff>495301</xdr:colOff>
      <xdr:row>28</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18</xdr:row>
      <xdr:rowOff>51435</xdr:rowOff>
    </xdr:from>
    <xdr:to>
      <xdr:col>2</xdr:col>
      <xdr:colOff>495301</xdr:colOff>
      <xdr:row>22</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12</xdr:row>
      <xdr:rowOff>182880</xdr:rowOff>
    </xdr:from>
    <xdr:to>
      <xdr:col>2</xdr:col>
      <xdr:colOff>495301</xdr:colOff>
      <xdr:row>17</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7</xdr:row>
      <xdr:rowOff>123825</xdr:rowOff>
    </xdr:from>
    <xdr:to>
      <xdr:col>2</xdr:col>
      <xdr:colOff>495301</xdr:colOff>
      <xdr:row>12</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39</xdr:row>
      <xdr:rowOff>133350</xdr:rowOff>
    </xdr:from>
    <xdr:to>
      <xdr:col>2</xdr:col>
      <xdr:colOff>495300</xdr:colOff>
      <xdr:row>44</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10</xdr:col>
      <xdr:colOff>734785</xdr:colOff>
      <xdr:row>2</xdr:row>
      <xdr:rowOff>136071</xdr:rowOff>
    </xdr:from>
    <xdr:to>
      <xdr:col>14</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2</xdr:col>
      <xdr:colOff>1503912</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331</xdr:row>
      <xdr:rowOff>202406</xdr:rowOff>
    </xdr:from>
    <xdr:to>
      <xdr:col>18</xdr:col>
      <xdr:colOff>535781</xdr:colOff>
      <xdr:row>336</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2020 - 2023</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2020 - 2023</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2547938</xdr:colOff>
      <xdr:row>0</xdr:row>
      <xdr:rowOff>52764</xdr:rowOff>
    </xdr:from>
    <xdr:ext cx="8768225" cy="808683"/>
    <xdr:sp macro="" textlink="">
      <xdr:nvSpPr>
        <xdr:cNvPr id="2" name="7 Rectángulo">
          <a:extLst>
            <a:ext uri="{FF2B5EF4-FFF2-40B4-BE49-F238E27FC236}">
              <a16:creationId xmlns:a16="http://schemas.microsoft.com/office/drawing/2014/main" id="{00000000-0008-0000-0700-000002000000}"/>
            </a:ext>
          </a:extLst>
        </xdr:cNvPr>
        <xdr:cNvSpPr/>
      </xdr:nvSpPr>
      <xdr:spPr>
        <a:xfrm>
          <a:off x="2547938" y="52764"/>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2020 - 2023</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857901</xdr:colOff>
      <xdr:row>4</xdr:row>
      <xdr:rowOff>113287</xdr:rowOff>
    </xdr:from>
    <xdr:ext cx="4118180" cy="399405"/>
    <xdr:sp macro="" textlink="">
      <xdr:nvSpPr>
        <xdr:cNvPr id="3" name="8 Rectángulo">
          <a:extLst>
            <a:ext uri="{FF2B5EF4-FFF2-40B4-BE49-F238E27FC236}">
              <a16:creationId xmlns:a16="http://schemas.microsoft.com/office/drawing/2014/main" id="{00000000-0008-0000-0700-000003000000}"/>
            </a:ext>
          </a:extLst>
        </xdr:cNvPr>
        <xdr:cNvSpPr/>
      </xdr:nvSpPr>
      <xdr:spPr>
        <a:xfrm>
          <a:off x="4775057" y="875287"/>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8</xdr:col>
      <xdr:colOff>2744787</xdr:colOff>
      <xdr:row>5</xdr:row>
      <xdr:rowOff>325439</xdr:rowOff>
    </xdr:from>
    <xdr:to>
      <xdr:col>11</xdr:col>
      <xdr:colOff>75406</xdr:colOff>
      <xdr:row>6</xdr:row>
      <xdr:rowOff>230190</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755812" y="1144589"/>
          <a:ext cx="3465513"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Library\Containers\com.microsoft.Excel\Data\Documents\G:\Mi%20unidad\Ppto%20PDI%202020\Plantilla%20Presupuesto%20PDI%202020-20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 Id="rId6" Type="http://schemas.openxmlformats.org/officeDocument/2006/relationships/image" Target="../media/image5.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4.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5"/>
  <sheetViews>
    <sheetView tabSelected="1" zoomScale="80" zoomScaleNormal="80" workbookViewId="0">
      <selection activeCell="M11" sqref="M11"/>
    </sheetView>
  </sheetViews>
  <sheetFormatPr baseColWidth="10" defaultColWidth="0" defaultRowHeight="15" customHeight="1" zeroHeight="1"/>
  <cols>
    <col min="1" max="1" width="22.140625" style="3" customWidth="1"/>
    <col min="2" max="13" width="11.42578125" style="3" customWidth="1"/>
    <col min="14" max="16384" width="11.42578125" style="3" hidden="1"/>
  </cols>
  <sheetData>
    <row r="1" spans="1:13">
      <c r="A1" s="311"/>
      <c r="B1" s="311"/>
      <c r="C1" s="311"/>
      <c r="D1" s="311"/>
      <c r="E1" s="311"/>
      <c r="F1" s="311"/>
      <c r="G1" s="311"/>
      <c r="H1" s="311"/>
      <c r="I1" s="311"/>
      <c r="J1" s="311"/>
      <c r="K1" s="311"/>
      <c r="L1" s="311"/>
      <c r="M1" s="311"/>
    </row>
    <row r="2" spans="1:13">
      <c r="A2" s="311"/>
      <c r="B2" s="565"/>
      <c r="C2" s="565"/>
      <c r="D2" s="565"/>
      <c r="E2" s="565"/>
      <c r="F2" s="565"/>
      <c r="G2" s="565"/>
      <c r="H2" s="565"/>
      <c r="I2" s="565"/>
      <c r="J2" s="312"/>
      <c r="K2" s="313" t="s">
        <v>1</v>
      </c>
      <c r="L2" s="314" t="s">
        <v>6</v>
      </c>
      <c r="M2" s="311"/>
    </row>
    <row r="3" spans="1:13">
      <c r="A3" s="311"/>
      <c r="B3" s="565"/>
      <c r="C3" s="565"/>
      <c r="D3" s="565"/>
      <c r="E3" s="565"/>
      <c r="F3" s="565"/>
      <c r="G3" s="565"/>
      <c r="H3" s="565"/>
      <c r="I3" s="565"/>
      <c r="J3" s="312"/>
      <c r="K3" s="315" t="s">
        <v>3</v>
      </c>
      <c r="L3" s="316">
        <v>7</v>
      </c>
      <c r="M3" s="311"/>
    </row>
    <row r="4" spans="1:13">
      <c r="A4" s="311"/>
      <c r="B4" s="565"/>
      <c r="C4" s="565"/>
      <c r="D4" s="565"/>
      <c r="E4" s="565"/>
      <c r="F4" s="565"/>
      <c r="G4" s="565"/>
      <c r="H4" s="565"/>
      <c r="I4" s="565"/>
      <c r="J4" s="312"/>
      <c r="K4" s="313" t="s">
        <v>4</v>
      </c>
      <c r="L4" s="317">
        <v>44250</v>
      </c>
      <c r="M4" s="311"/>
    </row>
    <row r="5" spans="1:13">
      <c r="A5" s="311"/>
      <c r="B5" s="311"/>
      <c r="C5" s="311"/>
      <c r="D5" s="311"/>
      <c r="E5" s="311"/>
      <c r="F5" s="311"/>
      <c r="G5" s="311"/>
      <c r="H5" s="311"/>
      <c r="I5" s="311"/>
      <c r="J5" s="311"/>
      <c r="K5" s="313" t="s">
        <v>5</v>
      </c>
      <c r="L5" s="314" t="s">
        <v>82</v>
      </c>
      <c r="M5" s="311"/>
    </row>
    <row r="6" spans="1:13">
      <c r="A6" s="311"/>
      <c r="B6" s="311"/>
      <c r="C6" s="311"/>
      <c r="D6" s="311"/>
      <c r="E6" s="311"/>
      <c r="F6" s="311"/>
      <c r="G6" s="311"/>
      <c r="H6" s="311"/>
      <c r="I6" s="311"/>
      <c r="J6" s="311"/>
      <c r="K6" s="311"/>
      <c r="L6" s="311"/>
      <c r="M6" s="311"/>
    </row>
    <row r="7" spans="1:13">
      <c r="A7" s="311"/>
      <c r="B7" s="311"/>
      <c r="C7" s="311"/>
      <c r="D7" s="311"/>
      <c r="E7" s="311"/>
      <c r="F7" s="311"/>
      <c r="G7" s="311"/>
      <c r="H7" s="311"/>
      <c r="I7" s="311"/>
      <c r="J7" s="311"/>
      <c r="K7" s="311"/>
      <c r="L7" s="311"/>
      <c r="M7" s="311"/>
    </row>
    <row r="8" spans="1:13">
      <c r="A8" s="311"/>
      <c r="B8" s="311"/>
      <c r="C8" s="311"/>
      <c r="D8" s="311"/>
      <c r="E8" s="311"/>
      <c r="F8" s="311"/>
      <c r="G8" s="311"/>
      <c r="H8" s="311"/>
      <c r="I8" s="311"/>
      <c r="J8" s="311"/>
      <c r="K8" s="311"/>
      <c r="L8" s="311"/>
      <c r="M8" s="311"/>
    </row>
    <row r="9" spans="1:13">
      <c r="A9" s="311"/>
      <c r="B9" s="311"/>
      <c r="C9" s="311"/>
      <c r="D9" s="311"/>
      <c r="E9" s="311"/>
      <c r="F9" s="311"/>
      <c r="G9" s="311"/>
      <c r="H9" s="311"/>
      <c r="I9" s="311"/>
      <c r="J9" s="311"/>
      <c r="K9" s="311"/>
      <c r="L9" s="311"/>
      <c r="M9" s="311"/>
    </row>
    <row r="10" spans="1:13">
      <c r="A10" s="311"/>
      <c r="B10" s="311"/>
      <c r="C10" s="311"/>
      <c r="D10" s="311"/>
      <c r="E10" s="311"/>
      <c r="F10" s="311"/>
      <c r="G10" s="311"/>
      <c r="H10" s="311"/>
      <c r="I10" s="311"/>
      <c r="J10" s="311"/>
      <c r="K10" s="311"/>
      <c r="L10" s="311"/>
      <c r="M10" s="311"/>
    </row>
    <row r="11" spans="1:13">
      <c r="A11" s="311"/>
      <c r="B11" s="311"/>
      <c r="C11" s="311"/>
      <c r="D11" s="311"/>
      <c r="E11" s="311"/>
      <c r="F11" s="311"/>
      <c r="G11" s="311"/>
      <c r="H11" s="311"/>
      <c r="I11" s="311"/>
      <c r="J11" s="311"/>
      <c r="K11" s="311"/>
      <c r="L11" s="318"/>
      <c r="M11" s="311"/>
    </row>
    <row r="12" spans="1:13">
      <c r="A12" s="311"/>
      <c r="B12" s="311"/>
      <c r="C12" s="311"/>
      <c r="D12" s="311"/>
      <c r="E12" s="311"/>
      <c r="F12" s="311"/>
      <c r="G12" s="311"/>
      <c r="H12" s="311"/>
      <c r="I12" s="311"/>
      <c r="J12" s="311"/>
      <c r="K12" s="311"/>
      <c r="L12" s="311"/>
      <c r="M12" s="311"/>
    </row>
    <row r="13" spans="1:13">
      <c r="A13" s="311"/>
      <c r="B13" s="311"/>
      <c r="C13" s="311"/>
      <c r="D13" s="311"/>
      <c r="E13" s="311"/>
      <c r="F13" s="311"/>
      <c r="G13" s="311"/>
      <c r="H13" s="311"/>
      <c r="I13" s="311"/>
      <c r="J13" s="311"/>
      <c r="K13" s="311"/>
      <c r="L13" s="311"/>
      <c r="M13" s="311"/>
    </row>
    <row r="14" spans="1:13">
      <c r="A14" s="311"/>
      <c r="B14" s="311"/>
      <c r="C14" s="311"/>
      <c r="D14" s="311"/>
      <c r="E14" s="311"/>
      <c r="F14" s="311"/>
      <c r="G14" s="311"/>
      <c r="H14" s="311"/>
      <c r="I14" s="311"/>
      <c r="J14" s="311"/>
      <c r="K14" s="311"/>
      <c r="L14" s="311"/>
      <c r="M14" s="311"/>
    </row>
    <row r="15" spans="1:13">
      <c r="A15" s="311"/>
      <c r="B15" s="311"/>
      <c r="C15" s="311"/>
      <c r="D15" s="311"/>
      <c r="E15" s="311"/>
      <c r="F15" s="311"/>
      <c r="G15" s="311"/>
      <c r="H15" s="311"/>
      <c r="I15" s="311"/>
      <c r="J15" s="311"/>
      <c r="K15" s="311"/>
      <c r="L15" s="311"/>
      <c r="M15" s="311"/>
    </row>
    <row r="16" spans="1:13">
      <c r="A16" s="311"/>
      <c r="B16" s="311"/>
      <c r="C16" s="311"/>
      <c r="D16" s="311"/>
      <c r="E16" s="311"/>
      <c r="F16" s="311"/>
      <c r="G16" s="311"/>
      <c r="H16" s="311"/>
      <c r="I16" s="311"/>
      <c r="J16" s="311"/>
      <c r="K16" s="311"/>
      <c r="L16" s="311"/>
      <c r="M16" s="311"/>
    </row>
    <row r="17" spans="1:13">
      <c r="A17" s="311"/>
      <c r="B17" s="311"/>
      <c r="C17" s="311"/>
      <c r="D17" s="311"/>
      <c r="E17" s="311"/>
      <c r="F17" s="311"/>
      <c r="G17" s="311"/>
      <c r="H17" s="311"/>
      <c r="I17" s="311"/>
      <c r="J17" s="311"/>
      <c r="K17" s="311"/>
      <c r="L17" s="311"/>
      <c r="M17" s="311"/>
    </row>
    <row r="18" spans="1:13">
      <c r="A18" s="311"/>
      <c r="B18" s="311"/>
      <c r="C18" s="311"/>
      <c r="D18" s="311"/>
      <c r="E18" s="311"/>
      <c r="F18" s="311"/>
      <c r="G18" s="311"/>
      <c r="H18" s="311"/>
      <c r="I18" s="311"/>
      <c r="J18" s="311"/>
      <c r="K18" s="311"/>
      <c r="L18" s="311"/>
      <c r="M18" s="311"/>
    </row>
    <row r="19" spans="1:13">
      <c r="A19" s="311"/>
      <c r="B19" s="311"/>
      <c r="C19" s="311"/>
      <c r="D19" s="311"/>
      <c r="E19" s="311"/>
      <c r="F19" s="311"/>
      <c r="G19" s="311"/>
      <c r="H19" s="311"/>
      <c r="I19" s="311"/>
      <c r="J19" s="311"/>
      <c r="K19" s="311"/>
      <c r="L19" s="311"/>
      <c r="M19" s="311"/>
    </row>
    <row r="20" spans="1:13">
      <c r="A20" s="311"/>
      <c r="B20" s="311"/>
      <c r="C20" s="311"/>
      <c r="D20" s="311"/>
      <c r="E20" s="311"/>
      <c r="F20" s="311"/>
      <c r="G20" s="311"/>
      <c r="H20" s="311"/>
      <c r="I20" s="311"/>
      <c r="J20" s="311"/>
      <c r="K20" s="311"/>
      <c r="L20" s="311"/>
      <c r="M20" s="311"/>
    </row>
    <row r="21" spans="1:13">
      <c r="A21" s="311"/>
      <c r="B21" s="311"/>
      <c r="C21" s="311"/>
      <c r="D21" s="311"/>
      <c r="E21" s="311"/>
      <c r="F21" s="311"/>
      <c r="G21" s="311"/>
      <c r="H21" s="311"/>
      <c r="I21" s="311"/>
      <c r="J21" s="311"/>
      <c r="K21" s="311"/>
      <c r="L21" s="311"/>
      <c r="M21" s="311"/>
    </row>
    <row r="22" spans="1:13">
      <c r="A22" s="311"/>
      <c r="B22" s="311"/>
      <c r="C22" s="311"/>
      <c r="D22" s="311"/>
      <c r="E22" s="311"/>
      <c r="F22" s="311"/>
      <c r="G22" s="311"/>
      <c r="H22" s="311"/>
      <c r="I22" s="311"/>
      <c r="J22" s="311"/>
      <c r="K22" s="311"/>
      <c r="L22" s="311"/>
      <c r="M22" s="311"/>
    </row>
    <row r="23" spans="1:13">
      <c r="A23" s="311"/>
      <c r="B23" s="319"/>
      <c r="C23" s="311"/>
      <c r="D23" s="311"/>
      <c r="E23" s="311"/>
      <c r="F23" s="311"/>
      <c r="G23" s="311"/>
      <c r="H23" s="311"/>
      <c r="I23" s="311"/>
      <c r="J23" s="311"/>
      <c r="K23" s="311"/>
      <c r="L23" s="311"/>
      <c r="M23" s="311"/>
    </row>
    <row r="24" spans="1:13">
      <c r="A24" s="311"/>
      <c r="B24" s="311"/>
      <c r="C24" s="311"/>
      <c r="D24" s="311"/>
      <c r="E24" s="311"/>
      <c r="F24" s="311"/>
      <c r="G24" s="311"/>
      <c r="H24" s="311"/>
      <c r="I24" s="311"/>
      <c r="J24" s="311"/>
      <c r="K24" s="311"/>
      <c r="L24" s="311"/>
      <c r="M24" s="311"/>
    </row>
    <row r="25" spans="1:13">
      <c r="A25" s="311"/>
      <c r="B25" s="311"/>
      <c r="C25" s="311"/>
      <c r="D25" s="311"/>
      <c r="E25" s="311"/>
      <c r="F25" s="311"/>
      <c r="G25" s="311"/>
      <c r="H25" s="311"/>
      <c r="I25" s="311"/>
      <c r="J25" s="311"/>
      <c r="K25" s="311"/>
      <c r="L25" s="311"/>
      <c r="M25" s="311"/>
    </row>
    <row r="26" spans="1:13">
      <c r="A26" s="311"/>
      <c r="B26" s="311"/>
      <c r="C26" s="311"/>
      <c r="D26" s="311"/>
      <c r="E26" s="311"/>
      <c r="F26" s="311"/>
      <c r="G26" s="311"/>
      <c r="H26" s="311"/>
      <c r="I26" s="311"/>
      <c r="J26" s="311"/>
      <c r="K26" s="311"/>
      <c r="L26" s="311"/>
      <c r="M26" s="311"/>
    </row>
    <row r="27" spans="1:13">
      <c r="A27" s="311"/>
      <c r="B27" s="311"/>
      <c r="C27" s="311"/>
      <c r="D27" s="311"/>
      <c r="E27" s="311"/>
      <c r="F27" s="311"/>
      <c r="G27" s="311"/>
      <c r="H27" s="311"/>
      <c r="I27" s="311"/>
      <c r="J27" s="311"/>
      <c r="K27" s="311"/>
      <c r="L27" s="311"/>
      <c r="M27" s="311"/>
    </row>
    <row r="28" spans="1:13">
      <c r="A28" s="311"/>
      <c r="B28" s="311"/>
      <c r="C28" s="311"/>
      <c r="D28" s="311"/>
      <c r="E28" s="311"/>
      <c r="F28" s="311"/>
      <c r="G28" s="311"/>
      <c r="H28" s="311"/>
      <c r="I28" s="311"/>
      <c r="J28" s="311"/>
      <c r="K28" s="311"/>
      <c r="L28" s="311"/>
      <c r="M28" s="311"/>
    </row>
    <row r="29" spans="1:13">
      <c r="A29" s="311"/>
      <c r="B29" s="311"/>
      <c r="C29" s="311"/>
      <c r="D29" s="311"/>
      <c r="E29" s="311"/>
      <c r="F29" s="311"/>
      <c r="G29" s="311"/>
      <c r="H29" s="311"/>
      <c r="I29" s="311"/>
      <c r="J29" s="311"/>
      <c r="K29" s="311"/>
      <c r="L29" s="311"/>
      <c r="M29" s="311"/>
    </row>
    <row r="30" spans="1:13">
      <c r="A30" s="311"/>
      <c r="B30" s="311"/>
      <c r="C30" s="311"/>
      <c r="D30" s="311"/>
      <c r="E30" s="311"/>
      <c r="F30" s="311"/>
      <c r="G30" s="311"/>
      <c r="H30" s="311"/>
      <c r="I30" s="311"/>
      <c r="J30" s="311"/>
      <c r="K30" s="311"/>
      <c r="L30" s="311"/>
      <c r="M30" s="311"/>
    </row>
    <row r="31" spans="1:13">
      <c r="A31" s="311"/>
      <c r="B31" s="311"/>
      <c r="C31" s="311"/>
      <c r="D31" s="311"/>
      <c r="E31" s="311"/>
      <c r="F31" s="311"/>
      <c r="G31" s="311"/>
      <c r="H31" s="311"/>
      <c r="I31" s="311"/>
      <c r="J31" s="311"/>
      <c r="K31" s="311"/>
      <c r="L31" s="311"/>
      <c r="M31" s="311"/>
    </row>
    <row r="32" spans="1:13">
      <c r="A32" s="311"/>
      <c r="B32" s="311"/>
      <c r="C32" s="311"/>
      <c r="D32" s="311"/>
      <c r="E32" s="311"/>
      <c r="F32" s="311"/>
      <c r="G32" s="311"/>
      <c r="H32" s="311"/>
      <c r="I32" s="311"/>
      <c r="J32" s="311"/>
      <c r="K32" s="311"/>
      <c r="L32" s="311"/>
      <c r="M32" s="311"/>
    </row>
    <row r="33" spans="1:13">
      <c r="A33" s="311"/>
      <c r="B33" s="311"/>
      <c r="C33" s="311"/>
      <c r="D33" s="311"/>
      <c r="E33" s="311"/>
      <c r="F33" s="311"/>
      <c r="G33" s="311"/>
      <c r="H33" s="311"/>
      <c r="I33" s="311"/>
      <c r="J33" s="311"/>
      <c r="K33" s="311"/>
      <c r="L33" s="311"/>
      <c r="M33" s="311"/>
    </row>
    <row r="34" spans="1:13">
      <c r="A34" s="311"/>
      <c r="B34" s="311"/>
      <c r="C34" s="311"/>
      <c r="D34" s="311"/>
      <c r="E34" s="311"/>
      <c r="F34" s="311"/>
      <c r="G34" s="311"/>
      <c r="H34" s="311"/>
      <c r="I34" s="311"/>
      <c r="J34" s="311"/>
      <c r="K34" s="311"/>
      <c r="L34" s="311"/>
      <c r="M34" s="311"/>
    </row>
    <row r="35" spans="1:13">
      <c r="A35" s="311"/>
      <c r="B35" s="311"/>
      <c r="C35" s="311"/>
      <c r="D35" s="311"/>
      <c r="E35" s="311"/>
      <c r="F35" s="311"/>
      <c r="G35" s="311"/>
      <c r="H35" s="311"/>
      <c r="I35" s="311"/>
      <c r="J35" s="311"/>
      <c r="K35" s="311"/>
      <c r="L35" s="311"/>
      <c r="M35" s="311"/>
    </row>
    <row r="36" spans="1:13">
      <c r="A36" s="311"/>
      <c r="B36" s="311"/>
      <c r="C36" s="311"/>
      <c r="D36" s="311"/>
      <c r="E36" s="311"/>
      <c r="F36" s="311"/>
      <c r="G36" s="311"/>
      <c r="H36" s="311"/>
      <c r="I36" s="311"/>
      <c r="J36" s="311"/>
      <c r="K36" s="311"/>
      <c r="L36" s="311"/>
      <c r="M36" s="311"/>
    </row>
    <row r="37" spans="1:13">
      <c r="A37" s="311"/>
      <c r="B37" s="311"/>
      <c r="C37" s="311"/>
      <c r="D37" s="311"/>
      <c r="E37" s="311"/>
      <c r="F37" s="311"/>
      <c r="G37" s="311"/>
      <c r="H37" s="311"/>
      <c r="I37" s="311"/>
      <c r="J37" s="311"/>
      <c r="K37" s="311"/>
      <c r="L37" s="311"/>
      <c r="M37" s="311"/>
    </row>
    <row r="38" spans="1:13">
      <c r="A38" s="311"/>
      <c r="B38" s="311"/>
      <c r="C38" s="311"/>
      <c r="D38" s="311"/>
      <c r="E38" s="311"/>
      <c r="F38" s="311"/>
      <c r="G38" s="311"/>
      <c r="H38" s="311"/>
      <c r="I38" s="311"/>
      <c r="J38" s="311"/>
      <c r="K38" s="311"/>
      <c r="L38" s="311"/>
      <c r="M38" s="311"/>
    </row>
    <row r="39" spans="1:13">
      <c r="A39" s="311"/>
      <c r="B39" s="311"/>
      <c r="C39" s="311"/>
      <c r="D39" s="311"/>
      <c r="E39" s="311"/>
      <c r="F39" s="311"/>
      <c r="G39" s="311"/>
      <c r="H39" s="311"/>
      <c r="I39" s="311"/>
      <c r="J39" s="311"/>
      <c r="K39" s="311"/>
      <c r="L39" s="311"/>
      <c r="M39" s="311"/>
    </row>
    <row r="40" spans="1:13">
      <c r="A40" s="311"/>
      <c r="B40" s="311"/>
      <c r="C40" s="311"/>
      <c r="D40" s="311"/>
      <c r="E40" s="311"/>
      <c r="F40" s="311"/>
      <c r="G40" s="311"/>
      <c r="H40" s="311"/>
      <c r="I40" s="311"/>
      <c r="J40" s="311"/>
      <c r="K40" s="311"/>
      <c r="L40" s="311"/>
      <c r="M40" s="311"/>
    </row>
    <row r="41" spans="1:13">
      <c r="A41" s="311"/>
      <c r="B41" s="311"/>
      <c r="C41" s="311"/>
      <c r="D41" s="311"/>
      <c r="E41" s="311"/>
      <c r="F41" s="311"/>
      <c r="G41" s="311"/>
      <c r="H41" s="311"/>
      <c r="I41" s="311"/>
      <c r="J41" s="311"/>
      <c r="K41" s="311"/>
      <c r="L41" s="311"/>
      <c r="M41" s="311"/>
    </row>
    <row r="42" spans="1:13">
      <c r="A42" s="311"/>
      <c r="B42" s="311"/>
      <c r="C42" s="311"/>
      <c r="D42" s="311"/>
      <c r="E42" s="311"/>
      <c r="F42" s="311"/>
      <c r="G42" s="311"/>
      <c r="H42" s="311"/>
      <c r="I42" s="311"/>
      <c r="J42" s="311"/>
      <c r="K42" s="311"/>
      <c r="L42" s="311"/>
      <c r="M42" s="311"/>
    </row>
    <row r="43" spans="1:13">
      <c r="A43" s="311"/>
      <c r="B43" s="311"/>
      <c r="C43" s="311"/>
      <c r="D43" s="311"/>
      <c r="E43" s="311"/>
      <c r="F43" s="311"/>
      <c r="G43" s="311"/>
      <c r="H43" s="311"/>
      <c r="I43" s="311"/>
      <c r="J43" s="311"/>
      <c r="K43" s="311"/>
      <c r="L43" s="311"/>
      <c r="M43" s="311"/>
    </row>
    <row r="44" spans="1:13">
      <c r="A44" s="311"/>
      <c r="B44" s="311"/>
      <c r="C44" s="311"/>
      <c r="D44" s="311"/>
      <c r="E44" s="311"/>
      <c r="F44" s="311"/>
      <c r="G44" s="311"/>
      <c r="H44" s="311"/>
      <c r="I44" s="311"/>
      <c r="J44" s="311"/>
      <c r="K44" s="311"/>
      <c r="L44" s="311"/>
      <c r="M44" s="311"/>
    </row>
    <row r="45" spans="1:13">
      <c r="A45" s="311"/>
      <c r="B45" s="311"/>
      <c r="C45" s="311"/>
      <c r="D45" s="311"/>
      <c r="E45" s="311"/>
      <c r="F45" s="311"/>
      <c r="G45" s="311"/>
      <c r="H45" s="311"/>
      <c r="I45" s="311"/>
      <c r="J45" s="311"/>
      <c r="K45" s="311"/>
      <c r="L45" s="311"/>
      <c r="M45" s="311"/>
    </row>
  </sheetData>
  <sheetProtection algorithmName="SHA-512" hashValue="pqlWw915aSzAWGI1RQtmFeJ1bL6KdosCQ9hbFqG/ZZ8ENViQEzRFk6nsNKvyuTIzGws7fYHqu2G7cJJ4I/fMgA==" saltValue="iBcCYtQjoueMy1F29elCig==" spinCount="100000" sheet="1" objects="1" scenarios="1"/>
  <mergeCells count="3">
    <mergeCell ref="B2:I2"/>
    <mergeCell ref="B3:I3"/>
    <mergeCell ref="B4:I4"/>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80" zoomScaleNormal="80" workbookViewId="0">
      <pane ySplit="7" topLeftCell="A26" activePane="bottomLeft" state="frozen"/>
      <selection pane="bottomLeft" activeCell="M27" sqref="M27"/>
    </sheetView>
  </sheetViews>
  <sheetFormatPr baseColWidth="10" defaultColWidth="0" defaultRowHeight="15" zeroHeight="1"/>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282" customFormat="1">
      <c r="A1" s="305"/>
      <c r="B1" s="305"/>
      <c r="C1" s="305"/>
      <c r="D1" s="305"/>
      <c r="E1" s="305"/>
      <c r="F1" s="305"/>
      <c r="G1" s="305"/>
      <c r="H1" s="305"/>
      <c r="I1" s="305"/>
      <c r="J1" s="305"/>
      <c r="K1" s="305"/>
      <c r="L1" s="306"/>
      <c r="M1" s="305"/>
    </row>
    <row r="2" spans="1:14" s="282" customFormat="1">
      <c r="A2" s="305"/>
      <c r="B2" s="305"/>
      <c r="C2" s="305"/>
      <c r="D2" s="305"/>
      <c r="E2" s="305"/>
      <c r="F2" s="305"/>
      <c r="G2" s="305"/>
      <c r="H2" s="305"/>
      <c r="I2" s="305"/>
      <c r="J2" s="305"/>
      <c r="K2" s="313" t="s">
        <v>1</v>
      </c>
      <c r="L2" s="314" t="s">
        <v>6</v>
      </c>
      <c r="M2" s="305"/>
    </row>
    <row r="3" spans="1:14" s="282" customFormat="1">
      <c r="A3" s="305"/>
      <c r="B3" s="307"/>
      <c r="C3" s="307"/>
      <c r="D3" s="307"/>
      <c r="E3" s="307"/>
      <c r="F3" s="307"/>
      <c r="G3" s="307"/>
      <c r="H3" s="307"/>
      <c r="I3" s="307"/>
      <c r="J3" s="308"/>
      <c r="K3" s="315" t="s">
        <v>3</v>
      </c>
      <c r="L3" s="316">
        <v>7</v>
      </c>
      <c r="M3" s="305"/>
    </row>
    <row r="4" spans="1:14" s="282" customFormat="1">
      <c r="A4" s="305"/>
      <c r="B4" s="307"/>
      <c r="C4" s="307"/>
      <c r="D4" s="307"/>
      <c r="E4" s="307"/>
      <c r="F4" s="307"/>
      <c r="G4" s="307"/>
      <c r="H4" s="307"/>
      <c r="I4" s="307"/>
      <c r="J4" s="308"/>
      <c r="K4" s="313" t="s">
        <v>4</v>
      </c>
      <c r="L4" s="317">
        <v>44250</v>
      </c>
      <c r="M4" s="305"/>
    </row>
    <row r="5" spans="1:14" s="282" customFormat="1">
      <c r="A5" s="305"/>
      <c r="B5" s="307"/>
      <c r="C5" s="307"/>
      <c r="D5" s="307"/>
      <c r="E5" s="307"/>
      <c r="F5" s="307"/>
      <c r="G5" s="307"/>
      <c r="H5" s="307"/>
      <c r="I5" s="307"/>
      <c r="J5" s="308"/>
      <c r="K5" s="313" t="s">
        <v>5</v>
      </c>
      <c r="L5" s="314" t="s">
        <v>77</v>
      </c>
      <c r="M5" s="305"/>
    </row>
    <row r="6" spans="1:14" s="282" customFormat="1">
      <c r="A6" s="305"/>
      <c r="B6" s="305"/>
      <c r="C6" s="305"/>
      <c r="D6" s="305"/>
      <c r="E6" s="305"/>
      <c r="F6" s="305"/>
      <c r="G6" s="305"/>
      <c r="H6" s="305"/>
      <c r="I6" s="305"/>
      <c r="J6" s="305"/>
      <c r="K6" s="305"/>
      <c r="L6" s="305"/>
      <c r="M6" s="305"/>
    </row>
    <row r="7" spans="1:14" s="282" customFormat="1" ht="30.75" customHeight="1">
      <c r="A7" s="305"/>
      <c r="B7" s="309"/>
      <c r="C7" s="309"/>
      <c r="D7" s="309"/>
      <c r="E7" s="310"/>
      <c r="F7" s="310"/>
      <c r="G7" s="310"/>
      <c r="H7" s="310"/>
      <c r="I7" s="310"/>
      <c r="J7" s="310"/>
      <c r="K7" s="310"/>
      <c r="L7" s="305"/>
      <c r="M7" s="305"/>
    </row>
    <row r="8" spans="1:14" ht="34.5" customHeight="1">
      <c r="B8" s="16"/>
      <c r="C8" s="16"/>
      <c r="D8" s="16"/>
      <c r="E8" s="13"/>
      <c r="F8" s="13"/>
      <c r="G8" s="13"/>
      <c r="H8" s="13"/>
      <c r="I8" s="13"/>
      <c r="J8" s="13"/>
      <c r="K8" s="13"/>
    </row>
    <row r="9" spans="1:14" s="18" customFormat="1" ht="108" customHeight="1">
      <c r="B9" s="580" t="s">
        <v>23</v>
      </c>
      <c r="C9" s="581"/>
      <c r="D9" s="406"/>
      <c r="E9" s="585" t="s">
        <v>1020</v>
      </c>
      <c r="F9" s="586"/>
      <c r="G9" s="586"/>
      <c r="H9" s="586"/>
      <c r="I9" s="586"/>
      <c r="J9" s="586"/>
      <c r="K9" s="587"/>
    </row>
    <row r="10" spans="1:14" s="18" customFormat="1" ht="33.75" customHeight="1">
      <c r="B10" s="599" t="s">
        <v>24</v>
      </c>
      <c r="C10" s="599"/>
      <c r="D10" s="599"/>
      <c r="E10" s="599"/>
      <c r="F10" s="599"/>
      <c r="G10" s="599"/>
      <c r="H10" s="599"/>
      <c r="I10" s="599"/>
      <c r="J10" s="599"/>
      <c r="K10" s="599"/>
    </row>
    <row r="11" spans="1:14" s="18" customFormat="1" ht="34.5" customHeight="1">
      <c r="B11" s="597" t="s">
        <v>13</v>
      </c>
      <c r="C11" s="598"/>
      <c r="D11" s="58"/>
      <c r="E11" s="588" t="s">
        <v>1202</v>
      </c>
      <c r="F11" s="589"/>
      <c r="G11" s="589"/>
      <c r="H11" s="589"/>
      <c r="I11" s="589"/>
      <c r="J11" s="589"/>
      <c r="K11" s="590"/>
      <c r="N11" s="19">
        <v>12</v>
      </c>
    </row>
    <row r="12" spans="1:14" s="18" customFormat="1" ht="27" customHeight="1">
      <c r="B12" s="580" t="s">
        <v>968</v>
      </c>
      <c r="C12" s="581"/>
      <c r="D12" s="57"/>
      <c r="E12" s="591" t="s">
        <v>1129</v>
      </c>
      <c r="F12" s="592"/>
      <c r="G12" s="592"/>
      <c r="H12" s="592"/>
      <c r="I12" s="592"/>
      <c r="J12" s="592"/>
      <c r="K12" s="593"/>
      <c r="N12" s="19">
        <v>36</v>
      </c>
    </row>
    <row r="13" spans="1:14" s="18" customFormat="1" ht="25.5" customHeight="1">
      <c r="B13" s="597" t="s">
        <v>935</v>
      </c>
      <c r="C13" s="598"/>
      <c r="D13" s="58"/>
      <c r="E13" s="594" t="s">
        <v>1162</v>
      </c>
      <c r="F13" s="595"/>
      <c r="G13" s="595"/>
      <c r="H13" s="595"/>
      <c r="I13" s="595"/>
      <c r="J13" s="595"/>
      <c r="K13" s="596"/>
      <c r="L13" s="513" t="str">
        <f>VLOOKUP(E13,BD_Ref!$A$58:$B$80,2,0)</f>
        <v>GSI</v>
      </c>
    </row>
    <row r="14" spans="1:14" s="18" customFormat="1" ht="27.75" customHeight="1">
      <c r="B14" s="597" t="s">
        <v>934</v>
      </c>
      <c r="C14" s="598"/>
      <c r="D14" s="58"/>
      <c r="E14" s="588" t="s">
        <v>1166</v>
      </c>
      <c r="F14" s="589"/>
      <c r="G14" s="589"/>
      <c r="H14" s="589"/>
      <c r="I14" s="589"/>
      <c r="J14" s="589"/>
      <c r="K14" s="590"/>
    </row>
    <row r="15" spans="1:14" s="18" customFormat="1" ht="27.75" customHeight="1">
      <c r="B15" s="580" t="s">
        <v>969</v>
      </c>
      <c r="C15" s="581"/>
      <c r="D15" s="57"/>
      <c r="E15" s="582" t="s">
        <v>1193</v>
      </c>
      <c r="F15" s="583"/>
      <c r="G15" s="583"/>
      <c r="H15" s="583"/>
      <c r="I15" s="583"/>
      <c r="J15" s="583"/>
      <c r="K15" s="584"/>
    </row>
    <row r="16" spans="1:14" s="18" customFormat="1" ht="25.5" customHeight="1">
      <c r="B16" s="566" t="s">
        <v>778</v>
      </c>
      <c r="C16" s="570"/>
      <c r="D16" s="65"/>
      <c r="E16" s="574" t="s">
        <v>109</v>
      </c>
      <c r="F16" s="575"/>
      <c r="G16" s="575"/>
      <c r="H16" s="575"/>
      <c r="I16" s="575"/>
      <c r="J16" s="575"/>
      <c r="K16" s="576"/>
    </row>
    <row r="17" spans="2:11" s="18" customFormat="1" ht="25.5" customHeight="1">
      <c r="B17" s="571"/>
      <c r="C17" s="572"/>
      <c r="D17" s="303"/>
      <c r="E17" s="574" t="s">
        <v>772</v>
      </c>
      <c r="F17" s="575"/>
      <c r="G17" s="575"/>
      <c r="H17" s="575"/>
      <c r="I17" s="575"/>
      <c r="J17" s="575"/>
      <c r="K17" s="576"/>
    </row>
    <row r="18" spans="2:11" s="18" customFormat="1" ht="25.5" customHeight="1">
      <c r="B18" s="573"/>
      <c r="C18" s="572"/>
      <c r="D18" s="303"/>
      <c r="E18" s="574" t="s">
        <v>768</v>
      </c>
      <c r="F18" s="575"/>
      <c r="G18" s="575"/>
      <c r="H18" s="575"/>
      <c r="I18" s="575"/>
      <c r="J18" s="575"/>
      <c r="K18" s="576"/>
    </row>
    <row r="19" spans="2:11" s="18" customFormat="1" ht="16.5">
      <c r="B19" s="600" t="s">
        <v>972</v>
      </c>
      <c r="C19" s="578" t="s">
        <v>898</v>
      </c>
      <c r="D19" s="67" t="str">
        <f>IFERROR(VLOOKUP(C19,BD_Ref!$A$6:$B$17,2,0),"")</f>
        <v>FACTOR10</v>
      </c>
      <c r="E19" s="566" t="s">
        <v>106</v>
      </c>
      <c r="F19" s="567"/>
      <c r="G19" s="568" t="s">
        <v>926</v>
      </c>
      <c r="H19" s="568"/>
      <c r="I19" s="568"/>
      <c r="J19" s="568"/>
      <c r="K19" s="569"/>
    </row>
    <row r="20" spans="2:11" s="18" customFormat="1" ht="16.5">
      <c r="B20" s="601"/>
      <c r="C20" s="579"/>
      <c r="D20" s="67"/>
      <c r="E20" s="571"/>
      <c r="F20" s="577"/>
      <c r="G20" s="568" t="s">
        <v>927</v>
      </c>
      <c r="H20" s="568"/>
      <c r="I20" s="568"/>
      <c r="J20" s="568"/>
      <c r="K20" s="569"/>
    </row>
    <row r="21" spans="2:11" s="18" customFormat="1" ht="36.75" customHeight="1">
      <c r="B21" s="601"/>
      <c r="C21" s="536" t="s">
        <v>888</v>
      </c>
      <c r="D21" s="67" t="str">
        <f>IFERROR(VLOOKUP(C21,BD_Ref!$A$6:$B$17,2,0),"")</f>
        <v>FACTOR7</v>
      </c>
      <c r="E21" s="566" t="s">
        <v>106</v>
      </c>
      <c r="F21" s="567"/>
      <c r="G21" s="568" t="s">
        <v>917</v>
      </c>
      <c r="H21" s="568"/>
      <c r="I21" s="568"/>
      <c r="J21" s="568"/>
      <c r="K21" s="569"/>
    </row>
    <row r="22" spans="2:11" s="18" customFormat="1" ht="59.25" customHeight="1">
      <c r="B22" s="580" t="s">
        <v>14</v>
      </c>
      <c r="C22" s="581"/>
      <c r="D22" s="57"/>
      <c r="E22" s="604" t="s">
        <v>1141</v>
      </c>
      <c r="F22" s="605"/>
      <c r="G22" s="605"/>
      <c r="H22" s="605"/>
      <c r="I22" s="605"/>
      <c r="J22" s="605"/>
      <c r="K22" s="606"/>
    </row>
    <row r="23" spans="2:11" s="18" customFormat="1" ht="59.25" customHeight="1">
      <c r="B23" s="580" t="s">
        <v>7</v>
      </c>
      <c r="C23" s="581"/>
      <c r="D23" s="56"/>
      <c r="E23" s="607" t="s">
        <v>1026</v>
      </c>
      <c r="F23" s="608"/>
      <c r="G23" s="608"/>
      <c r="H23" s="608"/>
      <c r="I23" s="608"/>
      <c r="J23" s="608"/>
      <c r="K23" s="608"/>
    </row>
    <row r="24" spans="2:11" s="18" customFormat="1" ht="36.75" customHeight="1">
      <c r="B24" s="566" t="s">
        <v>971</v>
      </c>
      <c r="C24" s="567"/>
      <c r="D24" s="56"/>
      <c r="E24" s="602" t="s">
        <v>1167</v>
      </c>
      <c r="F24" s="603"/>
      <c r="G24" s="603"/>
      <c r="H24" s="603"/>
      <c r="I24" s="603"/>
      <c r="J24" s="603"/>
      <c r="K24" s="603"/>
    </row>
    <row r="25" spans="2:11" s="18" customFormat="1" ht="22.5" customHeight="1">
      <c r="B25" s="566" t="s">
        <v>973</v>
      </c>
      <c r="C25" s="567"/>
      <c r="D25" s="56"/>
      <c r="E25" s="611" t="s">
        <v>1000</v>
      </c>
      <c r="F25" s="612"/>
      <c r="G25" s="613"/>
      <c r="H25" s="614" t="s">
        <v>974</v>
      </c>
      <c r="I25" s="615"/>
      <c r="J25" s="615"/>
      <c r="K25" s="616"/>
    </row>
    <row r="26" spans="2:11" ht="103.5" customHeight="1">
      <c r="B26" s="571"/>
      <c r="C26" s="577"/>
      <c r="D26" s="498"/>
      <c r="E26" s="617" t="s">
        <v>985</v>
      </c>
      <c r="F26" s="617"/>
      <c r="G26" s="617"/>
      <c r="H26" s="618" t="s">
        <v>1209</v>
      </c>
      <c r="I26" s="618"/>
      <c r="J26" s="618"/>
      <c r="K26" s="618"/>
    </row>
    <row r="27" spans="2:11" ht="103.5" customHeight="1">
      <c r="B27" s="609"/>
      <c r="C27" s="610"/>
      <c r="D27" s="498"/>
      <c r="E27" s="617" t="s">
        <v>991</v>
      </c>
      <c r="F27" s="617"/>
      <c r="G27" s="617"/>
      <c r="H27" s="618" t="s">
        <v>1210</v>
      </c>
      <c r="I27" s="618"/>
      <c r="J27" s="618"/>
      <c r="K27" s="618"/>
    </row>
    <row r="28" spans="2:11"/>
    <row r="29" spans="2:11" hidden="1"/>
    <row r="30" spans="2:11" hidden="1"/>
    <row r="31" spans="2:11" hidden="1"/>
    <row r="32" spans="2:1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sheetData>
  <sheetProtection algorithmName="SHA-512" hashValue="wOqWj5sOJ4p93f0xt8o7wJXpJ2LpLzyi6iiOrxgtz+IExUYK3ir+jLuwmMNIMU4GTYfFlWYCZUeZtFyunB5NjQ==" saltValue="IJ9U34ithAg0RYvUBl0hdQ==" spinCount="100000" sheet="1" objects="1" scenarios="1"/>
  <dataConsolidate>
    <dataRefs count="1">
      <dataRef ref="E33:E34" sheet="BD_Ref"/>
    </dataRefs>
  </dataConsolidate>
  <mergeCells count="37">
    <mergeCell ref="B25:C27"/>
    <mergeCell ref="E25:G25"/>
    <mergeCell ref="H25:K25"/>
    <mergeCell ref="E27:G27"/>
    <mergeCell ref="H27:K27"/>
    <mergeCell ref="E26:G26"/>
    <mergeCell ref="H26:K26"/>
    <mergeCell ref="B22:C22"/>
    <mergeCell ref="B23:C23"/>
    <mergeCell ref="B24:C24"/>
    <mergeCell ref="E24:K24"/>
    <mergeCell ref="E22:K22"/>
    <mergeCell ref="E23:K23"/>
    <mergeCell ref="B15:C15"/>
    <mergeCell ref="E15:K15"/>
    <mergeCell ref="G19:K19"/>
    <mergeCell ref="G21:K21"/>
    <mergeCell ref="E9:K9"/>
    <mergeCell ref="E11:K11"/>
    <mergeCell ref="E12:K12"/>
    <mergeCell ref="E13:K13"/>
    <mergeCell ref="B9:C9"/>
    <mergeCell ref="B11:C11"/>
    <mergeCell ref="B12:C12"/>
    <mergeCell ref="B13:C13"/>
    <mergeCell ref="B10:K10"/>
    <mergeCell ref="E14:K14"/>
    <mergeCell ref="B14:C14"/>
    <mergeCell ref="B19:B21"/>
    <mergeCell ref="E21:F21"/>
    <mergeCell ref="G20:K20"/>
    <mergeCell ref="B16:C18"/>
    <mergeCell ref="E18:K18"/>
    <mergeCell ref="E19:F20"/>
    <mergeCell ref="C19:C20"/>
    <mergeCell ref="E17:K17"/>
    <mergeCell ref="E16:K16"/>
  </mergeCells>
  <phoneticPr fontId="0" type="noConversion"/>
  <dataValidations count="6">
    <dataValidation type="list" allowBlank="1" showInputMessage="1" showErrorMessage="1" sqref="G19:K20">
      <formula1>INDIRECT($D$19)</formula1>
    </dataValidation>
    <dataValidation type="list" allowBlank="1" showInputMessage="1" showErrorMessage="1" sqref="G21:K21">
      <formula1>INDIRECT($D$21)</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C19 C21">
      <formula1>FACTORES</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BD_Ref!$D$40:$D$56</xm:f>
          </x14:formula1>
          <xm:sqref>E26:G27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topLeftCell="B1" zoomScale="80" zoomScaleNormal="80" workbookViewId="0">
      <pane ySplit="7" topLeftCell="A27" activePane="bottomLeft" state="frozen"/>
      <selection pane="bottomLeft" activeCell="H27" sqref="H27:I27"/>
    </sheetView>
  </sheetViews>
  <sheetFormatPr baseColWidth="10" defaultColWidth="0" defaultRowHeight="16.5" zeroHeight="1"/>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c r="A1" s="306"/>
      <c r="B1" s="306"/>
      <c r="C1" s="306"/>
      <c r="D1" s="306"/>
      <c r="E1" s="306"/>
      <c r="F1" s="306"/>
      <c r="G1" s="306"/>
      <c r="H1" s="306"/>
      <c r="I1" s="306"/>
      <c r="J1" s="306"/>
    </row>
    <row r="2" spans="1:10" s="4" customFormat="1" ht="15">
      <c r="A2" s="306"/>
      <c r="B2" s="320"/>
      <c r="C2" s="320"/>
      <c r="D2" s="320"/>
      <c r="E2" s="320"/>
      <c r="F2" s="320"/>
      <c r="G2" s="320"/>
      <c r="H2" s="313" t="s">
        <v>1</v>
      </c>
      <c r="I2" s="314" t="s">
        <v>6</v>
      </c>
      <c r="J2" s="306"/>
    </row>
    <row r="3" spans="1:10" s="4" customFormat="1" ht="15">
      <c r="A3" s="306"/>
      <c r="B3" s="320"/>
      <c r="C3" s="320"/>
      <c r="D3" s="320"/>
      <c r="E3" s="320"/>
      <c r="F3" s="320"/>
      <c r="G3" s="320"/>
      <c r="H3" s="315" t="s">
        <v>3</v>
      </c>
      <c r="I3" s="316">
        <v>7</v>
      </c>
      <c r="J3" s="306"/>
    </row>
    <row r="4" spans="1:10" s="4" customFormat="1" ht="15">
      <c r="A4" s="306"/>
      <c r="B4" s="320"/>
      <c r="C4" s="320"/>
      <c r="D4" s="320"/>
      <c r="E4" s="320"/>
      <c r="F4" s="320"/>
      <c r="G4" s="320"/>
      <c r="H4" s="313" t="s">
        <v>4</v>
      </c>
      <c r="I4" s="317">
        <v>44250</v>
      </c>
      <c r="J4" s="306"/>
    </row>
    <row r="5" spans="1:10" s="4" customFormat="1" ht="15">
      <c r="A5" s="306"/>
      <c r="B5" s="306"/>
      <c r="C5" s="306"/>
      <c r="D5" s="306"/>
      <c r="E5" s="306"/>
      <c r="F5" s="306"/>
      <c r="G5" s="306"/>
      <c r="H5" s="313" t="s">
        <v>5</v>
      </c>
      <c r="I5" s="314" t="s">
        <v>78</v>
      </c>
      <c r="J5" s="306"/>
    </row>
    <row r="6" spans="1:10" s="4" customFormat="1" ht="15">
      <c r="A6" s="306"/>
      <c r="B6" s="321"/>
      <c r="C6" s="322"/>
      <c r="D6" s="322"/>
      <c r="E6" s="322"/>
      <c r="F6" s="322"/>
      <c r="G6" s="322"/>
      <c r="H6" s="322"/>
      <c r="I6" s="322"/>
      <c r="J6" s="306"/>
    </row>
    <row r="7" spans="1:10" s="4" customFormat="1" ht="29.25" customHeight="1">
      <c r="A7" s="306"/>
      <c r="B7" s="321"/>
      <c r="C7" s="322"/>
      <c r="D7" s="322"/>
      <c r="E7" s="322"/>
      <c r="F7" s="322"/>
      <c r="G7" s="322"/>
      <c r="H7" s="322"/>
      <c r="I7" s="322"/>
      <c r="J7" s="306"/>
    </row>
    <row r="8" spans="1:10"/>
    <row r="9" spans="1:10" ht="30.75" customHeight="1">
      <c r="B9" s="619" t="s">
        <v>935</v>
      </c>
      <c r="C9" s="620"/>
      <c r="D9" s="621" t="str">
        <f>'PDI-01'!E13</f>
        <v>Gestión y Sostenibilidad Institucional</v>
      </c>
      <c r="E9" s="622"/>
      <c r="F9" s="622"/>
      <c r="G9" s="622"/>
      <c r="H9" s="622"/>
      <c r="I9" s="623"/>
    </row>
    <row r="10" spans="1:10" ht="6.75" customHeight="1">
      <c r="B10" s="20"/>
      <c r="C10" s="21"/>
      <c r="D10" s="21"/>
      <c r="E10" s="21"/>
      <c r="F10" s="21"/>
      <c r="G10" s="21"/>
      <c r="H10" s="21"/>
      <c r="I10" s="21"/>
    </row>
    <row r="11" spans="1:10" ht="31.5" customHeight="1">
      <c r="B11" s="619" t="s">
        <v>969</v>
      </c>
      <c r="C11" s="620"/>
      <c r="D11" s="621" t="str">
        <f>'PDI-01'!E15</f>
        <v xml:space="preserve">Gestión de infraestructura tecnológica </v>
      </c>
      <c r="E11" s="622"/>
      <c r="F11" s="622"/>
      <c r="G11" s="622"/>
      <c r="H11" s="622"/>
      <c r="I11" s="623"/>
    </row>
    <row r="12" spans="1:10" ht="6.75" customHeight="1">
      <c r="B12" s="20"/>
      <c r="C12" s="21"/>
      <c r="D12" s="21"/>
      <c r="E12" s="21"/>
      <c r="F12" s="21"/>
      <c r="G12" s="21"/>
      <c r="H12" s="21"/>
      <c r="I12" s="21"/>
    </row>
    <row r="13" spans="1:10" ht="31.5" customHeight="1">
      <c r="B13" s="619" t="s">
        <v>13</v>
      </c>
      <c r="C13" s="620"/>
      <c r="D13" s="639" t="str">
        <f>'PDI-01'!E11</f>
        <v>Gestión de la Comunicación y Promoción Institucional (PDI2028 – GSI - 39)</v>
      </c>
      <c r="E13" s="639"/>
      <c r="F13" s="639"/>
      <c r="G13" s="639"/>
      <c r="H13" s="639"/>
      <c r="I13" s="639"/>
    </row>
    <row r="14" spans="1:10" ht="16.5" customHeight="1">
      <c r="B14" s="1"/>
      <c r="C14" s="1"/>
      <c r="D14" s="1"/>
      <c r="E14" s="1"/>
      <c r="F14" s="1"/>
      <c r="G14" s="1"/>
      <c r="H14" s="1"/>
    </row>
    <row r="15" spans="1:10" ht="12.75" customHeight="1"/>
    <row r="16" spans="1:10" ht="189" customHeight="1">
      <c r="B16" s="410" t="s">
        <v>25</v>
      </c>
      <c r="C16" s="636" t="s">
        <v>1021</v>
      </c>
      <c r="D16" s="637"/>
      <c r="E16" s="637"/>
      <c r="F16" s="637"/>
      <c r="G16" s="637"/>
      <c r="H16" s="637"/>
      <c r="I16" s="638"/>
    </row>
    <row r="17" spans="2:9" ht="36" customHeight="1">
      <c r="B17" s="599" t="s">
        <v>29</v>
      </c>
      <c r="C17" s="599"/>
      <c r="D17" s="599"/>
      <c r="E17" s="599"/>
      <c r="F17" s="599"/>
      <c r="G17" s="599"/>
      <c r="H17" s="599"/>
      <c r="I17" s="599"/>
    </row>
    <row r="18" spans="2:9" ht="16.5" customHeight="1">
      <c r="B18" s="600" t="s">
        <v>779</v>
      </c>
      <c r="C18" s="640" t="s">
        <v>780</v>
      </c>
      <c r="D18" s="641"/>
      <c r="E18" s="640" t="s">
        <v>781</v>
      </c>
      <c r="F18" s="642"/>
      <c r="G18" s="641"/>
      <c r="H18" s="640" t="s">
        <v>782</v>
      </c>
      <c r="I18" s="641"/>
    </row>
    <row r="19" spans="2:9" ht="71.099999999999994" customHeight="1">
      <c r="B19" s="601"/>
      <c r="C19" s="644" t="s">
        <v>1027</v>
      </c>
      <c r="D19" s="645"/>
      <c r="E19" s="628" t="s">
        <v>1142</v>
      </c>
      <c r="F19" s="629"/>
      <c r="G19" s="630"/>
      <c r="H19" s="628" t="s">
        <v>1212</v>
      </c>
      <c r="I19" s="631"/>
    </row>
    <row r="20" spans="2:9" ht="82.5" customHeight="1">
      <c r="B20" s="601"/>
      <c r="C20" s="646"/>
      <c r="D20" s="647"/>
      <c r="E20" s="624" t="s">
        <v>1057</v>
      </c>
      <c r="F20" s="626"/>
      <c r="G20" s="627"/>
      <c r="H20" s="624" t="s">
        <v>1058</v>
      </c>
      <c r="I20" s="625"/>
    </row>
    <row r="21" spans="2:9" ht="82.5" customHeight="1">
      <c r="B21" s="601"/>
      <c r="C21" s="646"/>
      <c r="D21" s="647"/>
      <c r="E21" s="624" t="s">
        <v>1056</v>
      </c>
      <c r="F21" s="626"/>
      <c r="G21" s="627"/>
      <c r="H21" s="624" t="s">
        <v>1055</v>
      </c>
      <c r="I21" s="625"/>
    </row>
    <row r="22" spans="2:9" ht="81" customHeight="1">
      <c r="B22" s="601"/>
      <c r="C22" s="646"/>
      <c r="D22" s="647"/>
      <c r="E22" s="650" t="s">
        <v>1053</v>
      </c>
      <c r="F22" s="635"/>
      <c r="G22" s="625"/>
      <c r="H22" s="624" t="s">
        <v>1213</v>
      </c>
      <c r="I22" s="627"/>
    </row>
    <row r="23" spans="2:9" ht="59.25" customHeight="1">
      <c r="B23" s="601"/>
      <c r="C23" s="646"/>
      <c r="D23" s="647"/>
      <c r="E23" s="624" t="s">
        <v>1052</v>
      </c>
      <c r="F23" s="626"/>
      <c r="G23" s="627"/>
      <c r="H23" s="624" t="s">
        <v>1051</v>
      </c>
      <c r="I23" s="627"/>
    </row>
    <row r="24" spans="2:9">
      <c r="B24" s="601"/>
      <c r="C24" s="646"/>
      <c r="D24" s="647"/>
      <c r="E24" s="640" t="s">
        <v>783</v>
      </c>
      <c r="F24" s="642"/>
      <c r="G24" s="641"/>
      <c r="H24" s="640" t="s">
        <v>784</v>
      </c>
      <c r="I24" s="641"/>
    </row>
    <row r="25" spans="2:9" ht="87.95" customHeight="1">
      <c r="B25" s="601"/>
      <c r="C25" s="646"/>
      <c r="D25" s="647"/>
      <c r="E25" s="624" t="s">
        <v>1044</v>
      </c>
      <c r="F25" s="626"/>
      <c r="G25" s="627"/>
      <c r="H25" s="624" t="s">
        <v>1050</v>
      </c>
      <c r="I25" s="627"/>
    </row>
    <row r="26" spans="2:9" ht="63.75" customHeight="1">
      <c r="B26" s="601"/>
      <c r="C26" s="646"/>
      <c r="D26" s="647"/>
      <c r="E26" s="624" t="s">
        <v>1048</v>
      </c>
      <c r="F26" s="626"/>
      <c r="G26" s="627"/>
      <c r="H26" s="624" t="s">
        <v>1049</v>
      </c>
      <c r="I26" s="627"/>
    </row>
    <row r="27" spans="2:9" ht="61.5" customHeight="1">
      <c r="B27" s="601"/>
      <c r="C27" s="646"/>
      <c r="D27" s="647"/>
      <c r="E27" s="624" t="s">
        <v>1214</v>
      </c>
      <c r="F27" s="626"/>
      <c r="G27" s="627"/>
      <c r="H27" s="624" t="s">
        <v>1043</v>
      </c>
      <c r="I27" s="627"/>
    </row>
    <row r="28" spans="2:9" ht="61.5" customHeight="1">
      <c r="B28" s="601"/>
      <c r="C28" s="646"/>
      <c r="D28" s="647"/>
      <c r="E28" s="624" t="s">
        <v>1047</v>
      </c>
      <c r="F28" s="626"/>
      <c r="G28" s="627"/>
      <c r="H28" s="624" t="s">
        <v>1054</v>
      </c>
      <c r="I28" s="627"/>
    </row>
    <row r="29" spans="2:9" ht="61.5" customHeight="1">
      <c r="B29" s="643"/>
      <c r="C29" s="648"/>
      <c r="D29" s="649"/>
      <c r="E29" s="624" t="s">
        <v>1046</v>
      </c>
      <c r="F29" s="626"/>
      <c r="G29" s="627"/>
      <c r="H29" s="624" t="s">
        <v>1045</v>
      </c>
      <c r="I29" s="627"/>
    </row>
    <row r="30" spans="2:9" ht="88.5" customHeight="1">
      <c r="B30" s="405" t="s">
        <v>970</v>
      </c>
      <c r="C30" s="633" t="s">
        <v>1028</v>
      </c>
      <c r="D30" s="634"/>
      <c r="E30" s="634"/>
      <c r="F30" s="634"/>
      <c r="G30" s="634"/>
      <c r="H30" s="634"/>
      <c r="I30" s="634"/>
    </row>
    <row r="31" spans="2:9" ht="102" customHeight="1">
      <c r="B31" s="405" t="s">
        <v>30</v>
      </c>
      <c r="C31" s="633" t="s">
        <v>1153</v>
      </c>
      <c r="D31" s="634"/>
      <c r="E31" s="634"/>
      <c r="F31" s="634"/>
      <c r="G31" s="634"/>
      <c r="H31" s="634"/>
      <c r="I31" s="634"/>
    </row>
    <row r="32" spans="2:9" ht="138.75" customHeight="1">
      <c r="B32" s="409" t="s">
        <v>27</v>
      </c>
      <c r="C32" s="624" t="s">
        <v>1211</v>
      </c>
      <c r="D32" s="635"/>
      <c r="E32" s="635"/>
      <c r="F32" s="635"/>
      <c r="G32" s="635"/>
      <c r="H32" s="635"/>
      <c r="I32" s="625"/>
    </row>
    <row r="33" spans="2:9" ht="57" customHeight="1">
      <c r="B33" s="405" t="s">
        <v>31</v>
      </c>
      <c r="C33" s="618" t="s">
        <v>1025</v>
      </c>
      <c r="D33" s="632"/>
      <c r="E33" s="632"/>
      <c r="F33" s="632"/>
      <c r="G33" s="632"/>
      <c r="H33" s="632"/>
      <c r="I33" s="632"/>
    </row>
    <row r="34" spans="2:9" ht="33" customHeight="1"/>
    <row r="35" spans="2:9" hidden="1"/>
    <row r="36" spans="2:9" hidden="1"/>
    <row r="37" spans="2:9" hidden="1"/>
    <row r="38" spans="2:9" hidden="1"/>
    <row r="39" spans="2:9"/>
    <row r="40" spans="2:9"/>
    <row r="41" spans="2:9"/>
  </sheetData>
  <sheetProtection algorithmName="SHA-512" hashValue="vqhjQgzWHWNtEJjxKaZMLfEOkZ2Khp2PPxdjp1caEzDF3zZvwmjBr4QQQyCITj8nRxCZKzXikuFWFd44h1yoDA==" saltValue="lwjMzbCAP3/5Dn3wVWUDHQ==" spinCount="100000" sheet="1" objects="1" scenarios="1" formatCells="0"/>
  <mergeCells count="39">
    <mergeCell ref="H29:I29"/>
    <mergeCell ref="H22:I22"/>
    <mergeCell ref="E24:G24"/>
    <mergeCell ref="H24:I24"/>
    <mergeCell ref="E25:G25"/>
    <mergeCell ref="E26:G26"/>
    <mergeCell ref="E27:G27"/>
    <mergeCell ref="H25:I25"/>
    <mergeCell ref="H26:I26"/>
    <mergeCell ref="H27:I27"/>
    <mergeCell ref="E22:G22"/>
    <mergeCell ref="E23:G23"/>
    <mergeCell ref="H23:I23"/>
    <mergeCell ref="E28:G28"/>
    <mergeCell ref="H28:I28"/>
    <mergeCell ref="C33:I33"/>
    <mergeCell ref="B9:C9"/>
    <mergeCell ref="B13:C13"/>
    <mergeCell ref="B17:I17"/>
    <mergeCell ref="C30:I30"/>
    <mergeCell ref="C31:I31"/>
    <mergeCell ref="C32:I32"/>
    <mergeCell ref="C16:I16"/>
    <mergeCell ref="D9:I9"/>
    <mergeCell ref="D13:I13"/>
    <mergeCell ref="C18:D18"/>
    <mergeCell ref="E18:G18"/>
    <mergeCell ref="H18:I18"/>
    <mergeCell ref="B18:B29"/>
    <mergeCell ref="C19:D29"/>
    <mergeCell ref="E29:G29"/>
    <mergeCell ref="B11:C11"/>
    <mergeCell ref="D11:I11"/>
    <mergeCell ref="H20:I20"/>
    <mergeCell ref="E21:G21"/>
    <mergeCell ref="H21:I21"/>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V1048576"/>
  <sheetViews>
    <sheetView showGridLines="0" zoomScale="60" zoomScaleNormal="60" workbookViewId="0">
      <selection activeCell="E191" sqref="E191:F191"/>
    </sheetView>
  </sheetViews>
  <sheetFormatPr baseColWidth="10" defaultColWidth="0" defaultRowHeight="15" zeroHeight="1"/>
  <cols>
    <col min="1" max="1" width="6.7109375" style="7" customWidth="1"/>
    <col min="2" max="2" width="8.140625" style="7" customWidth="1"/>
    <col min="3" max="3" width="3.42578125" style="7" customWidth="1"/>
    <col min="4" max="4" width="43.42578125" style="6" customWidth="1"/>
    <col min="5" max="5" width="48.85546875" style="7" customWidth="1"/>
    <col min="6" max="6" width="44.7109375" style="7" customWidth="1"/>
    <col min="7" max="7" width="51.85546875" style="7" customWidth="1"/>
    <col min="8" max="8" width="43.85546875" style="7" customWidth="1"/>
    <col min="9" max="9" width="41" style="7" customWidth="1"/>
    <col min="10" max="10" width="26" style="7" customWidth="1"/>
    <col min="11" max="11" width="19.42578125" style="7" customWidth="1"/>
    <col min="12" max="13" width="19.28515625" style="7" customWidth="1"/>
    <col min="14" max="14" width="21.85546875" style="7" customWidth="1"/>
    <col min="15" max="15" width="38.42578125" style="7" customWidth="1"/>
    <col min="16" max="16" width="52.7109375" style="7" customWidth="1"/>
    <col min="17" max="17" width="31" style="7" customWidth="1"/>
    <col min="18" max="18" width="12.7109375" style="7" customWidth="1"/>
    <col min="19" max="19" width="11.42578125" style="7" hidden="1" customWidth="1"/>
    <col min="20" max="22" width="0" style="7" hidden="1" customWidth="1"/>
    <col min="23" max="16384" width="11.42578125" style="7" hidden="1"/>
  </cols>
  <sheetData>
    <row r="1" spans="1:18" s="4" customFormat="1">
      <c r="A1" s="306"/>
      <c r="B1" s="306"/>
      <c r="C1" s="306"/>
      <c r="D1" s="323"/>
      <c r="E1" s="306"/>
      <c r="F1" s="306"/>
      <c r="G1" s="306"/>
      <c r="H1" s="306"/>
      <c r="I1" s="306"/>
      <c r="J1" s="306"/>
      <c r="K1" s="306"/>
      <c r="L1" s="306"/>
      <c r="M1" s="306"/>
      <c r="N1" s="306"/>
      <c r="O1" s="306"/>
      <c r="P1" s="306"/>
      <c r="Q1" s="306"/>
      <c r="R1" s="306"/>
    </row>
    <row r="2" spans="1:18" s="4" customFormat="1">
      <c r="A2" s="306"/>
      <c r="B2" s="306"/>
      <c r="C2" s="306"/>
      <c r="D2" s="320"/>
      <c r="E2" s="320"/>
      <c r="F2" s="320"/>
      <c r="G2" s="306"/>
      <c r="H2" s="306"/>
      <c r="I2" s="313" t="s">
        <v>1</v>
      </c>
      <c r="J2" s="314" t="s">
        <v>6</v>
      </c>
      <c r="K2" s="306"/>
      <c r="L2" s="306"/>
      <c r="M2" s="306"/>
      <c r="N2" s="306"/>
      <c r="O2" s="306"/>
      <c r="P2" s="306"/>
      <c r="Q2" s="306"/>
      <c r="R2" s="306"/>
    </row>
    <row r="3" spans="1:18" s="4" customFormat="1">
      <c r="A3" s="306"/>
      <c r="B3" s="306"/>
      <c r="C3" s="306"/>
      <c r="D3" s="320"/>
      <c r="E3" s="320"/>
      <c r="F3" s="320"/>
      <c r="G3" s="306"/>
      <c r="H3" s="306"/>
      <c r="I3" s="315" t="s">
        <v>3</v>
      </c>
      <c r="J3" s="316">
        <v>7</v>
      </c>
      <c r="K3" s="306"/>
      <c r="L3" s="306"/>
      <c r="M3" s="306"/>
      <c r="N3" s="306"/>
      <c r="O3" s="306"/>
      <c r="P3" s="306"/>
      <c r="Q3" s="306"/>
      <c r="R3" s="306"/>
    </row>
    <row r="4" spans="1:18" s="4" customFormat="1">
      <c r="A4" s="306"/>
      <c r="B4" s="306"/>
      <c r="C4" s="306"/>
      <c r="D4" s="320"/>
      <c r="E4" s="320"/>
      <c r="F4" s="320"/>
      <c r="G4" s="306"/>
      <c r="H4" s="306"/>
      <c r="I4" s="313" t="s">
        <v>4</v>
      </c>
      <c r="J4" s="317">
        <v>44250</v>
      </c>
      <c r="K4" s="306"/>
      <c r="L4" s="306"/>
      <c r="M4" s="306"/>
      <c r="N4" s="306"/>
      <c r="O4" s="306"/>
      <c r="P4" s="306"/>
      <c r="Q4" s="306"/>
      <c r="R4" s="306"/>
    </row>
    <row r="5" spans="1:18" s="4" customFormat="1">
      <c r="A5" s="306"/>
      <c r="B5" s="306"/>
      <c r="C5" s="306"/>
      <c r="D5" s="323"/>
      <c r="E5" s="306"/>
      <c r="F5" s="306"/>
      <c r="G5" s="306"/>
      <c r="H5" s="306"/>
      <c r="I5" s="313" t="s">
        <v>5</v>
      </c>
      <c r="J5" s="314" t="s">
        <v>79</v>
      </c>
      <c r="K5" s="306"/>
      <c r="L5" s="306"/>
      <c r="M5" s="306"/>
      <c r="N5" s="306"/>
      <c r="O5" s="306"/>
      <c r="P5" s="306"/>
      <c r="Q5" s="306"/>
      <c r="R5" s="306"/>
    </row>
    <row r="6" spans="1:18" s="4" customFormat="1">
      <c r="A6" s="306"/>
      <c r="B6" s="306"/>
      <c r="C6" s="306"/>
      <c r="D6" s="323"/>
      <c r="E6" s="306"/>
      <c r="F6" s="306"/>
      <c r="G6" s="306"/>
      <c r="H6" s="306"/>
      <c r="I6" s="306"/>
      <c r="J6" s="306"/>
      <c r="K6" s="306"/>
      <c r="L6" s="306"/>
      <c r="M6" s="306"/>
      <c r="N6" s="306"/>
      <c r="O6" s="306"/>
      <c r="P6" s="306"/>
      <c r="Q6" s="306"/>
      <c r="R6" s="306"/>
    </row>
    <row r="7" spans="1:18" s="4" customFormat="1" ht="30" customHeight="1">
      <c r="A7" s="306"/>
      <c r="B7" s="306"/>
      <c r="C7" s="306"/>
      <c r="D7" s="323"/>
      <c r="E7" s="321"/>
      <c r="F7" s="321"/>
      <c r="G7" s="321"/>
      <c r="H7" s="321"/>
      <c r="I7" s="321"/>
      <c r="J7" s="321"/>
      <c r="K7" s="321"/>
      <c r="L7" s="321"/>
      <c r="M7" s="321"/>
      <c r="N7" s="321"/>
      <c r="O7" s="321"/>
      <c r="P7" s="324"/>
      <c r="Q7" s="306"/>
      <c r="R7" s="306"/>
    </row>
    <row r="8" spans="1:18" ht="27.75" customHeight="1"/>
    <row r="9" spans="1:18" s="23" customFormat="1" ht="30.95" customHeight="1">
      <c r="B9" s="619" t="s">
        <v>936</v>
      </c>
      <c r="C9" s="619"/>
      <c r="D9" s="619"/>
      <c r="E9" s="639" t="str">
        <f>'PDI-01'!E13</f>
        <v>Gestión y Sostenibilidad Institucional</v>
      </c>
      <c r="F9" s="639"/>
      <c r="G9" s="639"/>
      <c r="H9" s="22"/>
      <c r="I9" s="22"/>
      <c r="J9" s="22"/>
      <c r="K9" s="22"/>
      <c r="L9" s="22"/>
      <c r="M9" s="22"/>
      <c r="N9" s="22"/>
      <c r="O9" s="22"/>
      <c r="P9" s="22"/>
      <c r="Q9" s="22"/>
    </row>
    <row r="10" spans="1:18" s="23" customFormat="1" ht="6.75" customHeight="1">
      <c r="B10" s="24"/>
      <c r="C10" s="24"/>
      <c r="D10" s="25"/>
      <c r="E10" s="24"/>
      <c r="F10" s="24"/>
      <c r="G10" s="24"/>
      <c r="H10" s="24"/>
      <c r="I10" s="24"/>
      <c r="J10" s="24"/>
      <c r="K10" s="24"/>
      <c r="L10" s="24"/>
      <c r="M10" s="24"/>
      <c r="N10" s="24"/>
      <c r="O10" s="24"/>
      <c r="P10" s="24"/>
      <c r="Q10" s="24"/>
    </row>
    <row r="11" spans="1:18" s="23" customFormat="1" ht="30.95" customHeight="1">
      <c r="B11" s="619" t="s">
        <v>969</v>
      </c>
      <c r="C11" s="619"/>
      <c r="D11" s="619"/>
      <c r="E11" s="639" t="str">
        <f>'PDI-01'!E15</f>
        <v xml:space="preserve">Gestión de infraestructura tecnológica </v>
      </c>
      <c r="F11" s="639"/>
      <c r="G11" s="639"/>
      <c r="H11" s="24"/>
      <c r="I11" s="24"/>
      <c r="J11" s="24"/>
      <c r="K11" s="24"/>
      <c r="L11" s="24"/>
      <c r="M11" s="24"/>
      <c r="N11" s="24"/>
      <c r="O11" s="24"/>
      <c r="P11" s="24"/>
      <c r="Q11" s="24"/>
    </row>
    <row r="12" spans="1:18" s="23" customFormat="1" ht="6.75" customHeight="1">
      <c r="B12" s="24"/>
      <c r="C12" s="24"/>
      <c r="D12" s="25"/>
      <c r="E12" s="24"/>
      <c r="F12" s="24"/>
      <c r="G12" s="24"/>
      <c r="H12" s="24"/>
      <c r="I12" s="24"/>
      <c r="J12" s="24"/>
      <c r="K12" s="24"/>
      <c r="L12" s="24"/>
      <c r="M12" s="24"/>
      <c r="N12" s="24"/>
      <c r="O12" s="24"/>
      <c r="P12" s="24"/>
      <c r="Q12" s="24"/>
    </row>
    <row r="13" spans="1:18" s="23" customFormat="1" ht="30.95" customHeight="1">
      <c r="B13" s="714" t="s">
        <v>34</v>
      </c>
      <c r="C13" s="714"/>
      <c r="D13" s="714"/>
      <c r="E13" s="639" t="str">
        <f>'PDI-01'!E11</f>
        <v>Gestión de la Comunicación y Promoción Institucional (PDI2028 – GSI - 39)</v>
      </c>
      <c r="F13" s="639"/>
      <c r="G13" s="639"/>
      <c r="H13" s="22"/>
      <c r="I13" s="22"/>
      <c r="J13" s="22"/>
      <c r="K13" s="22"/>
      <c r="L13" s="22"/>
      <c r="M13" s="22"/>
      <c r="N13" s="22"/>
      <c r="O13" s="22"/>
      <c r="P13" s="22"/>
      <c r="Q13" s="22"/>
    </row>
    <row r="14" spans="1:18" s="23" customFormat="1" ht="16.5">
      <c r="B14" s="413"/>
      <c r="C14" s="413"/>
      <c r="D14" s="413"/>
      <c r="E14" s="411"/>
      <c r="F14" s="411"/>
      <c r="G14" s="411"/>
      <c r="H14" s="22"/>
      <c r="I14" s="22"/>
      <c r="J14" s="22"/>
      <c r="K14" s="22"/>
      <c r="L14" s="22"/>
      <c r="M14" s="22"/>
      <c r="N14" s="22"/>
      <c r="O14" s="22"/>
      <c r="P14" s="22"/>
      <c r="Q14" s="22"/>
    </row>
    <row r="15" spans="1:18" s="23" customFormat="1" ht="16.5">
      <c r="B15" s="413"/>
      <c r="C15" s="413"/>
      <c r="D15" s="413"/>
      <c r="E15" s="411"/>
      <c r="F15" s="411"/>
      <c r="G15" s="411"/>
      <c r="H15" s="22"/>
      <c r="I15" s="22"/>
      <c r="J15" s="22"/>
      <c r="K15" s="22"/>
      <c r="L15" s="22"/>
      <c r="M15" s="22"/>
      <c r="N15" s="22"/>
      <c r="O15" s="22"/>
      <c r="P15" s="22"/>
      <c r="Q15" s="22"/>
    </row>
    <row r="16" spans="1:18" s="23" customFormat="1" ht="45.75" customHeight="1">
      <c r="B16" s="413"/>
      <c r="C16" s="413"/>
      <c r="D16" s="408" t="s">
        <v>786</v>
      </c>
      <c r="E16" s="716" t="str">
        <f>'PDI-02'!C19</f>
        <v>Desarticulación en los procesos que abarcan la comunicación institucional en sus diferentes niveles: corporativo, organizacional, informativo y movilizador.</v>
      </c>
      <c r="F16" s="716"/>
      <c r="G16" s="405" t="s">
        <v>785</v>
      </c>
      <c r="H16" s="634" t="s">
        <v>1029</v>
      </c>
      <c r="I16" s="634"/>
      <c r="J16" s="634"/>
      <c r="K16" s="634"/>
      <c r="L16" s="634"/>
      <c r="M16" s="634"/>
      <c r="N16" s="508"/>
      <c r="O16" s="22"/>
      <c r="P16" s="22"/>
      <c r="Q16" s="22"/>
    </row>
    <row r="17" spans="2:19" s="23" customFormat="1" ht="32.25" customHeight="1">
      <c r="B17" s="413"/>
      <c r="C17" s="413"/>
      <c r="D17" s="398" t="s">
        <v>787</v>
      </c>
      <c r="E17" s="716" t="str">
        <f>'PDI-02'!E19</f>
        <v>1. Desarticulación para la adecuada Gestión de la comunicación y Promoción institucional.</v>
      </c>
      <c r="F17" s="716"/>
      <c r="G17" s="326" t="s">
        <v>791</v>
      </c>
      <c r="H17" s="634" t="s">
        <v>1143</v>
      </c>
      <c r="I17" s="634"/>
      <c r="J17" s="634"/>
      <c r="K17" s="634"/>
      <c r="L17" s="634"/>
      <c r="M17" s="634"/>
      <c r="N17" s="508"/>
      <c r="O17" s="22"/>
      <c r="P17" s="22"/>
      <c r="Q17" s="22"/>
    </row>
    <row r="18" spans="2:19" s="23" customFormat="1" ht="32.25" customHeight="1">
      <c r="B18" s="413"/>
      <c r="C18" s="413"/>
      <c r="D18" s="398" t="s">
        <v>788</v>
      </c>
      <c r="E18" s="716" t="str">
        <f>'PDI-02'!E20</f>
        <v>2. Desarticulación para los procesos de comunicación informativa.</v>
      </c>
      <c r="F18" s="716"/>
      <c r="G18" s="326" t="s">
        <v>792</v>
      </c>
      <c r="H18" s="634" t="s">
        <v>1154</v>
      </c>
      <c r="I18" s="634"/>
      <c r="J18" s="634"/>
      <c r="K18" s="634"/>
      <c r="L18" s="634"/>
      <c r="M18" s="634"/>
      <c r="N18" s="508"/>
      <c r="O18" s="22"/>
      <c r="P18" s="22"/>
      <c r="Q18" s="22"/>
    </row>
    <row r="19" spans="2:19" s="23" customFormat="1" ht="32.25" customHeight="1">
      <c r="B19" s="413"/>
      <c r="C19" s="413"/>
      <c r="D19" s="398" t="s">
        <v>789</v>
      </c>
      <c r="E19" s="716" t="str">
        <f>'PDI-02'!E21</f>
        <v>3. Falta de directrices de comunicación interna.</v>
      </c>
      <c r="F19" s="716"/>
      <c r="G19" s="326" t="s">
        <v>793</v>
      </c>
      <c r="H19" s="634" t="s">
        <v>1033</v>
      </c>
      <c r="I19" s="634"/>
      <c r="J19" s="634"/>
      <c r="K19" s="634"/>
      <c r="L19" s="634"/>
      <c r="M19" s="634"/>
      <c r="N19" s="508"/>
      <c r="O19" s="22"/>
      <c r="P19" s="22"/>
      <c r="Q19" s="22"/>
    </row>
    <row r="20" spans="2:19" s="23" customFormat="1" ht="32.25" customHeight="1">
      <c r="B20" s="413"/>
      <c r="C20" s="413"/>
      <c r="D20" s="398" t="s">
        <v>790</v>
      </c>
      <c r="E20" s="716" t="str">
        <f>'PDI-02'!E22</f>
        <v>4. Multiplicidad en el uso de la imagen institucional.</v>
      </c>
      <c r="F20" s="716"/>
      <c r="G20" s="326" t="s">
        <v>794</v>
      </c>
      <c r="H20" s="634" t="s">
        <v>1035</v>
      </c>
      <c r="I20" s="634"/>
      <c r="J20" s="634"/>
      <c r="K20" s="634"/>
      <c r="L20" s="634"/>
      <c r="M20" s="634"/>
      <c r="N20" s="508"/>
      <c r="O20" s="22"/>
      <c r="P20" s="22"/>
      <c r="Q20" s="22"/>
    </row>
    <row r="21" spans="2:19" s="23" customFormat="1" ht="32.25" customHeight="1">
      <c r="B21" s="413"/>
      <c r="C21" s="413"/>
      <c r="D21" s="398" t="s">
        <v>942</v>
      </c>
      <c r="E21" s="716" t="str">
        <f>'PDI-02'!E23</f>
        <v>5. Coordinación desarticulada de eventos institucionales.</v>
      </c>
      <c r="F21" s="716"/>
      <c r="G21" s="326" t="s">
        <v>941</v>
      </c>
      <c r="H21" s="634" t="s">
        <v>1034</v>
      </c>
      <c r="I21" s="634"/>
      <c r="J21" s="634"/>
      <c r="K21" s="634"/>
      <c r="L21" s="634"/>
      <c r="M21" s="634"/>
      <c r="N21" s="508"/>
      <c r="O21" s="22"/>
      <c r="P21" s="22"/>
      <c r="Q21" s="22"/>
    </row>
    <row r="22" spans="2:19" s="23" customFormat="1" ht="24.75" customHeight="1">
      <c r="B22" s="413"/>
      <c r="C22" s="413"/>
      <c r="D22" s="413"/>
      <c r="E22" s="411"/>
      <c r="F22" s="411"/>
      <c r="G22" s="411"/>
      <c r="H22" s="22"/>
      <c r="I22" s="22"/>
      <c r="J22" s="22"/>
      <c r="K22" s="22"/>
      <c r="L22" s="22"/>
      <c r="M22" s="22"/>
      <c r="N22" s="22"/>
      <c r="O22" s="22"/>
      <c r="P22" s="22"/>
      <c r="Q22" s="22"/>
    </row>
    <row r="23" spans="2:19" s="2" customFormat="1" ht="16.5">
      <c r="D23" s="26"/>
    </row>
    <row r="24" spans="2:19" s="2" customFormat="1" ht="27.75" customHeight="1">
      <c r="D24" s="405" t="s">
        <v>26</v>
      </c>
    </row>
    <row r="25" spans="2:19" s="2" customFormat="1" ht="34.5" customHeight="1">
      <c r="D25" s="580" t="s">
        <v>32</v>
      </c>
      <c r="E25" s="678"/>
      <c r="F25" s="678"/>
      <c r="G25" s="678"/>
      <c r="H25" s="678"/>
      <c r="I25" s="678"/>
      <c r="J25" s="678"/>
      <c r="K25" s="678"/>
      <c r="L25" s="678"/>
      <c r="M25" s="678"/>
      <c r="N25" s="678"/>
      <c r="O25" s="678"/>
      <c r="P25" s="581"/>
      <c r="Q25" s="27"/>
      <c r="R25" s="27"/>
    </row>
    <row r="26" spans="2:19" s="2" customFormat="1" ht="34.5" customHeight="1">
      <c r="D26" s="28"/>
      <c r="E26" s="28"/>
      <c r="F26" s="28"/>
      <c r="G26" s="28"/>
      <c r="H26" s="28"/>
      <c r="I26" s="28"/>
      <c r="J26" s="28"/>
      <c r="K26" s="28"/>
      <c r="L26" s="28"/>
      <c r="M26" s="28"/>
      <c r="N26" s="28"/>
      <c r="O26" s="28"/>
      <c r="P26" s="28"/>
      <c r="Q26" s="28"/>
      <c r="R26" s="27"/>
    </row>
    <row r="27" spans="2:19" s="29" customFormat="1" ht="30" customHeight="1">
      <c r="D27" s="715" t="s">
        <v>1022</v>
      </c>
      <c r="E27" s="715"/>
      <c r="F27" s="715"/>
      <c r="G27" s="715"/>
      <c r="H27" s="715"/>
      <c r="I27" s="715"/>
      <c r="J27" s="715"/>
      <c r="K27" s="715"/>
      <c r="L27" s="715"/>
      <c r="M27" s="715"/>
      <c r="N27" s="715"/>
      <c r="O27" s="715"/>
      <c r="P27" s="715"/>
      <c r="Q27" s="715"/>
      <c r="R27" s="30"/>
    </row>
    <row r="28" spans="2:19" s="2" customFormat="1" ht="18" customHeight="1">
      <c r="B28" s="717" t="s">
        <v>795</v>
      </c>
      <c r="D28" s="643" t="s">
        <v>863</v>
      </c>
      <c r="E28" s="580" t="s">
        <v>19</v>
      </c>
      <c r="F28" s="678"/>
      <c r="G28" s="678"/>
      <c r="H28" s="678"/>
      <c r="I28" s="678"/>
      <c r="J28" s="678"/>
      <c r="K28" s="678"/>
      <c r="L28" s="678"/>
      <c r="M28" s="678"/>
      <c r="N28" s="581"/>
      <c r="O28" s="643" t="s">
        <v>20</v>
      </c>
      <c r="P28" s="643" t="s">
        <v>90</v>
      </c>
      <c r="Q28" s="643" t="s">
        <v>864</v>
      </c>
      <c r="R28" s="31"/>
    </row>
    <row r="29" spans="2:19" s="2" customFormat="1" ht="79.5" customHeight="1">
      <c r="B29" s="717"/>
      <c r="D29" s="659"/>
      <c r="E29" s="405" t="s">
        <v>1011</v>
      </c>
      <c r="F29" s="407" t="s">
        <v>16</v>
      </c>
      <c r="G29" s="405" t="s">
        <v>17</v>
      </c>
      <c r="H29" s="405" t="s">
        <v>18</v>
      </c>
      <c r="I29" s="405" t="s">
        <v>939</v>
      </c>
      <c r="J29" s="405" t="s">
        <v>796</v>
      </c>
      <c r="K29" s="405" t="s">
        <v>1248</v>
      </c>
      <c r="L29" s="580" t="s">
        <v>1009</v>
      </c>
      <c r="M29" s="581"/>
      <c r="N29" s="503" t="s">
        <v>1010</v>
      </c>
      <c r="O29" s="659"/>
      <c r="P29" s="677"/>
      <c r="Q29" s="677"/>
      <c r="R29" s="31"/>
      <c r="S29" s="32">
        <v>3</v>
      </c>
    </row>
    <row r="30" spans="2:19" s="21" customFormat="1" ht="49.5" customHeight="1">
      <c r="B30" s="717"/>
      <c r="D30" s="672" t="s">
        <v>997</v>
      </c>
      <c r="E30" s="679" t="s">
        <v>1216</v>
      </c>
      <c r="F30" s="682" t="s">
        <v>1158</v>
      </c>
      <c r="G30" s="682" t="s">
        <v>379</v>
      </c>
      <c r="H30" s="682" t="s">
        <v>1157</v>
      </c>
      <c r="I30" s="685" t="s">
        <v>1130</v>
      </c>
      <c r="J30" s="685">
        <v>80</v>
      </c>
      <c r="K30" s="688">
        <v>90</v>
      </c>
      <c r="L30" s="697">
        <v>90</v>
      </c>
      <c r="M30" s="698"/>
      <c r="N30" s="691">
        <v>95</v>
      </c>
      <c r="O30" s="672" t="s">
        <v>1131</v>
      </c>
      <c r="P30" s="694" t="s">
        <v>1217</v>
      </c>
      <c r="Q30" s="672" t="s">
        <v>1132</v>
      </c>
      <c r="R30" s="280"/>
      <c r="S30" s="281" t="s">
        <v>0</v>
      </c>
    </row>
    <row r="31" spans="2:19" s="21" customFormat="1" ht="49.5" customHeight="1">
      <c r="B31" s="717"/>
      <c r="D31" s="673"/>
      <c r="E31" s="680"/>
      <c r="F31" s="683"/>
      <c r="G31" s="683"/>
      <c r="H31" s="683"/>
      <c r="I31" s="686"/>
      <c r="J31" s="686"/>
      <c r="K31" s="689"/>
      <c r="L31" s="699"/>
      <c r="M31" s="700"/>
      <c r="N31" s="692"/>
      <c r="O31" s="673"/>
      <c r="P31" s="695"/>
      <c r="Q31" s="673"/>
      <c r="R31" s="280"/>
      <c r="S31" s="281"/>
    </row>
    <row r="32" spans="2:19" s="21" customFormat="1" ht="49.5" customHeight="1">
      <c r="B32" s="717"/>
      <c r="D32" s="674"/>
      <c r="E32" s="681"/>
      <c r="F32" s="684"/>
      <c r="G32" s="684"/>
      <c r="H32" s="684"/>
      <c r="I32" s="687"/>
      <c r="J32" s="687"/>
      <c r="K32" s="690"/>
      <c r="L32" s="701"/>
      <c r="M32" s="702"/>
      <c r="N32" s="693"/>
      <c r="O32" s="674"/>
      <c r="P32" s="696"/>
      <c r="Q32" s="674"/>
      <c r="R32" s="280"/>
      <c r="S32" s="281"/>
    </row>
    <row r="33" spans="2:19" s="2" customFormat="1" ht="21.75" customHeight="1">
      <c r="B33" s="33"/>
      <c r="C33" s="34"/>
      <c r="D33" s="35"/>
      <c r="E33" s="36"/>
      <c r="F33" s="37"/>
      <c r="G33" s="31"/>
      <c r="H33" s="31"/>
      <c r="I33" s="31"/>
      <c r="J33" s="31"/>
      <c r="K33" s="31"/>
      <c r="L33" s="31"/>
      <c r="M33" s="31"/>
      <c r="N33" s="31"/>
      <c r="O33" s="31"/>
      <c r="P33" s="31"/>
      <c r="Q33" s="31"/>
      <c r="R33" s="31"/>
    </row>
    <row r="34" spans="2:19" s="39" customFormat="1" ht="31.5" customHeight="1">
      <c r="B34" s="38"/>
      <c r="D34" s="705" t="s">
        <v>1023</v>
      </c>
      <c r="E34" s="705"/>
      <c r="F34" s="705"/>
      <c r="G34" s="705"/>
      <c r="H34" s="705"/>
      <c r="I34" s="705"/>
      <c r="J34" s="705"/>
      <c r="K34" s="705"/>
      <c r="L34" s="705"/>
      <c r="M34" s="705"/>
      <c r="N34" s="705"/>
      <c r="O34" s="705"/>
      <c r="P34" s="705"/>
      <c r="Q34" s="705"/>
      <c r="R34" s="40"/>
    </row>
    <row r="35" spans="2:19" s="39" customFormat="1" ht="21.75" customHeight="1">
      <c r="B35" s="717" t="s">
        <v>798</v>
      </c>
      <c r="C35" s="2"/>
      <c r="D35" s="643" t="s">
        <v>1218</v>
      </c>
      <c r="E35" s="580" t="s">
        <v>19</v>
      </c>
      <c r="F35" s="678"/>
      <c r="G35" s="678"/>
      <c r="H35" s="678"/>
      <c r="I35" s="678"/>
      <c r="J35" s="678"/>
      <c r="K35" s="678"/>
      <c r="L35" s="678"/>
      <c r="M35" s="678"/>
      <c r="N35" s="581"/>
      <c r="O35" s="643" t="s">
        <v>20</v>
      </c>
      <c r="P35" s="643" t="s">
        <v>90</v>
      </c>
      <c r="Q35" s="643" t="s">
        <v>937</v>
      </c>
      <c r="R35" s="40"/>
    </row>
    <row r="36" spans="2:19" s="39" customFormat="1" ht="109.5" customHeight="1">
      <c r="B36" s="717"/>
      <c r="C36" s="2"/>
      <c r="D36" s="659"/>
      <c r="E36" s="405" t="s">
        <v>1008</v>
      </c>
      <c r="F36" s="407" t="s">
        <v>16</v>
      </c>
      <c r="G36" s="405" t="s">
        <v>17</v>
      </c>
      <c r="H36" s="405" t="s">
        <v>18</v>
      </c>
      <c r="I36" s="405" t="s">
        <v>939</v>
      </c>
      <c r="J36" s="504" t="s">
        <v>796</v>
      </c>
      <c r="K36" s="504" t="s">
        <v>1248</v>
      </c>
      <c r="L36" s="580" t="s">
        <v>1009</v>
      </c>
      <c r="M36" s="581"/>
      <c r="N36" s="503" t="s">
        <v>1010</v>
      </c>
      <c r="O36" s="659"/>
      <c r="P36" s="706"/>
      <c r="Q36" s="677"/>
      <c r="R36" s="40"/>
    </row>
    <row r="37" spans="2:19" s="39" customFormat="1" ht="72.75" customHeight="1">
      <c r="B37" s="717"/>
      <c r="C37" s="2"/>
      <c r="D37" s="578" t="s">
        <v>1133</v>
      </c>
      <c r="E37" s="546" t="s">
        <v>1134</v>
      </c>
      <c r="F37" s="546" t="s">
        <v>1219</v>
      </c>
      <c r="G37" s="546" t="s">
        <v>379</v>
      </c>
      <c r="H37" s="546" t="s">
        <v>1204</v>
      </c>
      <c r="I37" s="304" t="s">
        <v>1130</v>
      </c>
      <c r="J37" s="417">
        <v>80</v>
      </c>
      <c r="K37" s="417">
        <v>90</v>
      </c>
      <c r="L37" s="670">
        <v>90</v>
      </c>
      <c r="M37" s="671"/>
      <c r="N37" s="417">
        <v>95</v>
      </c>
      <c r="O37" s="712" t="s">
        <v>1131</v>
      </c>
      <c r="P37" s="672" t="s">
        <v>1217</v>
      </c>
      <c r="Q37" s="672" t="s">
        <v>1132</v>
      </c>
      <c r="R37" s="40"/>
    </row>
    <row r="38" spans="2:19" s="39" customFormat="1" ht="87" customHeight="1">
      <c r="B38" s="717"/>
      <c r="C38" s="2"/>
      <c r="D38" s="579"/>
      <c r="E38" s="546" t="s">
        <v>1135</v>
      </c>
      <c r="F38" s="546" t="s">
        <v>1136</v>
      </c>
      <c r="G38" s="546" t="s">
        <v>379</v>
      </c>
      <c r="H38" s="546" t="s">
        <v>1205</v>
      </c>
      <c r="I38" s="304" t="s">
        <v>1130</v>
      </c>
      <c r="J38" s="417">
        <v>80</v>
      </c>
      <c r="K38" s="417">
        <v>90</v>
      </c>
      <c r="L38" s="670">
        <v>90</v>
      </c>
      <c r="M38" s="671"/>
      <c r="N38" s="417">
        <v>95</v>
      </c>
      <c r="O38" s="713"/>
      <c r="P38" s="673"/>
      <c r="Q38" s="673"/>
      <c r="R38" s="40"/>
    </row>
    <row r="39" spans="2:19" s="39" customFormat="1" ht="84.75" customHeight="1">
      <c r="B39" s="717"/>
      <c r="C39" s="2"/>
      <c r="D39" s="579"/>
      <c r="E39" s="546" t="s">
        <v>1137</v>
      </c>
      <c r="F39" s="546" t="s">
        <v>1138</v>
      </c>
      <c r="G39" s="546" t="s">
        <v>379</v>
      </c>
      <c r="H39" s="546" t="s">
        <v>1206</v>
      </c>
      <c r="I39" s="304" t="s">
        <v>1130</v>
      </c>
      <c r="J39" s="417">
        <v>80</v>
      </c>
      <c r="K39" s="417">
        <v>90</v>
      </c>
      <c r="L39" s="670">
        <v>90</v>
      </c>
      <c r="M39" s="671"/>
      <c r="N39" s="417">
        <v>95</v>
      </c>
      <c r="O39" s="713"/>
      <c r="P39" s="673"/>
      <c r="Q39" s="673"/>
      <c r="R39" s="40"/>
    </row>
    <row r="40" spans="2:19" s="39" customFormat="1" ht="189" customHeight="1">
      <c r="B40" s="717"/>
      <c r="C40" s="2"/>
      <c r="D40" s="718"/>
      <c r="E40" s="516" t="s">
        <v>1156</v>
      </c>
      <c r="F40" s="516" t="s">
        <v>1155</v>
      </c>
      <c r="G40" s="516" t="s">
        <v>1207</v>
      </c>
      <c r="H40" s="516" t="s">
        <v>1208</v>
      </c>
      <c r="I40" s="304" t="s">
        <v>1130</v>
      </c>
      <c r="J40" s="304">
        <v>0.8</v>
      </c>
      <c r="K40" s="304">
        <v>1</v>
      </c>
      <c r="L40" s="675">
        <v>1</v>
      </c>
      <c r="M40" s="676"/>
      <c r="N40" s="304">
        <v>1</v>
      </c>
      <c r="O40" s="530" t="s">
        <v>1159</v>
      </c>
      <c r="P40" s="534" t="s">
        <v>1160</v>
      </c>
      <c r="Q40" s="534" t="s">
        <v>1161</v>
      </c>
      <c r="R40" s="40"/>
    </row>
    <row r="41" spans="2:19" s="2" customFormat="1" ht="21.75" customHeight="1">
      <c r="B41" s="33"/>
      <c r="C41" s="34"/>
      <c r="D41" s="30"/>
      <c r="E41" s="36"/>
      <c r="F41" s="37"/>
      <c r="G41" s="31"/>
      <c r="H41" s="31"/>
      <c r="I41" s="31"/>
      <c r="J41" s="31"/>
      <c r="K41" s="31"/>
      <c r="L41" s="31"/>
      <c r="M41" s="31"/>
      <c r="N41" s="31"/>
      <c r="O41" s="31"/>
      <c r="P41" s="31"/>
      <c r="Q41" s="31"/>
      <c r="R41" s="31"/>
    </row>
    <row r="42" spans="2:19" s="2" customFormat="1" ht="32.25" customHeight="1">
      <c r="D42" s="715" t="s">
        <v>1220</v>
      </c>
      <c r="E42" s="715"/>
      <c r="F42" s="715"/>
      <c r="G42" s="715"/>
      <c r="H42" s="715"/>
      <c r="I42" s="715"/>
      <c r="J42" s="715"/>
      <c r="K42" s="715"/>
      <c r="L42" s="715"/>
      <c r="M42" s="715"/>
      <c r="N42" s="715"/>
      <c r="O42" s="715"/>
      <c r="P42" s="715"/>
      <c r="Q42" s="715"/>
      <c r="R42" s="41"/>
      <c r="S42" s="41"/>
    </row>
    <row r="43" spans="2:19" s="2" customFormat="1" ht="17.25" customHeight="1">
      <c r="B43" s="717" t="s">
        <v>799</v>
      </c>
      <c r="D43" s="643" t="s">
        <v>940</v>
      </c>
      <c r="E43" s="643" t="s">
        <v>101</v>
      </c>
      <c r="F43" s="580" t="s">
        <v>19</v>
      </c>
      <c r="G43" s="678"/>
      <c r="H43" s="678"/>
      <c r="I43" s="678"/>
      <c r="J43" s="678"/>
      <c r="K43" s="678"/>
      <c r="L43" s="678"/>
      <c r="M43" s="581"/>
      <c r="N43" s="566" t="s">
        <v>20</v>
      </c>
      <c r="O43" s="567"/>
      <c r="P43" s="601" t="s">
        <v>90</v>
      </c>
      <c r="Q43" s="643" t="s">
        <v>91</v>
      </c>
    </row>
    <row r="44" spans="2:19" s="2" customFormat="1" ht="105.75" customHeight="1">
      <c r="B44" s="717"/>
      <c r="D44" s="659"/>
      <c r="E44" s="659"/>
      <c r="F44" s="412" t="s">
        <v>15</v>
      </c>
      <c r="G44" s="412" t="s">
        <v>16</v>
      </c>
      <c r="H44" s="412" t="s">
        <v>17</v>
      </c>
      <c r="I44" s="412" t="s">
        <v>18</v>
      </c>
      <c r="J44" s="405" t="s">
        <v>796</v>
      </c>
      <c r="K44" s="405" t="s">
        <v>797</v>
      </c>
      <c r="L44" s="561" t="s">
        <v>1249</v>
      </c>
      <c r="M44" s="412" t="s">
        <v>1248</v>
      </c>
      <c r="N44" s="609"/>
      <c r="O44" s="610"/>
      <c r="P44" s="711"/>
      <c r="Q44" s="677"/>
    </row>
    <row r="45" spans="2:19" s="2" customFormat="1" ht="131.25" customHeight="1">
      <c r="B45" s="717"/>
      <c r="D45" s="537" t="str">
        <f>H17</f>
        <v>Lograr la articulación para la adecuada Gestión de la Comunicación y Promoción Institucional.</v>
      </c>
      <c r="E45" s="527" t="s">
        <v>1254</v>
      </c>
      <c r="F45" s="42" t="s">
        <v>1039</v>
      </c>
      <c r="G45" s="42" t="s">
        <v>1041</v>
      </c>
      <c r="H45" s="42" t="s">
        <v>2</v>
      </c>
      <c r="I45" s="42" t="s">
        <v>1144</v>
      </c>
      <c r="J45" s="562">
        <v>1</v>
      </c>
      <c r="K45" s="562">
        <v>1</v>
      </c>
      <c r="L45" s="562">
        <v>1</v>
      </c>
      <c r="M45" s="562">
        <v>1</v>
      </c>
      <c r="N45" s="707" t="s">
        <v>1221</v>
      </c>
      <c r="O45" s="708"/>
      <c r="P45" s="518" t="s">
        <v>1068</v>
      </c>
      <c r="Q45" s="517" t="s">
        <v>1062</v>
      </c>
      <c r="R45" s="31"/>
    </row>
    <row r="46" spans="2:19" s="2" customFormat="1" ht="148.5" customHeight="1">
      <c r="B46" s="717"/>
      <c r="D46" s="537" t="str">
        <f>H18</f>
        <v>Articular los procesos en Comunicación Informativa a nivel institucional a través de lineamientos oficiales y debidamente socializados en todas las áreas.</v>
      </c>
      <c r="E46" s="532" t="s">
        <v>1255</v>
      </c>
      <c r="F46" s="42" t="s">
        <v>1040</v>
      </c>
      <c r="G46" s="42" t="s">
        <v>1042</v>
      </c>
      <c r="H46" s="42" t="s">
        <v>2</v>
      </c>
      <c r="I46" s="42" t="s">
        <v>1145</v>
      </c>
      <c r="J46" s="562">
        <v>1</v>
      </c>
      <c r="K46" s="562">
        <v>1</v>
      </c>
      <c r="L46" s="562">
        <v>1</v>
      </c>
      <c r="M46" s="562">
        <v>1</v>
      </c>
      <c r="N46" s="707" t="s">
        <v>1066</v>
      </c>
      <c r="O46" s="708"/>
      <c r="P46" s="533" t="s">
        <v>1071</v>
      </c>
      <c r="Q46" s="531" t="s">
        <v>1024</v>
      </c>
      <c r="R46" s="31"/>
    </row>
    <row r="47" spans="2:19" s="2" customFormat="1" ht="110.25" customHeight="1">
      <c r="B47" s="717"/>
      <c r="D47" s="537" t="str">
        <f>H19</f>
        <v>Estructurar directrices para la Comunicación Organizacional.</v>
      </c>
      <c r="E47" s="532" t="s">
        <v>1256</v>
      </c>
      <c r="F47" s="42" t="s">
        <v>1038</v>
      </c>
      <c r="G47" s="42" t="s">
        <v>1059</v>
      </c>
      <c r="H47" s="42" t="s">
        <v>2</v>
      </c>
      <c r="I47" s="42" t="s">
        <v>1146</v>
      </c>
      <c r="J47" s="562">
        <v>1</v>
      </c>
      <c r="K47" s="562">
        <v>1</v>
      </c>
      <c r="L47" s="562">
        <v>1</v>
      </c>
      <c r="M47" s="562">
        <v>1</v>
      </c>
      <c r="N47" s="707" t="s">
        <v>1222</v>
      </c>
      <c r="O47" s="708"/>
      <c r="P47" s="533" t="s">
        <v>1069</v>
      </c>
      <c r="Q47" s="531" t="s">
        <v>1063</v>
      </c>
      <c r="R47" s="31"/>
    </row>
    <row r="48" spans="2:19" s="2" customFormat="1" ht="103.5" customHeight="1">
      <c r="B48" s="717"/>
      <c r="D48" s="537" t="str">
        <f>H20</f>
        <v>Alinear el manejo de la imagen institucional, relaciones públicas y actividades de promoción bajo la Comunicación Corporativa.</v>
      </c>
      <c r="E48" s="527" t="s">
        <v>1257</v>
      </c>
      <c r="F48" s="42" t="s">
        <v>1037</v>
      </c>
      <c r="G48" s="42" t="s">
        <v>1060</v>
      </c>
      <c r="H48" s="42" t="s">
        <v>2</v>
      </c>
      <c r="I48" s="42" t="s">
        <v>1147</v>
      </c>
      <c r="J48" s="562">
        <v>1</v>
      </c>
      <c r="K48" s="562">
        <v>1</v>
      </c>
      <c r="L48" s="562">
        <v>1</v>
      </c>
      <c r="M48" s="562">
        <v>1</v>
      </c>
      <c r="N48" s="707" t="s">
        <v>1223</v>
      </c>
      <c r="O48" s="708"/>
      <c r="P48" s="518" t="s">
        <v>1072</v>
      </c>
      <c r="Q48" s="517" t="s">
        <v>1064</v>
      </c>
      <c r="R48" s="31"/>
    </row>
    <row r="49" spans="2:18" s="2" customFormat="1" ht="111" customHeight="1">
      <c r="B49" s="717"/>
      <c r="D49" s="538" t="str">
        <f>H21</f>
        <v xml:space="preserve">Estructurar directrices para la Comunicación Movilizadora. </v>
      </c>
      <c r="E49" s="535" t="s">
        <v>1258</v>
      </c>
      <c r="F49" s="42" t="s">
        <v>1036</v>
      </c>
      <c r="G49" s="42" t="s">
        <v>1061</v>
      </c>
      <c r="H49" s="42" t="s">
        <v>2</v>
      </c>
      <c r="I49" s="42" t="s">
        <v>1148</v>
      </c>
      <c r="J49" s="562">
        <v>1</v>
      </c>
      <c r="K49" s="562">
        <v>1</v>
      </c>
      <c r="L49" s="562">
        <v>1</v>
      </c>
      <c r="M49" s="562">
        <v>1</v>
      </c>
      <c r="N49" s="709" t="s">
        <v>1067</v>
      </c>
      <c r="O49" s="710"/>
      <c r="P49" s="42" t="s">
        <v>1070</v>
      </c>
      <c r="Q49" s="540" t="s">
        <v>1065</v>
      </c>
      <c r="R49" s="31"/>
    </row>
    <row r="50" spans="2:18" s="34" customFormat="1" ht="16.5">
      <c r="B50" s="33"/>
      <c r="D50" s="28"/>
      <c r="E50" s="43"/>
      <c r="F50" s="43"/>
      <c r="G50" s="29"/>
      <c r="H50" s="29"/>
      <c r="I50" s="29"/>
      <c r="J50" s="29"/>
      <c r="K50" s="29"/>
      <c r="L50" s="29"/>
      <c r="M50" s="29"/>
      <c r="N50" s="29"/>
      <c r="O50" s="29"/>
    </row>
    <row r="51" spans="2:18" s="2" customFormat="1" ht="35.25" customHeight="1">
      <c r="D51" s="662" t="s">
        <v>1239</v>
      </c>
      <c r="E51" s="662"/>
      <c r="F51" s="662"/>
      <c r="G51" s="662"/>
      <c r="H51" s="662"/>
      <c r="I51" s="662"/>
      <c r="J51" s="662"/>
      <c r="K51" s="514"/>
      <c r="L51" s="514"/>
      <c r="M51" s="514"/>
      <c r="N51" s="507"/>
    </row>
    <row r="52" spans="2:18">
      <c r="B52" s="663" t="s">
        <v>1240</v>
      </c>
      <c r="G52" s="9"/>
      <c r="H52" s="9"/>
      <c r="I52" s="521"/>
      <c r="J52" s="521"/>
    </row>
    <row r="53" spans="2:18" ht="16.5" customHeight="1">
      <c r="B53" s="663"/>
      <c r="D53" s="659" t="str">
        <f>CONCATENATE("Actividades para Plan Operativo ",E45)</f>
        <v>Actividades para Plan Operativo 1. Gestión de la Comunicación y Promoción Institucional</v>
      </c>
      <c r="E53" s="659"/>
      <c r="F53" s="659"/>
      <c r="G53" s="529" t="s">
        <v>865</v>
      </c>
      <c r="H53" s="529" t="s">
        <v>866</v>
      </c>
      <c r="I53" s="659" t="s">
        <v>864</v>
      </c>
      <c r="J53" s="659"/>
    </row>
    <row r="54" spans="2:18" ht="29.1" customHeight="1">
      <c r="B54" s="663"/>
      <c r="D54" s="529">
        <v>1.1000000000000001</v>
      </c>
      <c r="E54" s="703" t="s">
        <v>1224</v>
      </c>
      <c r="F54" s="704"/>
      <c r="G54" s="519">
        <v>43843</v>
      </c>
      <c r="H54" s="519">
        <v>44183</v>
      </c>
      <c r="I54" s="655" t="s">
        <v>1062</v>
      </c>
      <c r="J54" s="655"/>
    </row>
    <row r="55" spans="2:18" ht="15" customHeight="1">
      <c r="B55" s="663"/>
      <c r="D55" s="529">
        <v>1.2</v>
      </c>
      <c r="E55" s="703" t="s">
        <v>1149</v>
      </c>
      <c r="F55" s="704"/>
      <c r="G55" s="519">
        <v>43843</v>
      </c>
      <c r="H55" s="519">
        <v>44183</v>
      </c>
      <c r="I55" s="655" t="s">
        <v>1062</v>
      </c>
      <c r="J55" s="655"/>
    </row>
    <row r="56" spans="2:18" ht="30" customHeight="1">
      <c r="B56" s="663"/>
      <c r="D56" s="529">
        <v>1.3</v>
      </c>
      <c r="E56" s="703" t="s">
        <v>1150</v>
      </c>
      <c r="F56" s="704"/>
      <c r="G56" s="519">
        <v>43843</v>
      </c>
      <c r="H56" s="519">
        <v>44183</v>
      </c>
      <c r="I56" s="655" t="s">
        <v>1062</v>
      </c>
      <c r="J56" s="655"/>
    </row>
    <row r="57" spans="2:18" ht="18" customHeight="1">
      <c r="B57" s="663"/>
      <c r="G57" s="9"/>
      <c r="H57" s="9"/>
      <c r="I57" s="521"/>
      <c r="J57" s="521"/>
    </row>
    <row r="58" spans="2:18" ht="16.5">
      <c r="B58" s="663"/>
      <c r="D58" s="659" t="str">
        <f>CONCATENATE("Actividades para Plan Operativo ",E46)</f>
        <v>Actividades para Plan Operativo 2. Gestión de la Comunicación Informativa</v>
      </c>
      <c r="E58" s="659"/>
      <c r="F58" s="659"/>
      <c r="G58" s="405" t="s">
        <v>865</v>
      </c>
      <c r="H58" s="405" t="s">
        <v>866</v>
      </c>
      <c r="I58" s="659" t="s">
        <v>864</v>
      </c>
      <c r="J58" s="659"/>
    </row>
    <row r="59" spans="2:18" ht="16.5" customHeight="1">
      <c r="B59" s="663"/>
      <c r="D59" s="405">
        <v>2.1</v>
      </c>
      <c r="E59" s="703" t="s">
        <v>1073</v>
      </c>
      <c r="F59" s="704"/>
      <c r="G59" s="519">
        <v>43843</v>
      </c>
      <c r="H59" s="519">
        <v>44183</v>
      </c>
      <c r="I59" s="655" t="s">
        <v>1062</v>
      </c>
      <c r="J59" s="655"/>
    </row>
    <row r="60" spans="2:18" ht="16.5">
      <c r="B60" s="663"/>
      <c r="D60" s="405">
        <v>2.2000000000000002</v>
      </c>
      <c r="E60" s="703" t="s">
        <v>1074</v>
      </c>
      <c r="F60" s="704"/>
      <c r="G60" s="519">
        <v>43843</v>
      </c>
      <c r="H60" s="519">
        <v>44183</v>
      </c>
      <c r="I60" s="653" t="s">
        <v>1079</v>
      </c>
      <c r="J60" s="654"/>
    </row>
    <row r="61" spans="2:18" ht="16.5">
      <c r="B61" s="663"/>
      <c r="D61" s="497">
        <v>2.2999999999999998</v>
      </c>
      <c r="E61" s="703" t="s">
        <v>1075</v>
      </c>
      <c r="F61" s="704"/>
      <c r="G61" s="519">
        <v>43843</v>
      </c>
      <c r="H61" s="519">
        <v>44183</v>
      </c>
      <c r="I61" s="653" t="s">
        <v>1079</v>
      </c>
      <c r="J61" s="654"/>
    </row>
    <row r="62" spans="2:18" ht="16.5">
      <c r="B62" s="663"/>
      <c r="D62" s="529">
        <v>2.2999999999999998</v>
      </c>
      <c r="E62" s="703" t="s">
        <v>1076</v>
      </c>
      <c r="F62" s="704"/>
      <c r="G62" s="519">
        <v>43843</v>
      </c>
      <c r="H62" s="519">
        <v>44183</v>
      </c>
      <c r="I62" s="655" t="s">
        <v>1079</v>
      </c>
      <c r="J62" s="655"/>
    </row>
    <row r="63" spans="2:18" ht="16.5">
      <c r="B63" s="663"/>
      <c r="D63" s="497">
        <v>2.5</v>
      </c>
      <c r="E63" s="703" t="s">
        <v>1077</v>
      </c>
      <c r="F63" s="704"/>
      <c r="G63" s="519">
        <v>43843</v>
      </c>
      <c r="H63" s="519">
        <v>44183</v>
      </c>
      <c r="I63" s="656" t="s">
        <v>1079</v>
      </c>
      <c r="J63" s="656"/>
    </row>
    <row r="64" spans="2:18" ht="16.5">
      <c r="B64" s="663"/>
      <c r="D64" s="497">
        <v>2.6</v>
      </c>
      <c r="E64" s="703" t="s">
        <v>1078</v>
      </c>
      <c r="F64" s="704"/>
      <c r="G64" s="519">
        <v>43843</v>
      </c>
      <c r="H64" s="519">
        <v>44183</v>
      </c>
      <c r="I64" s="656" t="s">
        <v>1080</v>
      </c>
      <c r="J64" s="656"/>
    </row>
    <row r="65" spans="2:10">
      <c r="B65" s="663"/>
      <c r="G65" s="520"/>
      <c r="H65" s="520"/>
      <c r="I65" s="521"/>
      <c r="J65" s="521"/>
    </row>
    <row r="66" spans="2:10" ht="16.5">
      <c r="B66" s="663"/>
      <c r="D66" s="659" t="str">
        <f>CONCATENATE("Actividades para Plan Operativo ",E47)</f>
        <v>Actividades para Plan Operativo 3. Gestión de la Comunicación Organizacional</v>
      </c>
      <c r="E66" s="659"/>
      <c r="F66" s="659"/>
      <c r="G66" s="515" t="s">
        <v>865</v>
      </c>
      <c r="H66" s="515" t="s">
        <v>866</v>
      </c>
      <c r="I66" s="659" t="s">
        <v>864</v>
      </c>
      <c r="J66" s="659"/>
    </row>
    <row r="67" spans="2:10" ht="16.5" customHeight="1">
      <c r="B67" s="663"/>
      <c r="D67" s="405">
        <v>3.1</v>
      </c>
      <c r="E67" s="703" t="s">
        <v>1081</v>
      </c>
      <c r="F67" s="704"/>
      <c r="G67" s="519">
        <v>43843</v>
      </c>
      <c r="H67" s="519">
        <v>44183</v>
      </c>
      <c r="I67" s="655" t="s">
        <v>1062</v>
      </c>
      <c r="J67" s="655"/>
    </row>
    <row r="68" spans="2:10" ht="16.5">
      <c r="B68" s="663"/>
      <c r="D68" s="405">
        <v>3.2</v>
      </c>
      <c r="E68" s="703" t="s">
        <v>1082</v>
      </c>
      <c r="F68" s="704"/>
      <c r="G68" s="519">
        <v>43843</v>
      </c>
      <c r="H68" s="519">
        <v>44012</v>
      </c>
      <c r="I68" s="653" t="s">
        <v>1085</v>
      </c>
      <c r="J68" s="654"/>
    </row>
    <row r="69" spans="2:10" ht="48" customHeight="1">
      <c r="B69" s="663"/>
      <c r="D69" s="497">
        <v>3.3</v>
      </c>
      <c r="E69" s="703" t="s">
        <v>1083</v>
      </c>
      <c r="F69" s="704"/>
      <c r="G69" s="519">
        <v>44013</v>
      </c>
      <c r="H69" s="519">
        <v>44104</v>
      </c>
      <c r="I69" s="653" t="s">
        <v>1085</v>
      </c>
      <c r="J69" s="654"/>
    </row>
    <row r="70" spans="2:10" ht="16.5">
      <c r="B70" s="663"/>
      <c r="D70" s="497">
        <v>3.4</v>
      </c>
      <c r="E70" s="703" t="s">
        <v>1084</v>
      </c>
      <c r="F70" s="704"/>
      <c r="G70" s="519">
        <v>44105</v>
      </c>
      <c r="H70" s="519">
        <v>44183</v>
      </c>
      <c r="I70" s="655" t="s">
        <v>1085</v>
      </c>
      <c r="J70" s="655"/>
    </row>
    <row r="71" spans="2:10">
      <c r="B71" s="663"/>
      <c r="G71" s="520"/>
      <c r="H71" s="520"/>
      <c r="I71" s="521"/>
      <c r="J71" s="521"/>
    </row>
    <row r="72" spans="2:10" ht="16.5">
      <c r="B72" s="663"/>
      <c r="D72" s="659" t="str">
        <f>CONCATENATE("Actividades para Plan Operativo ",E48)</f>
        <v>Actividades para Plan Operativo 4. Gestión de la Comunicación Corporativa</v>
      </c>
      <c r="E72" s="659"/>
      <c r="F72" s="659"/>
      <c r="G72" s="515" t="s">
        <v>865</v>
      </c>
      <c r="H72" s="515" t="s">
        <v>866</v>
      </c>
      <c r="I72" s="659" t="s">
        <v>864</v>
      </c>
      <c r="J72" s="659"/>
    </row>
    <row r="73" spans="2:10" ht="16.5" customHeight="1">
      <c r="B73" s="663"/>
      <c r="D73" s="405">
        <v>4.0999999999999996</v>
      </c>
      <c r="E73" s="703" t="s">
        <v>1086</v>
      </c>
      <c r="F73" s="704"/>
      <c r="G73" s="519">
        <v>43843</v>
      </c>
      <c r="H73" s="519">
        <v>44183</v>
      </c>
      <c r="I73" s="655" t="s">
        <v>1062</v>
      </c>
      <c r="J73" s="655"/>
    </row>
    <row r="74" spans="2:10" ht="16.5">
      <c r="B74" s="663"/>
      <c r="D74" s="405">
        <v>4.2</v>
      </c>
      <c r="E74" s="703" t="s">
        <v>1087</v>
      </c>
      <c r="F74" s="704"/>
      <c r="G74" s="519">
        <v>43843</v>
      </c>
      <c r="H74" s="519">
        <v>44183</v>
      </c>
      <c r="I74" s="653" t="s">
        <v>1091</v>
      </c>
      <c r="J74" s="654"/>
    </row>
    <row r="75" spans="2:10" ht="16.5">
      <c r="B75" s="663"/>
      <c r="D75" s="497">
        <v>4.3</v>
      </c>
      <c r="E75" s="703" t="s">
        <v>1088</v>
      </c>
      <c r="F75" s="704"/>
      <c r="G75" s="519">
        <v>43843</v>
      </c>
      <c r="H75" s="519">
        <v>44183</v>
      </c>
      <c r="I75" s="653" t="s">
        <v>1091</v>
      </c>
      <c r="J75" s="654"/>
    </row>
    <row r="76" spans="2:10" ht="34.5" customHeight="1">
      <c r="B76" s="663"/>
      <c r="D76" s="497">
        <v>4.4000000000000004</v>
      </c>
      <c r="E76" s="703" t="s">
        <v>1093</v>
      </c>
      <c r="F76" s="704"/>
      <c r="G76" s="519">
        <v>43843</v>
      </c>
      <c r="H76" s="519">
        <v>44183</v>
      </c>
      <c r="I76" s="653" t="s">
        <v>1091</v>
      </c>
      <c r="J76" s="654"/>
    </row>
    <row r="77" spans="2:10" ht="18" customHeight="1">
      <c r="B77" s="663"/>
      <c r="D77" s="497">
        <v>4.5</v>
      </c>
      <c r="E77" s="703" t="s">
        <v>1090</v>
      </c>
      <c r="F77" s="704"/>
      <c r="G77" s="519">
        <v>43843</v>
      </c>
      <c r="H77" s="519">
        <v>44183</v>
      </c>
      <c r="I77" s="656" t="s">
        <v>1092</v>
      </c>
      <c r="J77" s="656"/>
    </row>
    <row r="78" spans="2:10" ht="30.95" customHeight="1">
      <c r="B78" s="663"/>
      <c r="D78" s="497">
        <v>4.5999999999999996</v>
      </c>
      <c r="E78" s="703" t="s">
        <v>1089</v>
      </c>
      <c r="F78" s="704"/>
      <c r="G78" s="519">
        <v>43843</v>
      </c>
      <c r="H78" s="519">
        <v>44183</v>
      </c>
      <c r="I78" s="656" t="s">
        <v>1092</v>
      </c>
      <c r="J78" s="656"/>
    </row>
    <row r="79" spans="2:10">
      <c r="B79" s="663"/>
      <c r="G79" s="520"/>
      <c r="H79" s="520"/>
      <c r="I79" s="521"/>
      <c r="J79" s="521"/>
    </row>
    <row r="80" spans="2:10" ht="16.5">
      <c r="B80" s="663"/>
      <c r="D80" s="659" t="str">
        <f>CONCATENATE("Actividades para Plan Operativo ",E49)</f>
        <v>Actividades para Plan Operativo 5. Gestión de la Comunicación Movilizadora</v>
      </c>
      <c r="E80" s="659"/>
      <c r="F80" s="659"/>
      <c r="G80" s="515" t="s">
        <v>865</v>
      </c>
      <c r="H80" s="515" t="s">
        <v>866</v>
      </c>
      <c r="I80" s="659" t="s">
        <v>864</v>
      </c>
      <c r="J80" s="659"/>
    </row>
    <row r="81" spans="2:10" ht="33" customHeight="1">
      <c r="B81" s="663"/>
      <c r="D81" s="405">
        <v>5.0999999999999996</v>
      </c>
      <c r="E81" s="703" t="s">
        <v>1094</v>
      </c>
      <c r="F81" s="704"/>
      <c r="G81" s="519">
        <v>43843</v>
      </c>
      <c r="H81" s="519">
        <v>44183</v>
      </c>
      <c r="I81" s="655" t="s">
        <v>1062</v>
      </c>
      <c r="J81" s="655"/>
    </row>
    <row r="82" spans="2:10" ht="36.75" customHeight="1">
      <c r="B82" s="663"/>
      <c r="D82" s="405">
        <v>5.2</v>
      </c>
      <c r="E82" s="703" t="s">
        <v>1095</v>
      </c>
      <c r="F82" s="704"/>
      <c r="G82" s="519">
        <v>43843</v>
      </c>
      <c r="H82" s="519">
        <v>44183</v>
      </c>
      <c r="I82" s="653" t="s">
        <v>1024</v>
      </c>
      <c r="J82" s="654"/>
    </row>
    <row r="83" spans="2:10" ht="52.5" customHeight="1">
      <c r="B83" s="663"/>
      <c r="D83" s="497">
        <v>5.3</v>
      </c>
      <c r="E83" s="703" t="s">
        <v>1215</v>
      </c>
      <c r="F83" s="704"/>
      <c r="G83" s="519">
        <v>43843</v>
      </c>
      <c r="H83" s="519">
        <v>44183</v>
      </c>
      <c r="I83" s="653" t="s">
        <v>1024</v>
      </c>
      <c r="J83" s="654"/>
    </row>
    <row r="84" spans="2:10" ht="39" customHeight="1">
      <c r="B84" s="663"/>
      <c r="D84" s="497">
        <v>5.4</v>
      </c>
      <c r="E84" s="703" t="s">
        <v>1096</v>
      </c>
      <c r="F84" s="704"/>
      <c r="G84" s="519">
        <v>43843</v>
      </c>
      <c r="H84" s="519">
        <v>44183</v>
      </c>
      <c r="I84" s="655" t="s">
        <v>1024</v>
      </c>
      <c r="J84" s="655"/>
    </row>
    <row r="85" spans="2:10" ht="57.75" customHeight="1">
      <c r="B85" s="663"/>
      <c r="D85" s="497">
        <v>5.5</v>
      </c>
      <c r="E85" s="703" t="s">
        <v>1097</v>
      </c>
      <c r="F85" s="704"/>
      <c r="G85" s="519">
        <v>43843</v>
      </c>
      <c r="H85" s="519">
        <v>44183</v>
      </c>
      <c r="I85" s="656" t="s">
        <v>1024</v>
      </c>
      <c r="J85" s="656"/>
    </row>
    <row r="86" spans="2:10" ht="16.5">
      <c r="B86" s="663"/>
      <c r="D86" s="497">
        <v>5.6</v>
      </c>
      <c r="E86" s="703" t="s">
        <v>1099</v>
      </c>
      <c r="F86" s="704"/>
      <c r="G86" s="519">
        <v>43843</v>
      </c>
      <c r="H86" s="519">
        <v>44183</v>
      </c>
      <c r="I86" s="656" t="s">
        <v>1098</v>
      </c>
      <c r="J86" s="656"/>
    </row>
    <row r="87" spans="2:10">
      <c r="I87" s="9"/>
      <c r="J87" s="9"/>
    </row>
    <row r="88" spans="2:10"/>
    <row r="89" spans="2:10"/>
    <row r="90" spans="2:10"/>
    <row r="91" spans="2:10" ht="16.5">
      <c r="B91" s="2"/>
      <c r="C91" s="2"/>
      <c r="D91" s="662" t="s">
        <v>1241</v>
      </c>
      <c r="E91" s="662"/>
      <c r="F91" s="662"/>
      <c r="G91" s="662"/>
      <c r="H91" s="662"/>
      <c r="I91" s="662"/>
      <c r="J91" s="662"/>
    </row>
    <row r="92" spans="2:10">
      <c r="B92" s="663" t="s">
        <v>1242</v>
      </c>
      <c r="G92" s="9"/>
      <c r="H92" s="9"/>
      <c r="I92" s="521"/>
      <c r="J92" s="521"/>
    </row>
    <row r="93" spans="2:10" ht="16.5">
      <c r="B93" s="663"/>
      <c r="D93" s="659" t="str">
        <f>CONCATENATE("Actividades para Plan Operativo ",E45)</f>
        <v>Actividades para Plan Operativo 1. Gestión de la Comunicación y Promoción Institucional</v>
      </c>
      <c r="E93" s="659"/>
      <c r="F93" s="659"/>
      <c r="G93" s="559" t="s">
        <v>1243</v>
      </c>
      <c r="H93" s="559" t="s">
        <v>1244</v>
      </c>
      <c r="I93" s="659" t="s">
        <v>864</v>
      </c>
      <c r="J93" s="659"/>
    </row>
    <row r="94" spans="2:10" ht="30" customHeight="1">
      <c r="B94" s="663"/>
      <c r="D94" s="559">
        <v>1.1000000000000001</v>
      </c>
      <c r="E94" s="657" t="s">
        <v>1224</v>
      </c>
      <c r="F94" s="658"/>
      <c r="G94" s="560">
        <v>44228</v>
      </c>
      <c r="H94" s="560">
        <v>44547</v>
      </c>
      <c r="I94" s="655" t="s">
        <v>1062</v>
      </c>
      <c r="J94" s="655"/>
    </row>
    <row r="95" spans="2:10" ht="16.5" customHeight="1">
      <c r="B95" s="663"/>
      <c r="D95" s="559">
        <v>1.2</v>
      </c>
      <c r="E95" s="657" t="s">
        <v>1149</v>
      </c>
      <c r="F95" s="658"/>
      <c r="G95" s="560">
        <v>44228</v>
      </c>
      <c r="H95" s="560">
        <v>44547</v>
      </c>
      <c r="I95" s="655" t="s">
        <v>1062</v>
      </c>
      <c r="J95" s="655"/>
    </row>
    <row r="96" spans="2:10" ht="30" customHeight="1">
      <c r="B96" s="663"/>
      <c r="D96" s="559">
        <v>1.3</v>
      </c>
      <c r="E96" s="657" t="s">
        <v>1150</v>
      </c>
      <c r="F96" s="658"/>
      <c r="G96" s="560">
        <v>44228</v>
      </c>
      <c r="H96" s="560">
        <v>44547</v>
      </c>
      <c r="I96" s="655" t="s">
        <v>1062</v>
      </c>
      <c r="J96" s="655"/>
    </row>
    <row r="97" spans="2:10">
      <c r="B97" s="663"/>
      <c r="G97" s="9"/>
      <c r="H97" s="9"/>
      <c r="I97" s="521"/>
      <c r="J97" s="521"/>
    </row>
    <row r="98" spans="2:10" ht="16.5">
      <c r="B98" s="663"/>
      <c r="D98" s="659" t="str">
        <f>CONCATENATE("Actividades para Plan Operativo ",E46)</f>
        <v>Actividades para Plan Operativo 2. Gestión de la Comunicación Informativa</v>
      </c>
      <c r="E98" s="659"/>
      <c r="F98" s="659"/>
      <c r="G98" s="559" t="s">
        <v>1243</v>
      </c>
      <c r="H98" s="559" t="s">
        <v>1244</v>
      </c>
      <c r="I98" s="659" t="s">
        <v>864</v>
      </c>
      <c r="J98" s="659"/>
    </row>
    <row r="99" spans="2:10" ht="16.5" customHeight="1">
      <c r="B99" s="663"/>
      <c r="D99" s="559">
        <v>2.1</v>
      </c>
      <c r="E99" s="657" t="s">
        <v>1073</v>
      </c>
      <c r="F99" s="658"/>
      <c r="G99" s="560">
        <v>44228</v>
      </c>
      <c r="H99" s="560">
        <v>44547</v>
      </c>
      <c r="I99" s="655" t="s">
        <v>1062</v>
      </c>
      <c r="J99" s="655"/>
    </row>
    <row r="100" spans="2:10" ht="16.5" customHeight="1">
      <c r="B100" s="663"/>
      <c r="D100" s="559">
        <v>2.2000000000000002</v>
      </c>
      <c r="E100" s="657" t="s">
        <v>1074</v>
      </c>
      <c r="F100" s="658"/>
      <c r="G100" s="560">
        <v>44228</v>
      </c>
      <c r="H100" s="560">
        <v>44547</v>
      </c>
      <c r="I100" s="653" t="s">
        <v>1079</v>
      </c>
      <c r="J100" s="654"/>
    </row>
    <row r="101" spans="2:10" ht="16.5" customHeight="1">
      <c r="B101" s="663"/>
      <c r="D101" s="559">
        <v>2.2999999999999998</v>
      </c>
      <c r="E101" s="657" t="s">
        <v>1075</v>
      </c>
      <c r="F101" s="658"/>
      <c r="G101" s="560">
        <v>44228</v>
      </c>
      <c r="H101" s="560">
        <v>44547</v>
      </c>
      <c r="I101" s="653" t="s">
        <v>1079</v>
      </c>
      <c r="J101" s="654"/>
    </row>
    <row r="102" spans="2:10" ht="16.5" customHeight="1">
      <c r="B102" s="663"/>
      <c r="D102" s="559">
        <v>2.2999999999999998</v>
      </c>
      <c r="E102" s="657" t="s">
        <v>1076</v>
      </c>
      <c r="F102" s="658"/>
      <c r="G102" s="560">
        <v>44228</v>
      </c>
      <c r="H102" s="560">
        <v>44547</v>
      </c>
      <c r="I102" s="655" t="s">
        <v>1079</v>
      </c>
      <c r="J102" s="655"/>
    </row>
    <row r="103" spans="2:10" ht="16.5" customHeight="1">
      <c r="B103" s="663"/>
      <c r="D103" s="559">
        <v>2.5</v>
      </c>
      <c r="E103" s="657" t="s">
        <v>1077</v>
      </c>
      <c r="F103" s="658"/>
      <c r="G103" s="560">
        <v>44228</v>
      </c>
      <c r="H103" s="560">
        <v>44547</v>
      </c>
      <c r="I103" s="656" t="s">
        <v>1079</v>
      </c>
      <c r="J103" s="656"/>
    </row>
    <row r="104" spans="2:10" ht="36.75" customHeight="1">
      <c r="B104" s="663"/>
      <c r="D104" s="559">
        <v>2.6</v>
      </c>
      <c r="E104" s="657" t="s">
        <v>1078</v>
      </c>
      <c r="F104" s="658"/>
      <c r="G104" s="560">
        <v>44228</v>
      </c>
      <c r="H104" s="560">
        <v>44547</v>
      </c>
      <c r="I104" s="656" t="s">
        <v>1080</v>
      </c>
      <c r="J104" s="656"/>
    </row>
    <row r="105" spans="2:10">
      <c r="B105" s="663"/>
      <c r="G105" s="520"/>
      <c r="H105" s="520"/>
      <c r="I105" s="521"/>
      <c r="J105" s="521"/>
    </row>
    <row r="106" spans="2:10" ht="16.5">
      <c r="B106" s="663"/>
      <c r="D106" s="659" t="str">
        <f>CONCATENATE("Actividades para Plan Operativo ",E47)</f>
        <v>Actividades para Plan Operativo 3. Gestión de la Comunicación Organizacional</v>
      </c>
      <c r="E106" s="659"/>
      <c r="F106" s="659"/>
      <c r="G106" s="559" t="s">
        <v>1243</v>
      </c>
      <c r="H106" s="559" t="s">
        <v>1244</v>
      </c>
      <c r="I106" s="659" t="s">
        <v>864</v>
      </c>
      <c r="J106" s="659"/>
    </row>
    <row r="107" spans="2:10" ht="16.5" customHeight="1">
      <c r="B107" s="663"/>
      <c r="D107" s="559">
        <v>3.1</v>
      </c>
      <c r="E107" s="660" t="s">
        <v>1081</v>
      </c>
      <c r="F107" s="661"/>
      <c r="G107" s="560">
        <v>44228</v>
      </c>
      <c r="H107" s="560">
        <v>44547</v>
      </c>
      <c r="I107" s="655" t="s">
        <v>1062</v>
      </c>
      <c r="J107" s="655"/>
    </row>
    <row r="108" spans="2:10" ht="34.5" customHeight="1">
      <c r="B108" s="663"/>
      <c r="D108" s="559">
        <v>3.2</v>
      </c>
      <c r="E108" s="660" t="s">
        <v>1245</v>
      </c>
      <c r="F108" s="661"/>
      <c r="G108" s="560">
        <v>44228</v>
      </c>
      <c r="H108" s="560">
        <v>44547</v>
      </c>
      <c r="I108" s="653" t="s">
        <v>1085</v>
      </c>
      <c r="J108" s="654"/>
    </row>
    <row r="109" spans="2:10">
      <c r="B109" s="663"/>
      <c r="G109" s="520"/>
      <c r="H109" s="520"/>
      <c r="I109" s="521"/>
      <c r="J109" s="521"/>
    </row>
    <row r="110" spans="2:10" ht="16.5">
      <c r="B110" s="663"/>
      <c r="D110" s="659" t="str">
        <f>CONCATENATE("Actividades para Plan Operativo ",E48)</f>
        <v>Actividades para Plan Operativo 4. Gestión de la Comunicación Corporativa</v>
      </c>
      <c r="E110" s="659"/>
      <c r="F110" s="659"/>
      <c r="G110" s="559" t="s">
        <v>1243</v>
      </c>
      <c r="H110" s="559" t="s">
        <v>1244</v>
      </c>
      <c r="I110" s="659" t="s">
        <v>864</v>
      </c>
      <c r="J110" s="659"/>
    </row>
    <row r="111" spans="2:10" ht="16.5" customHeight="1">
      <c r="B111" s="663"/>
      <c r="D111" s="559">
        <v>4.0999999999999996</v>
      </c>
      <c r="E111" s="657" t="s">
        <v>1246</v>
      </c>
      <c r="F111" s="658"/>
      <c r="G111" s="560">
        <v>44228</v>
      </c>
      <c r="H111" s="560">
        <v>44547</v>
      </c>
      <c r="I111" s="655" t="s">
        <v>1062</v>
      </c>
      <c r="J111" s="655"/>
    </row>
    <row r="112" spans="2:10" ht="16.5" customHeight="1">
      <c r="B112" s="663"/>
      <c r="D112" s="559">
        <v>4.2</v>
      </c>
      <c r="E112" s="657" t="s">
        <v>1087</v>
      </c>
      <c r="F112" s="658"/>
      <c r="G112" s="560">
        <v>44228</v>
      </c>
      <c r="H112" s="560">
        <v>44547</v>
      </c>
      <c r="I112" s="653" t="s">
        <v>1091</v>
      </c>
      <c r="J112" s="654"/>
    </row>
    <row r="113" spans="2:10" ht="16.5" customHeight="1">
      <c r="B113" s="663"/>
      <c r="D113" s="559">
        <v>4.3</v>
      </c>
      <c r="E113" s="657" t="s">
        <v>1088</v>
      </c>
      <c r="F113" s="658"/>
      <c r="G113" s="560">
        <v>44228</v>
      </c>
      <c r="H113" s="560">
        <v>44547</v>
      </c>
      <c r="I113" s="653" t="s">
        <v>1091</v>
      </c>
      <c r="J113" s="654"/>
    </row>
    <row r="114" spans="2:10" ht="40.5" customHeight="1">
      <c r="B114" s="663"/>
      <c r="D114" s="559">
        <v>4.4000000000000004</v>
      </c>
      <c r="E114" s="657" t="s">
        <v>1093</v>
      </c>
      <c r="F114" s="658"/>
      <c r="G114" s="560">
        <v>44228</v>
      </c>
      <c r="H114" s="560">
        <v>44547</v>
      </c>
      <c r="I114" s="653" t="s">
        <v>1091</v>
      </c>
      <c r="J114" s="654"/>
    </row>
    <row r="115" spans="2:10" ht="16.5">
      <c r="B115" s="663"/>
      <c r="D115" s="559">
        <v>4.5</v>
      </c>
      <c r="E115" s="657" t="s">
        <v>1090</v>
      </c>
      <c r="F115" s="658"/>
      <c r="G115" s="560">
        <v>44228</v>
      </c>
      <c r="H115" s="560">
        <v>44547</v>
      </c>
      <c r="I115" s="656" t="s">
        <v>1092</v>
      </c>
      <c r="J115" s="656"/>
    </row>
    <row r="116" spans="2:10" ht="16.5" customHeight="1">
      <c r="B116" s="663"/>
      <c r="D116" s="559">
        <v>4.5999999999999996</v>
      </c>
      <c r="E116" s="657" t="s">
        <v>1089</v>
      </c>
      <c r="F116" s="658"/>
      <c r="G116" s="560">
        <v>44228</v>
      </c>
      <c r="H116" s="560">
        <v>44547</v>
      </c>
      <c r="I116" s="656" t="s">
        <v>1092</v>
      </c>
      <c r="J116" s="656"/>
    </row>
    <row r="117" spans="2:10">
      <c r="B117" s="663"/>
      <c r="G117" s="520"/>
      <c r="H117" s="520"/>
      <c r="I117" s="521"/>
      <c r="J117" s="521"/>
    </row>
    <row r="118" spans="2:10" ht="16.5">
      <c r="B118" s="663"/>
      <c r="D118" s="659" t="str">
        <f>CONCATENATE("Actividades para Plan Operativo ",E49)</f>
        <v>Actividades para Plan Operativo 5. Gestión de la Comunicación Movilizadora</v>
      </c>
      <c r="E118" s="659"/>
      <c r="F118" s="659"/>
      <c r="G118" s="559" t="s">
        <v>1243</v>
      </c>
      <c r="H118" s="559" t="s">
        <v>1244</v>
      </c>
      <c r="I118" s="659" t="s">
        <v>864</v>
      </c>
      <c r="J118" s="659"/>
    </row>
    <row r="119" spans="2:10" ht="36.75" customHeight="1">
      <c r="B119" s="663"/>
      <c r="D119" s="559">
        <v>5.0999999999999996</v>
      </c>
      <c r="E119" s="651" t="s">
        <v>1094</v>
      </c>
      <c r="F119" s="652"/>
      <c r="G119" s="560">
        <v>44228</v>
      </c>
      <c r="H119" s="560">
        <v>44547</v>
      </c>
      <c r="I119" s="655" t="s">
        <v>1062</v>
      </c>
      <c r="J119" s="655"/>
    </row>
    <row r="120" spans="2:10" ht="37.5" customHeight="1">
      <c r="B120" s="663"/>
      <c r="D120" s="559">
        <v>5.2</v>
      </c>
      <c r="E120" s="651" t="s">
        <v>1095</v>
      </c>
      <c r="F120" s="652"/>
      <c r="G120" s="560">
        <v>44228</v>
      </c>
      <c r="H120" s="560">
        <v>44547</v>
      </c>
      <c r="I120" s="653" t="s">
        <v>1024</v>
      </c>
      <c r="J120" s="654"/>
    </row>
    <row r="121" spans="2:10" ht="16.5" customHeight="1">
      <c r="B121" s="663"/>
      <c r="D121" s="559">
        <v>5.3</v>
      </c>
      <c r="E121" s="651" t="s">
        <v>1247</v>
      </c>
      <c r="F121" s="652"/>
      <c r="G121" s="560">
        <v>44228</v>
      </c>
      <c r="H121" s="560">
        <v>44547</v>
      </c>
      <c r="I121" s="653" t="s">
        <v>1024</v>
      </c>
      <c r="J121" s="654"/>
    </row>
    <row r="122" spans="2:10" ht="35.25" customHeight="1">
      <c r="B122" s="663"/>
      <c r="D122" s="559">
        <v>5.4</v>
      </c>
      <c r="E122" s="651" t="s">
        <v>1096</v>
      </c>
      <c r="F122" s="652"/>
      <c r="G122" s="560">
        <v>44228</v>
      </c>
      <c r="H122" s="560">
        <v>44547</v>
      </c>
      <c r="I122" s="655" t="s">
        <v>1024</v>
      </c>
      <c r="J122" s="655"/>
    </row>
    <row r="123" spans="2:10" ht="16.5" customHeight="1">
      <c r="B123" s="663"/>
      <c r="D123" s="559">
        <v>5.5</v>
      </c>
      <c r="E123" s="651" t="s">
        <v>1099</v>
      </c>
      <c r="F123" s="652"/>
      <c r="G123" s="560">
        <v>44228</v>
      </c>
      <c r="H123" s="560">
        <v>44547</v>
      </c>
      <c r="I123" s="656" t="s">
        <v>1024</v>
      </c>
      <c r="J123" s="656"/>
    </row>
    <row r="124" spans="2:10"/>
    <row r="125" spans="2:10"/>
    <row r="126" spans="2:10"/>
    <row r="127" spans="2:10" ht="16.5">
      <c r="B127" s="2"/>
      <c r="C127" s="2"/>
      <c r="D127" s="662" t="s">
        <v>1251</v>
      </c>
      <c r="E127" s="662"/>
      <c r="F127" s="662"/>
      <c r="G127" s="662"/>
      <c r="H127" s="662"/>
      <c r="I127" s="662"/>
      <c r="J127" s="662"/>
    </row>
    <row r="128" spans="2:10">
      <c r="B128" s="663" t="s">
        <v>1250</v>
      </c>
      <c r="G128" s="9"/>
      <c r="H128" s="9"/>
      <c r="I128" s="521"/>
      <c r="J128" s="521"/>
    </row>
    <row r="129" spans="2:10" ht="16.5">
      <c r="B129" s="663"/>
      <c r="D129" s="659" t="str">
        <f>CONCATENATE("Actividades para Plan Operativo ",E45)</f>
        <v>Actividades para Plan Operativo 1. Gestión de la Comunicación y Promoción Institucional</v>
      </c>
      <c r="E129" s="659"/>
      <c r="F129" s="659"/>
      <c r="G129" s="561" t="s">
        <v>1252</v>
      </c>
      <c r="H129" s="561" t="s">
        <v>1253</v>
      </c>
      <c r="I129" s="659" t="s">
        <v>864</v>
      </c>
      <c r="J129" s="659"/>
    </row>
    <row r="130" spans="2:10" ht="49.5" customHeight="1">
      <c r="B130" s="663"/>
      <c r="D130" s="561">
        <v>1.1000000000000001</v>
      </c>
      <c r="E130" s="666" t="s">
        <v>1224</v>
      </c>
      <c r="F130" s="667"/>
      <c r="G130" s="563">
        <v>44593</v>
      </c>
      <c r="H130" s="563">
        <v>44911</v>
      </c>
      <c r="I130" s="655" t="s">
        <v>1062</v>
      </c>
      <c r="J130" s="655"/>
    </row>
    <row r="131" spans="2:10" ht="16.5">
      <c r="B131" s="663"/>
      <c r="D131" s="561">
        <v>1.2</v>
      </c>
      <c r="E131" s="666" t="s">
        <v>1149</v>
      </c>
      <c r="F131" s="667" t="s">
        <v>1149</v>
      </c>
      <c r="G131" s="563">
        <v>44593</v>
      </c>
      <c r="H131" s="563">
        <v>44911</v>
      </c>
      <c r="I131" s="655" t="s">
        <v>1062</v>
      </c>
      <c r="J131" s="655"/>
    </row>
    <row r="132" spans="2:10" ht="31.5" customHeight="1">
      <c r="B132" s="663"/>
      <c r="D132" s="561">
        <v>1.3</v>
      </c>
      <c r="E132" s="666" t="s">
        <v>1150</v>
      </c>
      <c r="F132" s="667" t="s">
        <v>1150</v>
      </c>
      <c r="G132" s="563">
        <v>44593</v>
      </c>
      <c r="H132" s="563">
        <v>44911</v>
      </c>
      <c r="I132" s="655" t="s">
        <v>1062</v>
      </c>
      <c r="J132" s="655"/>
    </row>
    <row r="133" spans="2:10">
      <c r="B133" s="663"/>
      <c r="G133" s="9"/>
      <c r="H133" s="9"/>
      <c r="I133" s="521"/>
      <c r="J133" s="521"/>
    </row>
    <row r="134" spans="2:10" ht="16.5">
      <c r="B134" s="663"/>
      <c r="D134" s="659" t="str">
        <f>CONCATENATE("Actividades para Plan Operativo ",E46)</f>
        <v>Actividades para Plan Operativo 2. Gestión de la Comunicación Informativa</v>
      </c>
      <c r="E134" s="659"/>
      <c r="F134" s="659"/>
      <c r="G134" s="561" t="s">
        <v>1252</v>
      </c>
      <c r="H134" s="561" t="s">
        <v>1253</v>
      </c>
      <c r="I134" s="659" t="s">
        <v>864</v>
      </c>
      <c r="J134" s="659"/>
    </row>
    <row r="135" spans="2:10" ht="16.5">
      <c r="B135" s="663"/>
      <c r="D135" s="561">
        <v>2.1</v>
      </c>
      <c r="E135" s="666" t="s">
        <v>1073</v>
      </c>
      <c r="F135" s="667"/>
      <c r="G135" s="563">
        <v>44593</v>
      </c>
      <c r="H135" s="563">
        <v>44911</v>
      </c>
      <c r="I135" s="655" t="s">
        <v>1062</v>
      </c>
      <c r="J135" s="655"/>
    </row>
    <row r="136" spans="2:10" ht="16.5">
      <c r="B136" s="663"/>
      <c r="D136" s="561">
        <v>2.2000000000000002</v>
      </c>
      <c r="E136" s="666" t="s">
        <v>1074</v>
      </c>
      <c r="F136" s="667" t="s">
        <v>1074</v>
      </c>
      <c r="G136" s="563">
        <v>44593</v>
      </c>
      <c r="H136" s="563">
        <v>44911</v>
      </c>
      <c r="I136" s="653" t="s">
        <v>1079</v>
      </c>
      <c r="J136" s="654"/>
    </row>
    <row r="137" spans="2:10" ht="16.5">
      <c r="B137" s="663"/>
      <c r="D137" s="561">
        <v>2.2999999999999998</v>
      </c>
      <c r="E137" s="666" t="s">
        <v>1075</v>
      </c>
      <c r="F137" s="667" t="s">
        <v>1075</v>
      </c>
      <c r="G137" s="563">
        <v>44593</v>
      </c>
      <c r="H137" s="563">
        <v>44911</v>
      </c>
      <c r="I137" s="653" t="s">
        <v>1079</v>
      </c>
      <c r="J137" s="654"/>
    </row>
    <row r="138" spans="2:10" ht="16.5">
      <c r="B138" s="663"/>
      <c r="D138" s="561">
        <v>2.4</v>
      </c>
      <c r="E138" s="666" t="s">
        <v>1076</v>
      </c>
      <c r="F138" s="667" t="s">
        <v>1076</v>
      </c>
      <c r="G138" s="563">
        <v>44593</v>
      </c>
      <c r="H138" s="563">
        <v>44911</v>
      </c>
      <c r="I138" s="655" t="s">
        <v>1079</v>
      </c>
      <c r="J138" s="655"/>
    </row>
    <row r="139" spans="2:10" ht="16.5">
      <c r="B139" s="663"/>
      <c r="D139" s="561">
        <v>2.5</v>
      </c>
      <c r="E139" s="666" t="s">
        <v>1077</v>
      </c>
      <c r="F139" s="667" t="s">
        <v>1077</v>
      </c>
      <c r="G139" s="563">
        <v>44593</v>
      </c>
      <c r="H139" s="563">
        <v>44911</v>
      </c>
      <c r="I139" s="656" t="s">
        <v>1079</v>
      </c>
      <c r="J139" s="656"/>
    </row>
    <row r="140" spans="2:10" ht="16.5">
      <c r="B140" s="663"/>
      <c r="D140" s="561">
        <v>2.6</v>
      </c>
      <c r="E140" s="666" t="s">
        <v>1078</v>
      </c>
      <c r="F140" s="667" t="s">
        <v>1078</v>
      </c>
      <c r="G140" s="563">
        <v>44593</v>
      </c>
      <c r="H140" s="563">
        <v>44911</v>
      </c>
      <c r="I140" s="656" t="s">
        <v>1079</v>
      </c>
      <c r="J140" s="656"/>
    </row>
    <row r="141" spans="2:10" ht="41.25" customHeight="1">
      <c r="B141" s="663"/>
      <c r="D141" s="561">
        <v>2.7</v>
      </c>
      <c r="E141" s="666" t="s">
        <v>1259</v>
      </c>
      <c r="F141" s="667" t="s">
        <v>1259</v>
      </c>
      <c r="G141" s="563">
        <v>44593</v>
      </c>
      <c r="H141" s="563">
        <v>44911</v>
      </c>
      <c r="I141" s="656" t="s">
        <v>1080</v>
      </c>
      <c r="J141" s="656"/>
    </row>
    <row r="142" spans="2:10">
      <c r="B142" s="663"/>
      <c r="G142" s="520"/>
      <c r="H142" s="520"/>
      <c r="I142" s="521"/>
      <c r="J142" s="521"/>
    </row>
    <row r="143" spans="2:10" ht="16.5">
      <c r="B143" s="663"/>
      <c r="D143" s="659" t="str">
        <f>CONCATENATE("Actividades para Plan Operativo ",E47)</f>
        <v>Actividades para Plan Operativo 3. Gestión de la Comunicación Organizacional</v>
      </c>
      <c r="E143" s="659"/>
      <c r="F143" s="659"/>
      <c r="G143" s="561" t="s">
        <v>1252</v>
      </c>
      <c r="H143" s="561" t="s">
        <v>1253</v>
      </c>
      <c r="I143" s="659" t="s">
        <v>864</v>
      </c>
      <c r="J143" s="659"/>
    </row>
    <row r="144" spans="2:10" ht="16.5">
      <c r="B144" s="663"/>
      <c r="D144" s="561">
        <v>3.1</v>
      </c>
      <c r="E144" s="668" t="s">
        <v>1081</v>
      </c>
      <c r="F144" s="669"/>
      <c r="G144" s="563">
        <v>44593</v>
      </c>
      <c r="H144" s="563">
        <v>44911</v>
      </c>
      <c r="I144" s="655" t="s">
        <v>1062</v>
      </c>
      <c r="J144" s="655"/>
    </row>
    <row r="145" spans="2:10" ht="36.75" customHeight="1">
      <c r="B145" s="663"/>
      <c r="D145" s="561">
        <v>3.2</v>
      </c>
      <c r="E145" s="668" t="s">
        <v>1245</v>
      </c>
      <c r="F145" s="669" t="s">
        <v>1245</v>
      </c>
      <c r="G145" s="563">
        <v>44593</v>
      </c>
      <c r="H145" s="563">
        <v>44911</v>
      </c>
      <c r="I145" s="653" t="s">
        <v>1085</v>
      </c>
      <c r="J145" s="654"/>
    </row>
    <row r="146" spans="2:10" ht="42.75" customHeight="1">
      <c r="B146" s="663"/>
      <c r="D146" s="561">
        <v>3.3</v>
      </c>
      <c r="E146" s="668" t="s">
        <v>1260</v>
      </c>
      <c r="F146" s="669" t="s">
        <v>1260</v>
      </c>
      <c r="G146" s="563">
        <v>44593</v>
      </c>
      <c r="H146" s="563">
        <v>44911</v>
      </c>
      <c r="I146" s="653" t="s">
        <v>1085</v>
      </c>
      <c r="J146" s="654"/>
    </row>
    <row r="147" spans="2:10">
      <c r="B147" s="663"/>
      <c r="G147" s="520"/>
      <c r="H147" s="520"/>
      <c r="I147" s="521"/>
      <c r="J147" s="521"/>
    </row>
    <row r="148" spans="2:10" ht="16.5">
      <c r="B148" s="663"/>
      <c r="D148" s="659" t="str">
        <f>CONCATENATE("Actividades para Plan Operativo ",E48)</f>
        <v>Actividades para Plan Operativo 4. Gestión de la Comunicación Corporativa</v>
      </c>
      <c r="E148" s="659"/>
      <c r="F148" s="659"/>
      <c r="G148" s="561" t="s">
        <v>1252</v>
      </c>
      <c r="H148" s="561" t="s">
        <v>1253</v>
      </c>
      <c r="I148" s="659" t="s">
        <v>864</v>
      </c>
      <c r="J148" s="659"/>
    </row>
    <row r="149" spans="2:10" ht="16.5">
      <c r="B149" s="663"/>
      <c r="D149" s="561">
        <v>4.0999999999999996</v>
      </c>
      <c r="E149" s="666" t="s">
        <v>1246</v>
      </c>
      <c r="F149" s="667"/>
      <c r="G149" s="563">
        <v>44593</v>
      </c>
      <c r="H149" s="563">
        <v>44911</v>
      </c>
      <c r="I149" s="655" t="s">
        <v>1062</v>
      </c>
      <c r="J149" s="655"/>
    </row>
    <row r="150" spans="2:10" ht="16.5">
      <c r="B150" s="663"/>
      <c r="D150" s="561">
        <v>4.2</v>
      </c>
      <c r="E150" s="666" t="s">
        <v>1087</v>
      </c>
      <c r="F150" s="667" t="s">
        <v>1087</v>
      </c>
      <c r="G150" s="563">
        <v>44593</v>
      </c>
      <c r="H150" s="563">
        <v>44911</v>
      </c>
      <c r="I150" s="653" t="s">
        <v>1091</v>
      </c>
      <c r="J150" s="654"/>
    </row>
    <row r="151" spans="2:10" ht="16.5">
      <c r="B151" s="663"/>
      <c r="D151" s="561">
        <v>4.3</v>
      </c>
      <c r="E151" s="666" t="s">
        <v>1088</v>
      </c>
      <c r="F151" s="667" t="s">
        <v>1088</v>
      </c>
      <c r="G151" s="563">
        <v>44593</v>
      </c>
      <c r="H151" s="563">
        <v>44911</v>
      </c>
      <c r="I151" s="653" t="s">
        <v>1091</v>
      </c>
      <c r="J151" s="654"/>
    </row>
    <row r="152" spans="2:10" ht="36.75" customHeight="1">
      <c r="B152" s="663"/>
      <c r="D152" s="561">
        <v>4.4000000000000004</v>
      </c>
      <c r="E152" s="666" t="s">
        <v>1093</v>
      </c>
      <c r="F152" s="667" t="s">
        <v>1093</v>
      </c>
      <c r="G152" s="563">
        <v>44593</v>
      </c>
      <c r="H152" s="563">
        <v>44911</v>
      </c>
      <c r="I152" s="653" t="s">
        <v>1091</v>
      </c>
      <c r="J152" s="654"/>
    </row>
    <row r="153" spans="2:10" ht="16.5">
      <c r="B153" s="663"/>
      <c r="D153" s="561">
        <v>4.5</v>
      </c>
      <c r="E153" s="666" t="s">
        <v>1090</v>
      </c>
      <c r="F153" s="667" t="s">
        <v>1090</v>
      </c>
      <c r="G153" s="563">
        <v>44593</v>
      </c>
      <c r="H153" s="563">
        <v>44911</v>
      </c>
      <c r="I153" s="656" t="s">
        <v>1092</v>
      </c>
      <c r="J153" s="656"/>
    </row>
    <row r="154" spans="2:10" ht="16.5">
      <c r="B154" s="663"/>
      <c r="D154" s="561">
        <v>4.5999999999999996</v>
      </c>
      <c r="E154" s="666" t="s">
        <v>1089</v>
      </c>
      <c r="F154" s="667" t="s">
        <v>1089</v>
      </c>
      <c r="G154" s="563">
        <v>44593</v>
      </c>
      <c r="H154" s="563">
        <v>44911</v>
      </c>
      <c r="I154" s="656" t="s">
        <v>1092</v>
      </c>
      <c r="J154" s="656"/>
    </row>
    <row r="155" spans="2:10">
      <c r="B155" s="663"/>
      <c r="G155" s="520"/>
      <c r="H155" s="520"/>
      <c r="I155" s="521"/>
      <c r="J155" s="521"/>
    </row>
    <row r="156" spans="2:10" ht="16.5">
      <c r="B156" s="663"/>
      <c r="D156" s="659" t="str">
        <f>CONCATENATE("Actividades para Plan Operativo ",E49)</f>
        <v>Actividades para Plan Operativo 5. Gestión de la Comunicación Movilizadora</v>
      </c>
      <c r="E156" s="659"/>
      <c r="F156" s="659"/>
      <c r="G156" s="561" t="s">
        <v>1252</v>
      </c>
      <c r="H156" s="561" t="s">
        <v>1253</v>
      </c>
      <c r="I156" s="659" t="s">
        <v>864</v>
      </c>
      <c r="J156" s="659"/>
    </row>
    <row r="157" spans="2:10" ht="35.25" customHeight="1">
      <c r="B157" s="663"/>
      <c r="D157" s="561">
        <v>5.0999999999999996</v>
      </c>
      <c r="E157" s="664" t="s">
        <v>1094</v>
      </c>
      <c r="F157" s="665"/>
      <c r="G157" s="563">
        <v>44593</v>
      </c>
      <c r="H157" s="563">
        <v>44911</v>
      </c>
      <c r="I157" s="655" t="s">
        <v>1062</v>
      </c>
      <c r="J157" s="655"/>
    </row>
    <row r="158" spans="2:10" ht="40.5" customHeight="1">
      <c r="B158" s="663"/>
      <c r="D158" s="561">
        <v>5.2</v>
      </c>
      <c r="E158" s="664" t="s">
        <v>1095</v>
      </c>
      <c r="F158" s="665" t="s">
        <v>1095</v>
      </c>
      <c r="G158" s="563">
        <v>44593</v>
      </c>
      <c r="H158" s="563">
        <v>44911</v>
      </c>
      <c r="I158" s="653" t="s">
        <v>1024</v>
      </c>
      <c r="J158" s="654"/>
    </row>
    <row r="159" spans="2:10" ht="16.5">
      <c r="B159" s="663"/>
      <c r="D159" s="561">
        <v>5.3</v>
      </c>
      <c r="E159" s="664" t="s">
        <v>1247</v>
      </c>
      <c r="F159" s="665" t="s">
        <v>1247</v>
      </c>
      <c r="G159" s="563">
        <v>44593</v>
      </c>
      <c r="H159" s="563">
        <v>44911</v>
      </c>
      <c r="I159" s="653" t="s">
        <v>1024</v>
      </c>
      <c r="J159" s="654"/>
    </row>
    <row r="160" spans="2:10" ht="33.75" customHeight="1">
      <c r="B160" s="663"/>
      <c r="D160" s="561">
        <v>5.4</v>
      </c>
      <c r="E160" s="664" t="s">
        <v>1096</v>
      </c>
      <c r="F160" s="665" t="s">
        <v>1096</v>
      </c>
      <c r="G160" s="563">
        <v>44593</v>
      </c>
      <c r="H160" s="563">
        <v>44911</v>
      </c>
      <c r="I160" s="655" t="s">
        <v>1024</v>
      </c>
      <c r="J160" s="655"/>
    </row>
    <row r="161" spans="2:10" ht="16.5">
      <c r="B161" s="663"/>
      <c r="D161" s="561">
        <v>5.5</v>
      </c>
      <c r="E161" s="664" t="s">
        <v>1099</v>
      </c>
      <c r="F161" s="665" t="s">
        <v>1099</v>
      </c>
      <c r="G161" s="563">
        <v>44593</v>
      </c>
      <c r="H161" s="563">
        <v>44911</v>
      </c>
      <c r="I161" s="655" t="s">
        <v>1024</v>
      </c>
      <c r="J161" s="655"/>
    </row>
    <row r="162" spans="2:10" ht="61.5" customHeight="1">
      <c r="B162" s="663"/>
      <c r="D162" s="561">
        <v>5.6</v>
      </c>
      <c r="E162" s="664" t="s">
        <v>1262</v>
      </c>
      <c r="F162" s="665" t="s">
        <v>1261</v>
      </c>
      <c r="G162" s="563">
        <v>44593</v>
      </c>
      <c r="H162" s="563">
        <v>44911</v>
      </c>
      <c r="I162" s="656" t="s">
        <v>1024</v>
      </c>
      <c r="J162" s="656"/>
    </row>
    <row r="163" spans="2:10"/>
    <row r="164" spans="2:10"/>
    <row r="165" spans="2:10"/>
    <row r="166" spans="2:10" ht="16.5">
      <c r="B166" s="2"/>
      <c r="C166" s="2"/>
      <c r="D166" s="662" t="s">
        <v>1268</v>
      </c>
      <c r="E166" s="662"/>
      <c r="F166" s="662"/>
      <c r="G166" s="662"/>
      <c r="H166" s="662"/>
      <c r="I166" s="662"/>
      <c r="J166" s="662"/>
    </row>
    <row r="167" spans="2:10">
      <c r="B167" s="663" t="s">
        <v>1267</v>
      </c>
      <c r="G167" s="9"/>
      <c r="H167" s="9"/>
      <c r="I167" s="521"/>
      <c r="J167" s="521"/>
    </row>
    <row r="168" spans="2:10" ht="16.5">
      <c r="B168" s="663"/>
      <c r="D168" s="659" t="str">
        <f>CONCATENATE("Actividades para Plan Operativo ",E45)</f>
        <v>Actividades para Plan Operativo 1. Gestión de la Comunicación y Promoción Institucional</v>
      </c>
      <c r="E168" s="659"/>
      <c r="F168" s="659"/>
      <c r="G168" s="564" t="s">
        <v>1269</v>
      </c>
      <c r="H168" s="564" t="s">
        <v>1270</v>
      </c>
      <c r="I168" s="659" t="s">
        <v>864</v>
      </c>
      <c r="J168" s="659"/>
    </row>
    <row r="169" spans="2:10" ht="45" customHeight="1">
      <c r="B169" s="663"/>
      <c r="D169" s="564">
        <v>1.1000000000000001</v>
      </c>
      <c r="E169" s="657" t="s">
        <v>1271</v>
      </c>
      <c r="F169" s="658"/>
      <c r="G169" s="560">
        <v>44958</v>
      </c>
      <c r="H169" s="560">
        <v>45275</v>
      </c>
      <c r="I169" s="655" t="s">
        <v>1062</v>
      </c>
      <c r="J169" s="655"/>
    </row>
    <row r="170" spans="2:10" ht="16.5" customHeight="1">
      <c r="B170" s="663"/>
      <c r="D170" s="564">
        <v>1.2</v>
      </c>
      <c r="E170" s="657" t="s">
        <v>1149</v>
      </c>
      <c r="F170" s="658" t="s">
        <v>1149</v>
      </c>
      <c r="G170" s="560">
        <v>44958</v>
      </c>
      <c r="H170" s="560">
        <v>45275</v>
      </c>
      <c r="I170" s="655" t="s">
        <v>1062</v>
      </c>
      <c r="J170" s="655"/>
    </row>
    <row r="171" spans="2:10" ht="39" customHeight="1">
      <c r="B171" s="663"/>
      <c r="D171" s="564">
        <v>1.3</v>
      </c>
      <c r="E171" s="657" t="s">
        <v>1150</v>
      </c>
      <c r="F171" s="658" t="s">
        <v>1150</v>
      </c>
      <c r="G171" s="560">
        <v>44958</v>
      </c>
      <c r="H171" s="560">
        <v>45275</v>
      </c>
      <c r="I171" s="655" t="s">
        <v>1062</v>
      </c>
      <c r="J171" s="655"/>
    </row>
    <row r="172" spans="2:10">
      <c r="B172" s="663"/>
      <c r="G172" s="9"/>
      <c r="H172" s="9"/>
      <c r="I172" s="521"/>
      <c r="J172" s="521"/>
    </row>
    <row r="173" spans="2:10" ht="16.5">
      <c r="B173" s="663"/>
      <c r="D173" s="659" t="str">
        <f>CONCATENATE("Actividades para Plan Operativo ",E46)</f>
        <v>Actividades para Plan Operativo 2. Gestión de la Comunicación Informativa</v>
      </c>
      <c r="E173" s="659"/>
      <c r="F173" s="659"/>
      <c r="G173" s="564" t="s">
        <v>1269</v>
      </c>
      <c r="H173" s="564" t="s">
        <v>1270</v>
      </c>
      <c r="I173" s="659" t="s">
        <v>864</v>
      </c>
      <c r="J173" s="659"/>
    </row>
    <row r="174" spans="2:10" ht="16.5" customHeight="1">
      <c r="B174" s="663"/>
      <c r="D174" s="564">
        <v>2.1</v>
      </c>
      <c r="E174" s="657" t="s">
        <v>1073</v>
      </c>
      <c r="F174" s="658"/>
      <c r="G174" s="560">
        <v>44958</v>
      </c>
      <c r="H174" s="560">
        <v>45275</v>
      </c>
      <c r="I174" s="655" t="s">
        <v>1062</v>
      </c>
      <c r="J174" s="655"/>
    </row>
    <row r="175" spans="2:10" ht="16.5" customHeight="1">
      <c r="B175" s="663"/>
      <c r="D175" s="564">
        <v>2.2000000000000002</v>
      </c>
      <c r="E175" s="657" t="s">
        <v>1074</v>
      </c>
      <c r="F175" s="658" t="s">
        <v>1074</v>
      </c>
      <c r="G175" s="560">
        <v>44958</v>
      </c>
      <c r="H175" s="560">
        <v>45275</v>
      </c>
      <c r="I175" s="653" t="s">
        <v>1079</v>
      </c>
      <c r="J175" s="654"/>
    </row>
    <row r="176" spans="2:10" ht="16.5" customHeight="1">
      <c r="B176" s="663"/>
      <c r="D176" s="564">
        <v>2.2999999999999998</v>
      </c>
      <c r="E176" s="657" t="s">
        <v>1075</v>
      </c>
      <c r="F176" s="658" t="s">
        <v>1075</v>
      </c>
      <c r="G176" s="560">
        <v>44958</v>
      </c>
      <c r="H176" s="560">
        <v>45275</v>
      </c>
      <c r="I176" s="653" t="s">
        <v>1079</v>
      </c>
      <c r="J176" s="654"/>
    </row>
    <row r="177" spans="2:10" ht="16.5" customHeight="1">
      <c r="B177" s="663"/>
      <c r="D177" s="564">
        <v>2.4</v>
      </c>
      <c r="E177" s="657" t="s">
        <v>1076</v>
      </c>
      <c r="F177" s="658" t="s">
        <v>1076</v>
      </c>
      <c r="G177" s="560">
        <v>44958</v>
      </c>
      <c r="H177" s="560">
        <v>45275</v>
      </c>
      <c r="I177" s="655" t="s">
        <v>1079</v>
      </c>
      <c r="J177" s="655"/>
    </row>
    <row r="178" spans="2:10" ht="16.5" customHeight="1">
      <c r="B178" s="663"/>
      <c r="D178" s="564">
        <v>2.5</v>
      </c>
      <c r="E178" s="657" t="s">
        <v>1077</v>
      </c>
      <c r="F178" s="658" t="s">
        <v>1077</v>
      </c>
      <c r="G178" s="560">
        <v>44958</v>
      </c>
      <c r="H178" s="560">
        <v>45275</v>
      </c>
      <c r="I178" s="656" t="s">
        <v>1079</v>
      </c>
      <c r="J178" s="656"/>
    </row>
    <row r="179" spans="2:10" ht="16.5" customHeight="1">
      <c r="B179" s="663"/>
      <c r="D179" s="564">
        <v>2.6</v>
      </c>
      <c r="E179" s="657" t="s">
        <v>1078</v>
      </c>
      <c r="F179" s="658" t="s">
        <v>1078</v>
      </c>
      <c r="G179" s="560">
        <v>44958</v>
      </c>
      <c r="H179" s="560">
        <v>45275</v>
      </c>
      <c r="I179" s="656" t="s">
        <v>1079</v>
      </c>
      <c r="J179" s="656"/>
    </row>
    <row r="180" spans="2:10" ht="33" customHeight="1">
      <c r="B180" s="663"/>
      <c r="D180" s="564">
        <v>2.7</v>
      </c>
      <c r="E180" s="657" t="s">
        <v>1259</v>
      </c>
      <c r="F180" s="658" t="s">
        <v>1259</v>
      </c>
      <c r="G180" s="560">
        <v>44958</v>
      </c>
      <c r="H180" s="560">
        <v>45275</v>
      </c>
      <c r="I180" s="656" t="s">
        <v>1080</v>
      </c>
      <c r="J180" s="656"/>
    </row>
    <row r="181" spans="2:10">
      <c r="B181" s="663"/>
      <c r="G181" s="520"/>
      <c r="H181" s="520"/>
      <c r="I181" s="521"/>
      <c r="J181" s="521"/>
    </row>
    <row r="182" spans="2:10" ht="16.5">
      <c r="B182" s="663"/>
      <c r="D182" s="659" t="str">
        <f>CONCATENATE("Actividades para Plan Operativo ",E47)</f>
        <v>Actividades para Plan Operativo 3. Gestión de la Comunicación Organizacional</v>
      </c>
      <c r="E182" s="659"/>
      <c r="F182" s="659"/>
      <c r="G182" s="564" t="s">
        <v>1269</v>
      </c>
      <c r="H182" s="564" t="s">
        <v>1270</v>
      </c>
      <c r="I182" s="659" t="s">
        <v>864</v>
      </c>
      <c r="J182" s="659"/>
    </row>
    <row r="183" spans="2:10" ht="16.5" customHeight="1">
      <c r="B183" s="663"/>
      <c r="D183" s="564">
        <v>3.1</v>
      </c>
      <c r="E183" s="660" t="s">
        <v>1081</v>
      </c>
      <c r="F183" s="661"/>
      <c r="G183" s="560">
        <v>44958</v>
      </c>
      <c r="H183" s="560">
        <v>45275</v>
      </c>
      <c r="I183" s="655" t="s">
        <v>1062</v>
      </c>
      <c r="J183" s="655"/>
    </row>
    <row r="184" spans="2:10" ht="33.75" customHeight="1">
      <c r="B184" s="663"/>
      <c r="D184" s="564">
        <v>3.2</v>
      </c>
      <c r="E184" s="660" t="s">
        <v>1245</v>
      </c>
      <c r="F184" s="661" t="s">
        <v>1245</v>
      </c>
      <c r="G184" s="560">
        <v>44958</v>
      </c>
      <c r="H184" s="560">
        <v>45275</v>
      </c>
      <c r="I184" s="653" t="s">
        <v>1085</v>
      </c>
      <c r="J184" s="654"/>
    </row>
    <row r="185" spans="2:10" ht="33.75" customHeight="1">
      <c r="B185" s="663"/>
      <c r="D185" s="564">
        <v>3.3</v>
      </c>
      <c r="E185" s="660" t="s">
        <v>1260</v>
      </c>
      <c r="F185" s="661" t="s">
        <v>1260</v>
      </c>
      <c r="G185" s="560">
        <v>44958</v>
      </c>
      <c r="H185" s="560">
        <v>45275</v>
      </c>
      <c r="I185" s="653" t="s">
        <v>1085</v>
      </c>
      <c r="J185" s="654"/>
    </row>
    <row r="186" spans="2:10">
      <c r="B186" s="663"/>
      <c r="G186" s="520"/>
      <c r="H186" s="520"/>
      <c r="I186" s="521"/>
      <c r="J186" s="521"/>
    </row>
    <row r="187" spans="2:10" ht="16.5">
      <c r="B187" s="663"/>
      <c r="D187" s="659" t="str">
        <f>CONCATENATE("Actividades para Plan Operativo ",E48)</f>
        <v>Actividades para Plan Operativo 4. Gestión de la Comunicación Corporativa</v>
      </c>
      <c r="E187" s="659"/>
      <c r="F187" s="659"/>
      <c r="G187" s="564" t="s">
        <v>1269</v>
      </c>
      <c r="H187" s="564" t="s">
        <v>1270</v>
      </c>
      <c r="I187" s="659" t="s">
        <v>864</v>
      </c>
      <c r="J187" s="659"/>
    </row>
    <row r="188" spans="2:10" ht="16.5" customHeight="1">
      <c r="B188" s="663"/>
      <c r="D188" s="564">
        <v>4.0999999999999996</v>
      </c>
      <c r="E188" s="657" t="s">
        <v>1246</v>
      </c>
      <c r="F188" s="658"/>
      <c r="G188" s="560">
        <v>44958</v>
      </c>
      <c r="H188" s="560">
        <v>45275</v>
      </c>
      <c r="I188" s="655" t="s">
        <v>1062</v>
      </c>
      <c r="J188" s="655"/>
    </row>
    <row r="189" spans="2:10" ht="16.5" customHeight="1">
      <c r="B189" s="663"/>
      <c r="D189" s="564">
        <v>4.2</v>
      </c>
      <c r="E189" s="657" t="s">
        <v>1087</v>
      </c>
      <c r="F189" s="658" t="s">
        <v>1087</v>
      </c>
      <c r="G189" s="560">
        <v>44958</v>
      </c>
      <c r="H189" s="560">
        <v>45275</v>
      </c>
      <c r="I189" s="653" t="s">
        <v>1091</v>
      </c>
      <c r="J189" s="654"/>
    </row>
    <row r="190" spans="2:10" ht="16.5" customHeight="1">
      <c r="B190" s="663"/>
      <c r="D190" s="564">
        <v>4.3</v>
      </c>
      <c r="E190" s="657" t="s">
        <v>1088</v>
      </c>
      <c r="F190" s="658" t="s">
        <v>1088</v>
      </c>
      <c r="G190" s="560">
        <v>44958</v>
      </c>
      <c r="H190" s="560">
        <v>45275</v>
      </c>
      <c r="I190" s="653" t="s">
        <v>1091</v>
      </c>
      <c r="J190" s="654"/>
    </row>
    <row r="191" spans="2:10" ht="32.25" customHeight="1">
      <c r="B191" s="663"/>
      <c r="D191" s="564">
        <v>4.4000000000000004</v>
      </c>
      <c r="E191" s="657" t="s">
        <v>1093</v>
      </c>
      <c r="F191" s="658" t="s">
        <v>1093</v>
      </c>
      <c r="G191" s="560">
        <v>44958</v>
      </c>
      <c r="H191" s="560">
        <v>45275</v>
      </c>
      <c r="I191" s="653" t="s">
        <v>1091</v>
      </c>
      <c r="J191" s="654"/>
    </row>
    <row r="192" spans="2:10" ht="16.5">
      <c r="B192" s="663"/>
      <c r="D192" s="564">
        <v>4.5</v>
      </c>
      <c r="E192" s="657" t="s">
        <v>1090</v>
      </c>
      <c r="F192" s="658" t="s">
        <v>1090</v>
      </c>
      <c r="G192" s="560">
        <v>44958</v>
      </c>
      <c r="H192" s="560">
        <v>45275</v>
      </c>
      <c r="I192" s="656" t="s">
        <v>1092</v>
      </c>
      <c r="J192" s="656"/>
    </row>
    <row r="193" spans="2:10" ht="16.5" customHeight="1">
      <c r="B193" s="663"/>
      <c r="D193" s="564">
        <v>4.5999999999999996</v>
      </c>
      <c r="E193" s="657" t="s">
        <v>1089</v>
      </c>
      <c r="F193" s="658" t="s">
        <v>1089</v>
      </c>
      <c r="G193" s="560">
        <v>44958</v>
      </c>
      <c r="H193" s="560">
        <v>45275</v>
      </c>
      <c r="I193" s="656" t="s">
        <v>1092</v>
      </c>
      <c r="J193" s="656"/>
    </row>
    <row r="194" spans="2:10">
      <c r="B194" s="663"/>
      <c r="G194" s="520"/>
      <c r="H194" s="520"/>
      <c r="I194" s="521"/>
      <c r="J194" s="521"/>
    </row>
    <row r="195" spans="2:10" ht="16.5">
      <c r="B195" s="663"/>
      <c r="D195" s="659" t="str">
        <f>CONCATENATE("Actividades para Plan Operativo ",E49)</f>
        <v>Actividades para Plan Operativo 5. Gestión de la Comunicación Movilizadora</v>
      </c>
      <c r="E195" s="659"/>
      <c r="F195" s="659"/>
      <c r="G195" s="564" t="s">
        <v>1269</v>
      </c>
      <c r="H195" s="564" t="s">
        <v>1270</v>
      </c>
      <c r="I195" s="659" t="s">
        <v>864</v>
      </c>
      <c r="J195" s="659"/>
    </row>
    <row r="196" spans="2:10" ht="36.75" customHeight="1">
      <c r="B196" s="663"/>
      <c r="D196" s="564">
        <v>5.0999999999999996</v>
      </c>
      <c r="E196" s="651" t="s">
        <v>1094</v>
      </c>
      <c r="F196" s="652"/>
      <c r="G196" s="560">
        <v>44958</v>
      </c>
      <c r="H196" s="560">
        <v>45275</v>
      </c>
      <c r="I196" s="655" t="s">
        <v>1062</v>
      </c>
      <c r="J196" s="655"/>
    </row>
    <row r="197" spans="2:10" ht="36.75" customHeight="1">
      <c r="B197" s="663"/>
      <c r="D197" s="564">
        <v>5.2</v>
      </c>
      <c r="E197" s="651" t="s">
        <v>1095</v>
      </c>
      <c r="F197" s="652" t="s">
        <v>1095</v>
      </c>
      <c r="G197" s="560">
        <v>44958</v>
      </c>
      <c r="H197" s="560">
        <v>45275</v>
      </c>
      <c r="I197" s="653" t="s">
        <v>1024</v>
      </c>
      <c r="J197" s="654"/>
    </row>
    <row r="198" spans="2:10" ht="16.5" customHeight="1">
      <c r="B198" s="663"/>
      <c r="D198" s="564">
        <v>5.3</v>
      </c>
      <c r="E198" s="651" t="s">
        <v>1247</v>
      </c>
      <c r="F198" s="652" t="s">
        <v>1247</v>
      </c>
      <c r="G198" s="560">
        <v>44958</v>
      </c>
      <c r="H198" s="560">
        <v>45275</v>
      </c>
      <c r="I198" s="653" t="s">
        <v>1024</v>
      </c>
      <c r="J198" s="654"/>
    </row>
    <row r="199" spans="2:10" ht="39" customHeight="1">
      <c r="B199" s="663"/>
      <c r="D199" s="564">
        <v>5.4</v>
      </c>
      <c r="E199" s="651" t="s">
        <v>1096</v>
      </c>
      <c r="F199" s="652" t="s">
        <v>1096</v>
      </c>
      <c r="G199" s="560">
        <v>44958</v>
      </c>
      <c r="H199" s="560">
        <v>45275</v>
      </c>
      <c r="I199" s="655" t="s">
        <v>1024</v>
      </c>
      <c r="J199" s="655"/>
    </row>
    <row r="200" spans="2:10" ht="16.5">
      <c r="B200" s="663"/>
      <c r="D200" s="564">
        <v>5.5</v>
      </c>
      <c r="E200" s="651" t="s">
        <v>1099</v>
      </c>
      <c r="F200" s="652" t="s">
        <v>1099</v>
      </c>
      <c r="G200" s="560">
        <v>44958</v>
      </c>
      <c r="H200" s="560">
        <v>45275</v>
      </c>
      <c r="I200" s="655" t="s">
        <v>1024</v>
      </c>
      <c r="J200" s="655"/>
    </row>
    <row r="201" spans="2:10" ht="54" customHeight="1">
      <c r="B201" s="663"/>
      <c r="D201" s="564">
        <v>5.6</v>
      </c>
      <c r="E201" s="651" t="s">
        <v>1262</v>
      </c>
      <c r="F201" s="652" t="s">
        <v>1261</v>
      </c>
      <c r="G201" s="560">
        <v>44958</v>
      </c>
      <c r="H201" s="560">
        <v>45275</v>
      </c>
      <c r="I201" s="656" t="s">
        <v>1024</v>
      </c>
      <c r="J201" s="656"/>
    </row>
    <row r="202" spans="2:10"/>
    <row r="203" spans="2:10"/>
    <row r="204" spans="2:10"/>
    <row r="205" spans="2:10"/>
    <row r="206" spans="2:10"/>
    <row r="207" spans="2:10"/>
    <row r="208" spans="2:1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ht="13.5" customHeight="1"/>
  </sheetData>
  <sheetProtection algorithmName="SHA-512" hashValue="L0EcoruvyXN7pLGbge4vCXIKuVeCunECmoIlobRFNs+35co6ix9LECfEVFS7cKWkpiUkMgdkqym81JSnw9rcQA==" saltValue="6cgFRE1a2s7qtXZPuREd4g==" spinCount="100000" sheet="1" formatCells="0"/>
  <mergeCells count="311">
    <mergeCell ref="E121:F121"/>
    <mergeCell ref="I121:J121"/>
    <mergeCell ref="E122:F122"/>
    <mergeCell ref="I122:J122"/>
    <mergeCell ref="E123:F123"/>
    <mergeCell ref="I123:J123"/>
    <mergeCell ref="E115:F115"/>
    <mergeCell ref="I115:J115"/>
    <mergeCell ref="E116:F116"/>
    <mergeCell ref="I116:J116"/>
    <mergeCell ref="D118:F118"/>
    <mergeCell ref="I118:J118"/>
    <mergeCell ref="E119:F119"/>
    <mergeCell ref="I119:J119"/>
    <mergeCell ref="E120:F120"/>
    <mergeCell ref="I120:J120"/>
    <mergeCell ref="E113:F113"/>
    <mergeCell ref="I113:J113"/>
    <mergeCell ref="E114:F114"/>
    <mergeCell ref="I114:J114"/>
    <mergeCell ref="D106:F106"/>
    <mergeCell ref="I106:J106"/>
    <mergeCell ref="E107:F107"/>
    <mergeCell ref="I107:J107"/>
    <mergeCell ref="E108:F108"/>
    <mergeCell ref="I108:J108"/>
    <mergeCell ref="D110:F110"/>
    <mergeCell ref="I110:J110"/>
    <mergeCell ref="E111:F111"/>
    <mergeCell ref="I111:J111"/>
    <mergeCell ref="E112:F112"/>
    <mergeCell ref="I112:J112"/>
    <mergeCell ref="D91:J91"/>
    <mergeCell ref="B92:B123"/>
    <mergeCell ref="D93:F93"/>
    <mergeCell ref="I93:J93"/>
    <mergeCell ref="E94:F94"/>
    <mergeCell ref="I94:J94"/>
    <mergeCell ref="E95:F95"/>
    <mergeCell ref="I95:J95"/>
    <mergeCell ref="E96:F96"/>
    <mergeCell ref="I96:J96"/>
    <mergeCell ref="D98:F98"/>
    <mergeCell ref="I98:J98"/>
    <mergeCell ref="E99:F99"/>
    <mergeCell ref="I99:J99"/>
    <mergeCell ref="E100:F100"/>
    <mergeCell ref="I100:J100"/>
    <mergeCell ref="E101:F101"/>
    <mergeCell ref="I101:J101"/>
    <mergeCell ref="E102:F102"/>
    <mergeCell ref="I102:J102"/>
    <mergeCell ref="E103:F103"/>
    <mergeCell ref="I103:J103"/>
    <mergeCell ref="E104:F104"/>
    <mergeCell ref="I104:J104"/>
    <mergeCell ref="B52:B86"/>
    <mergeCell ref="I77:J77"/>
    <mergeCell ref="I78:J78"/>
    <mergeCell ref="D80:F80"/>
    <mergeCell ref="I80:J80"/>
    <mergeCell ref="I72:J72"/>
    <mergeCell ref="I73:J73"/>
    <mergeCell ref="E86:F86"/>
    <mergeCell ref="I86:J86"/>
    <mergeCell ref="E81:F81"/>
    <mergeCell ref="I81:J81"/>
    <mergeCell ref="E82:F82"/>
    <mergeCell ref="I82:J82"/>
    <mergeCell ref="E83:F83"/>
    <mergeCell ref="I83:J83"/>
    <mergeCell ref="E84:F84"/>
    <mergeCell ref="I84:J84"/>
    <mergeCell ref="E85:F85"/>
    <mergeCell ref="I76:J76"/>
    <mergeCell ref="I74:J74"/>
    <mergeCell ref="I75:J75"/>
    <mergeCell ref="E73:F73"/>
    <mergeCell ref="E63:F63"/>
    <mergeCell ref="E64:F64"/>
    <mergeCell ref="D66:F66"/>
    <mergeCell ref="E67:F67"/>
    <mergeCell ref="E68:F68"/>
    <mergeCell ref="D72:F72"/>
    <mergeCell ref="I66:J66"/>
    <mergeCell ref="I63:J63"/>
    <mergeCell ref="I64:J64"/>
    <mergeCell ref="I67:J67"/>
    <mergeCell ref="I68:J68"/>
    <mergeCell ref="I69:J69"/>
    <mergeCell ref="I70:J70"/>
    <mergeCell ref="I85:J85"/>
    <mergeCell ref="B28:B32"/>
    <mergeCell ref="P28:P29"/>
    <mergeCell ref="E54:F54"/>
    <mergeCell ref="D42:Q42"/>
    <mergeCell ref="E69:F69"/>
    <mergeCell ref="E70:F70"/>
    <mergeCell ref="Q28:Q29"/>
    <mergeCell ref="I53:J53"/>
    <mergeCell ref="I54:J54"/>
    <mergeCell ref="D58:F58"/>
    <mergeCell ref="E59:F59"/>
    <mergeCell ref="E60:F60"/>
    <mergeCell ref="I55:J55"/>
    <mergeCell ref="N43:O44"/>
    <mergeCell ref="B35:B40"/>
    <mergeCell ref="D37:D40"/>
    <mergeCell ref="D30:D32"/>
    <mergeCell ref="B43:B49"/>
    <mergeCell ref="D53:F53"/>
    <mergeCell ref="E61:F61"/>
    <mergeCell ref="I58:J58"/>
    <mergeCell ref="I59:J59"/>
    <mergeCell ref="I60:J60"/>
    <mergeCell ref="E78:F78"/>
    <mergeCell ref="E74:F74"/>
    <mergeCell ref="E75:F75"/>
    <mergeCell ref="E76:F76"/>
    <mergeCell ref="E77:F77"/>
    <mergeCell ref="E9:G9"/>
    <mergeCell ref="E13:G13"/>
    <mergeCell ref="B13:D13"/>
    <mergeCell ref="B9:D9"/>
    <mergeCell ref="D27:Q27"/>
    <mergeCell ref="E16:F16"/>
    <mergeCell ref="E17:F17"/>
    <mergeCell ref="E18:F18"/>
    <mergeCell ref="E19:F19"/>
    <mergeCell ref="E21:F21"/>
    <mergeCell ref="H16:M16"/>
    <mergeCell ref="H17:M17"/>
    <mergeCell ref="H18:M18"/>
    <mergeCell ref="H19:M19"/>
    <mergeCell ref="H21:M21"/>
    <mergeCell ref="B11:D11"/>
    <mergeCell ref="E11:G11"/>
    <mergeCell ref="E20:F20"/>
    <mergeCell ref="H20:M20"/>
    <mergeCell ref="E43:E44"/>
    <mergeCell ref="E62:F62"/>
    <mergeCell ref="E56:F56"/>
    <mergeCell ref="E55:F55"/>
    <mergeCell ref="I61:J61"/>
    <mergeCell ref="I62:J62"/>
    <mergeCell ref="D34:Q34"/>
    <mergeCell ref="P35:P36"/>
    <mergeCell ref="O35:O36"/>
    <mergeCell ref="N45:O45"/>
    <mergeCell ref="N46:O46"/>
    <mergeCell ref="N47:O47"/>
    <mergeCell ref="N48:O48"/>
    <mergeCell ref="N49:O49"/>
    <mergeCell ref="I56:J56"/>
    <mergeCell ref="P43:P44"/>
    <mergeCell ref="Q43:Q44"/>
    <mergeCell ref="D43:D44"/>
    <mergeCell ref="F43:M43"/>
    <mergeCell ref="D51:J51"/>
    <mergeCell ref="O37:O39"/>
    <mergeCell ref="D35:D36"/>
    <mergeCell ref="Q37:Q39"/>
    <mergeCell ref="P37:P39"/>
    <mergeCell ref="Q35:Q36"/>
    <mergeCell ref="D28:D29"/>
    <mergeCell ref="D25:P25"/>
    <mergeCell ref="O28:O29"/>
    <mergeCell ref="O30:O32"/>
    <mergeCell ref="E30:E32"/>
    <mergeCell ref="F30:F32"/>
    <mergeCell ref="G30:G32"/>
    <mergeCell ref="H30:H32"/>
    <mergeCell ref="I30:I32"/>
    <mergeCell ref="J30:J32"/>
    <mergeCell ref="K30:K32"/>
    <mergeCell ref="N30:N32"/>
    <mergeCell ref="P30:P32"/>
    <mergeCell ref="L29:M29"/>
    <mergeCell ref="L30:M32"/>
    <mergeCell ref="L36:M36"/>
    <mergeCell ref="E28:N28"/>
    <mergeCell ref="E35:N35"/>
    <mergeCell ref="L37:M37"/>
    <mergeCell ref="L38:M38"/>
    <mergeCell ref="L39:M39"/>
    <mergeCell ref="Q30:Q32"/>
    <mergeCell ref="L40:M40"/>
    <mergeCell ref="D127:J127"/>
    <mergeCell ref="B128:B162"/>
    <mergeCell ref="D129:F129"/>
    <mergeCell ref="I129:J129"/>
    <mergeCell ref="E130:F130"/>
    <mergeCell ref="I130:J130"/>
    <mergeCell ref="E131:F131"/>
    <mergeCell ref="I131:J131"/>
    <mergeCell ref="E132:F132"/>
    <mergeCell ref="I132:J132"/>
    <mergeCell ref="D134:F134"/>
    <mergeCell ref="I134:J134"/>
    <mergeCell ref="E135:F135"/>
    <mergeCell ref="I135:J135"/>
    <mergeCell ref="E136:F136"/>
    <mergeCell ref="I136:J136"/>
    <mergeCell ref="E137:F137"/>
    <mergeCell ref="I137:J137"/>
    <mergeCell ref="E138:F138"/>
    <mergeCell ref="I138:J138"/>
    <mergeCell ref="E139:F139"/>
    <mergeCell ref="I139:J139"/>
    <mergeCell ref="E141:F141"/>
    <mergeCell ref="E151:F151"/>
    <mergeCell ref="I151:J151"/>
    <mergeCell ref="E152:F152"/>
    <mergeCell ref="I152:J152"/>
    <mergeCell ref="E153:F153"/>
    <mergeCell ref="I153:J153"/>
    <mergeCell ref="I141:J141"/>
    <mergeCell ref="D143:F143"/>
    <mergeCell ref="I143:J143"/>
    <mergeCell ref="E144:F144"/>
    <mergeCell ref="I144:J144"/>
    <mergeCell ref="E146:F146"/>
    <mergeCell ref="I146:J146"/>
    <mergeCell ref="D148:F148"/>
    <mergeCell ref="I148:J148"/>
    <mergeCell ref="E160:F160"/>
    <mergeCell ref="I160:J160"/>
    <mergeCell ref="E162:F162"/>
    <mergeCell ref="I162:J162"/>
    <mergeCell ref="E140:F140"/>
    <mergeCell ref="I140:J140"/>
    <mergeCell ref="E145:F145"/>
    <mergeCell ref="I145:J145"/>
    <mergeCell ref="I161:J161"/>
    <mergeCell ref="E161:F161"/>
    <mergeCell ref="E154:F154"/>
    <mergeCell ref="I154:J154"/>
    <mergeCell ref="D156:F156"/>
    <mergeCell ref="I156:J156"/>
    <mergeCell ref="E157:F157"/>
    <mergeCell ref="I157:J157"/>
    <mergeCell ref="E158:F158"/>
    <mergeCell ref="I158:J158"/>
    <mergeCell ref="E159:F159"/>
    <mergeCell ref="I159:J159"/>
    <mergeCell ref="E149:F149"/>
    <mergeCell ref="I149:J149"/>
    <mergeCell ref="E150:F150"/>
    <mergeCell ref="I150:J150"/>
    <mergeCell ref="D166:J166"/>
    <mergeCell ref="B167:B201"/>
    <mergeCell ref="D168:F168"/>
    <mergeCell ref="I168:J168"/>
    <mergeCell ref="E169:F169"/>
    <mergeCell ref="I169:J169"/>
    <mergeCell ref="E170:F170"/>
    <mergeCell ref="I170:J170"/>
    <mergeCell ref="E171:F171"/>
    <mergeCell ref="I171:J171"/>
    <mergeCell ref="D173:F173"/>
    <mergeCell ref="I173:J173"/>
    <mergeCell ref="E174:F174"/>
    <mergeCell ref="I174:J174"/>
    <mergeCell ref="E175:F175"/>
    <mergeCell ref="I175:J175"/>
    <mergeCell ref="E176:F176"/>
    <mergeCell ref="I176:J176"/>
    <mergeCell ref="E177:F177"/>
    <mergeCell ref="I177:J177"/>
    <mergeCell ref="E178:F178"/>
    <mergeCell ref="I178:J178"/>
    <mergeCell ref="E179:F179"/>
    <mergeCell ref="I179:J179"/>
    <mergeCell ref="E180:F180"/>
    <mergeCell ref="I180:J180"/>
    <mergeCell ref="D182:F182"/>
    <mergeCell ref="I182:J182"/>
    <mergeCell ref="E183:F183"/>
    <mergeCell ref="I183:J183"/>
    <mergeCell ref="E184:F184"/>
    <mergeCell ref="I184:J184"/>
    <mergeCell ref="E185:F185"/>
    <mergeCell ref="I185:J185"/>
    <mergeCell ref="D187:F187"/>
    <mergeCell ref="I187:J187"/>
    <mergeCell ref="E188:F188"/>
    <mergeCell ref="I188:J188"/>
    <mergeCell ref="E189:F189"/>
    <mergeCell ref="I189:J189"/>
    <mergeCell ref="E190:F190"/>
    <mergeCell ref="I190:J190"/>
    <mergeCell ref="E191:F191"/>
    <mergeCell ref="I191:J191"/>
    <mergeCell ref="E198:F198"/>
    <mergeCell ref="I198:J198"/>
    <mergeCell ref="E199:F199"/>
    <mergeCell ref="I199:J199"/>
    <mergeCell ref="E200:F200"/>
    <mergeCell ref="I200:J200"/>
    <mergeCell ref="E201:F201"/>
    <mergeCell ref="I201:J201"/>
    <mergeCell ref="E192:F192"/>
    <mergeCell ref="I192:J192"/>
    <mergeCell ref="E193:F193"/>
    <mergeCell ref="I193:J193"/>
    <mergeCell ref="D195:F195"/>
    <mergeCell ref="I195:J195"/>
    <mergeCell ref="E196:F196"/>
    <mergeCell ref="I196:J196"/>
    <mergeCell ref="E197:F197"/>
    <mergeCell ref="I197:J197"/>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'C:\Users\usuario\Library\Containers\com.microsoft.Excel\Data\Documents\G:\Mi unidad\Ppto PDI 2020\[Plantilla Presupuesto PDI 2020-2028.xlsm]BD_Ref'!#REF!</xm:f>
          </x14:formula1>
          <xm:sqref>D30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47"/>
  <sheetViews>
    <sheetView showGridLines="0" showZeros="0" topLeftCell="A152" zoomScale="80" zoomScaleNormal="80" workbookViewId="0">
      <pane xSplit="3" topLeftCell="F1" activePane="topRight" state="frozen"/>
      <selection activeCell="A19" sqref="A19"/>
      <selection pane="topRight" activeCell="K223" sqref="K223:L223"/>
    </sheetView>
  </sheetViews>
  <sheetFormatPr baseColWidth="10" defaultColWidth="0" defaultRowHeight="15" zeroHeight="1" outlineLevelRow="1"/>
  <cols>
    <col min="1" max="1" width="6.42578125" style="377" customWidth="1"/>
    <col min="2" max="2" width="16.85546875" style="15" hidden="1" customWidth="1"/>
    <col min="3" max="3" width="73" style="15" customWidth="1"/>
    <col min="4" max="4" width="24.85546875" style="15" customWidth="1"/>
    <col min="5" max="6" width="20.28515625" style="15" customWidth="1"/>
    <col min="7" max="7" width="19.140625" style="15" customWidth="1"/>
    <col min="8" max="8" width="15.28515625" style="15" customWidth="1"/>
    <col min="9" max="9" width="15.7109375" style="15" customWidth="1"/>
    <col min="10" max="10" width="19.28515625" style="15" customWidth="1"/>
    <col min="11" max="11" width="20.42578125" style="15" customWidth="1"/>
    <col min="12" max="12" width="17.140625" style="15" customWidth="1"/>
    <col min="13" max="13" width="19" style="15" customWidth="1"/>
    <col min="14" max="14" width="16" style="15" customWidth="1"/>
    <col min="15" max="15" width="18.42578125" style="15" customWidth="1"/>
    <col min="16" max="16" width="12.42578125" style="15" customWidth="1"/>
    <col min="17" max="17" width="13.85546875" style="15" customWidth="1"/>
    <col min="18" max="20" width="12.42578125" style="15" customWidth="1"/>
    <col min="21" max="21" width="17.28515625" style="15" customWidth="1"/>
    <col min="22" max="22" width="12.42578125" style="15" customWidth="1"/>
    <col min="23" max="23" width="17.42578125" style="15" customWidth="1"/>
    <col min="24" max="24" width="12.42578125" style="15" customWidth="1"/>
    <col min="25" max="25" width="19.85546875" style="15" customWidth="1"/>
    <col min="26" max="26" width="12.42578125" style="15" customWidth="1"/>
    <col min="27" max="27" width="17.7109375" style="15" customWidth="1"/>
    <col min="28" max="31" width="12.42578125" style="15" customWidth="1"/>
    <col min="32" max="32" width="17.7109375" style="15" customWidth="1"/>
    <col min="33" max="33" width="18.28515625" style="15" customWidth="1"/>
    <col min="34" max="34" width="11.42578125" style="15" customWidth="1"/>
    <col min="35" max="16383" width="11.42578125" style="15" hidden="1"/>
    <col min="16384" max="16384" width="4.7109375" style="15" hidden="1"/>
  </cols>
  <sheetData>
    <row r="1" spans="1:34" s="419" customFormat="1">
      <c r="A1" s="418"/>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row>
    <row r="2" spans="1:34" s="419" customFormat="1">
      <c r="A2" s="418"/>
      <c r="B2" s="320"/>
      <c r="C2" s="320"/>
      <c r="D2" s="320"/>
      <c r="E2" s="320"/>
      <c r="F2" s="320"/>
      <c r="G2" s="320"/>
      <c r="H2" s="306"/>
      <c r="I2" s="306"/>
      <c r="J2" s="306"/>
      <c r="K2" s="313" t="s">
        <v>1</v>
      </c>
      <c r="L2" s="314" t="s">
        <v>6</v>
      </c>
      <c r="M2" s="306"/>
      <c r="N2" s="306"/>
      <c r="O2" s="306"/>
      <c r="P2" s="306"/>
      <c r="Q2" s="306"/>
      <c r="R2" s="306"/>
      <c r="S2" s="306"/>
      <c r="T2" s="306"/>
      <c r="U2" s="306"/>
      <c r="V2" s="306"/>
      <c r="W2" s="306"/>
      <c r="X2" s="306"/>
      <c r="Y2" s="306"/>
      <c r="Z2" s="306"/>
      <c r="AA2" s="306"/>
      <c r="AB2" s="306"/>
      <c r="AC2" s="306"/>
      <c r="AD2" s="306"/>
      <c r="AE2" s="306"/>
      <c r="AF2" s="306"/>
      <c r="AG2" s="306"/>
      <c r="AH2" s="306"/>
    </row>
    <row r="3" spans="1:34" s="419" customFormat="1">
      <c r="A3" s="418"/>
      <c r="B3" s="320"/>
      <c r="C3" s="320"/>
      <c r="D3" s="320"/>
      <c r="E3" s="320"/>
      <c r="F3" s="320"/>
      <c r="G3" s="320"/>
      <c r="H3" s="306"/>
      <c r="I3" s="306"/>
      <c r="J3" s="306"/>
      <c r="K3" s="315" t="s">
        <v>3</v>
      </c>
      <c r="L3" s="316">
        <v>7</v>
      </c>
      <c r="M3" s="306"/>
      <c r="N3" s="306"/>
      <c r="O3" s="306"/>
      <c r="P3" s="306"/>
      <c r="Q3" s="306"/>
      <c r="R3" s="306"/>
      <c r="S3" s="306"/>
      <c r="T3" s="306"/>
      <c r="U3" s="306"/>
      <c r="V3" s="306"/>
      <c r="W3" s="306"/>
      <c r="X3" s="306"/>
      <c r="Y3" s="306"/>
      <c r="Z3" s="306"/>
      <c r="AA3" s="306"/>
      <c r="AB3" s="306"/>
      <c r="AC3" s="306"/>
      <c r="AD3" s="306"/>
      <c r="AE3" s="306"/>
      <c r="AF3" s="306"/>
      <c r="AG3" s="306"/>
      <c r="AH3" s="306"/>
    </row>
    <row r="4" spans="1:34" s="419" customFormat="1">
      <c r="A4" s="418"/>
      <c r="B4" s="320"/>
      <c r="C4" s="320"/>
      <c r="D4" s="320"/>
      <c r="E4" s="320"/>
      <c r="F4" s="320"/>
      <c r="G4" s="320"/>
      <c r="H4" s="306"/>
      <c r="I4" s="306"/>
      <c r="J4" s="306"/>
      <c r="K4" s="313" t="s">
        <v>4</v>
      </c>
      <c r="L4" s="317">
        <v>44250</v>
      </c>
      <c r="M4" s="420"/>
      <c r="N4" s="306"/>
      <c r="O4" s="306"/>
      <c r="P4" s="306"/>
      <c r="Q4" s="306"/>
      <c r="R4" s="306"/>
      <c r="S4" s="306"/>
      <c r="T4" s="306"/>
      <c r="U4" s="306"/>
      <c r="V4" s="306"/>
      <c r="W4" s="306"/>
      <c r="X4" s="306"/>
      <c r="Y4" s="306"/>
      <c r="Z4" s="306"/>
      <c r="AA4" s="306"/>
      <c r="AB4" s="306"/>
      <c r="AC4" s="306"/>
      <c r="AD4" s="306"/>
      <c r="AE4" s="306"/>
      <c r="AF4" s="306"/>
      <c r="AG4" s="306"/>
      <c r="AH4" s="306"/>
    </row>
    <row r="5" spans="1:34" s="419" customFormat="1">
      <c r="A5" s="418"/>
      <c r="B5" s="306"/>
      <c r="C5" s="306"/>
      <c r="D5" s="306"/>
      <c r="E5" s="306"/>
      <c r="F5" s="306"/>
      <c r="G5" s="306"/>
      <c r="H5" s="306"/>
      <c r="I5" s="306"/>
      <c r="J5" s="306"/>
      <c r="K5" s="313" t="s">
        <v>5</v>
      </c>
      <c r="L5" s="314" t="s">
        <v>80</v>
      </c>
      <c r="M5" s="421"/>
      <c r="N5" s="306"/>
      <c r="O5" s="306"/>
      <c r="P5" s="306"/>
      <c r="Q5" s="306"/>
      <c r="R5" s="306"/>
      <c r="S5" s="306"/>
      <c r="T5" s="306"/>
      <c r="U5" s="306"/>
      <c r="V5" s="306"/>
      <c r="W5" s="306"/>
      <c r="X5" s="306"/>
      <c r="Y5" s="306"/>
      <c r="Z5" s="306"/>
      <c r="AA5" s="306"/>
      <c r="AB5" s="306"/>
      <c r="AC5" s="306"/>
      <c r="AD5" s="306"/>
      <c r="AE5" s="306"/>
      <c r="AF5" s="306"/>
      <c r="AG5" s="306"/>
      <c r="AH5" s="306"/>
    </row>
    <row r="6" spans="1:34" s="419" customFormat="1">
      <c r="A6" s="418"/>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row>
    <row r="7" spans="1:34" s="419" customFormat="1" ht="37.5" customHeight="1">
      <c r="A7" s="418"/>
      <c r="B7" s="321"/>
      <c r="C7" s="321"/>
      <c r="D7" s="321"/>
      <c r="E7" s="321"/>
      <c r="F7" s="321"/>
      <c r="G7" s="321"/>
      <c r="H7" s="321"/>
      <c r="I7" s="321"/>
      <c r="J7" s="321"/>
      <c r="K7" s="321"/>
      <c r="L7" s="321"/>
      <c r="M7" s="321"/>
      <c r="N7" s="306"/>
      <c r="O7" s="306"/>
      <c r="P7" s="306"/>
      <c r="Q7" s="306"/>
      <c r="R7" s="306"/>
      <c r="S7" s="306"/>
      <c r="T7" s="306"/>
      <c r="U7" s="306"/>
      <c r="V7" s="306"/>
      <c r="W7" s="306"/>
      <c r="X7" s="306"/>
      <c r="Y7" s="306"/>
      <c r="Z7" s="306"/>
      <c r="AA7" s="306"/>
      <c r="AB7" s="306"/>
      <c r="AC7" s="306"/>
      <c r="AD7" s="306"/>
      <c r="AE7" s="306"/>
      <c r="AF7" s="306"/>
      <c r="AG7" s="306"/>
      <c r="AH7" s="306"/>
    </row>
    <row r="8" spans="1:34" s="7" customFormat="1" ht="27" customHeight="1">
      <c r="A8" s="377"/>
    </row>
    <row r="9" spans="1:34" s="423" customFormat="1" ht="30.95" customHeight="1">
      <c r="A9" s="422"/>
      <c r="B9" s="13" t="s">
        <v>935</v>
      </c>
      <c r="C9" s="719" t="str">
        <f>'PDI-01'!E13</f>
        <v>Gestión y Sostenibilidad Institucional</v>
      </c>
      <c r="D9" s="719"/>
      <c r="E9" s="719"/>
      <c r="F9" s="719"/>
      <c r="G9" s="719"/>
      <c r="H9" s="719"/>
      <c r="I9" s="719"/>
      <c r="J9" s="719"/>
      <c r="K9" s="719"/>
      <c r="L9" s="719"/>
      <c r="M9" s="719"/>
      <c r="N9" s="719"/>
      <c r="O9" s="13"/>
    </row>
    <row r="10" spans="1:34" s="423" customFormat="1" ht="6.75" customHeight="1">
      <c r="A10" s="422"/>
      <c r="B10" s="13"/>
      <c r="C10" s="13"/>
      <c r="D10" s="13"/>
      <c r="E10" s="13"/>
      <c r="F10" s="13"/>
      <c r="G10" s="13"/>
      <c r="H10" s="13"/>
      <c r="I10" s="13"/>
      <c r="J10" s="13"/>
      <c r="K10" s="13"/>
      <c r="L10" s="13"/>
      <c r="M10" s="13"/>
      <c r="N10" s="13"/>
      <c r="O10" s="13"/>
    </row>
    <row r="11" spans="1:34" s="423" customFormat="1" ht="30.95" customHeight="1">
      <c r="A11" s="422"/>
      <c r="B11" s="13" t="s">
        <v>969</v>
      </c>
      <c r="C11" s="719" t="str">
        <f>'PDI-01'!E15</f>
        <v xml:space="preserve">Gestión de infraestructura tecnológica </v>
      </c>
      <c r="D11" s="719"/>
      <c r="E11" s="719"/>
      <c r="F11" s="719"/>
      <c r="G11" s="719"/>
      <c r="H11" s="719"/>
      <c r="I11" s="719"/>
      <c r="J11" s="719"/>
      <c r="K11" s="719"/>
      <c r="L11" s="719"/>
      <c r="M11" s="719"/>
      <c r="N11" s="719"/>
      <c r="O11" s="13"/>
    </row>
    <row r="12" spans="1:34" s="423" customFormat="1" ht="6.75" customHeight="1">
      <c r="A12" s="422"/>
      <c r="B12" s="424"/>
      <c r="C12" s="424"/>
      <c r="D12" s="424"/>
      <c r="E12" s="424"/>
      <c r="F12" s="424"/>
      <c r="G12" s="424"/>
      <c r="H12" s="424"/>
      <c r="I12" s="424"/>
    </row>
    <row r="13" spans="1:34" s="423" customFormat="1" ht="30.95" customHeight="1">
      <c r="A13" s="422"/>
      <c r="B13" s="13" t="s">
        <v>13</v>
      </c>
      <c r="C13" s="719" t="str">
        <f>'PDI-01'!E11</f>
        <v>Gestión de la Comunicación y Promoción Institucional (PDI2028 – GSI - 39)</v>
      </c>
      <c r="D13" s="719"/>
      <c r="E13" s="719"/>
      <c r="F13" s="719"/>
      <c r="G13" s="719"/>
      <c r="H13" s="719"/>
      <c r="I13" s="719"/>
      <c r="J13" s="719"/>
      <c r="K13" s="719"/>
      <c r="L13" s="719"/>
      <c r="M13" s="719"/>
      <c r="N13" s="719"/>
      <c r="O13" s="13"/>
    </row>
    <row r="14" spans="1:34" ht="30" customHeight="1"/>
    <row r="15" spans="1:34" ht="69" customHeight="1">
      <c r="B15" s="751" t="s">
        <v>35</v>
      </c>
      <c r="C15" s="752"/>
      <c r="D15" s="753"/>
      <c r="E15" s="748" t="s">
        <v>81</v>
      </c>
      <c r="F15" s="749"/>
      <c r="G15" s="749"/>
      <c r="H15" s="749"/>
      <c r="I15" s="749"/>
      <c r="J15" s="749"/>
      <c r="K15" s="749"/>
      <c r="L15" s="749"/>
      <c r="M15" s="749"/>
      <c r="N15" s="750"/>
      <c r="O15" s="425"/>
      <c r="P15" s="426"/>
      <c r="Q15" s="426"/>
      <c r="R15" s="426"/>
      <c r="S15" s="426"/>
      <c r="T15" s="426"/>
      <c r="U15" s="426"/>
      <c r="V15" s="375"/>
    </row>
    <row r="16" spans="1:34" ht="30.75" customHeight="1">
      <c r="B16" s="725" t="s">
        <v>803</v>
      </c>
      <c r="C16" s="726"/>
      <c r="D16" s="726"/>
      <c r="E16" s="726"/>
      <c r="F16" s="726"/>
      <c r="G16" s="726"/>
      <c r="H16" s="726"/>
      <c r="I16" s="726"/>
      <c r="J16" s="726"/>
      <c r="K16" s="726"/>
      <c r="L16" s="726"/>
      <c r="M16" s="726"/>
      <c r="N16" s="727"/>
      <c r="O16" s="427"/>
      <c r="P16" s="428"/>
      <c r="Q16" s="428"/>
      <c r="R16" s="428"/>
      <c r="S16" s="428"/>
      <c r="T16" s="428"/>
      <c r="U16" s="428"/>
      <c r="V16" s="375"/>
    </row>
    <row r="17" spans="1:37" ht="16.5" customHeight="1" thickBot="1">
      <c r="B17" s="494" t="s">
        <v>1263</v>
      </c>
      <c r="P17" s="375"/>
      <c r="Q17" s="375"/>
      <c r="R17" s="375"/>
      <c r="S17" s="375"/>
      <c r="T17" s="375"/>
      <c r="U17" s="375"/>
      <c r="V17" s="375"/>
    </row>
    <row r="18" spans="1:37" ht="34.5" customHeight="1">
      <c r="B18" s="429"/>
      <c r="J18" s="759" t="s">
        <v>967</v>
      </c>
      <c r="K18" s="760"/>
      <c r="L18" s="760"/>
      <c r="M18" s="760"/>
      <c r="N18" s="761"/>
      <c r="P18" s="375"/>
      <c r="Q18" s="375"/>
      <c r="R18" s="375"/>
      <c r="S18" s="375"/>
      <c r="T18" s="375"/>
      <c r="U18" s="375"/>
      <c r="V18" s="375"/>
    </row>
    <row r="19" spans="1:37" ht="20.25" customHeight="1" thickBot="1">
      <c r="B19" s="429"/>
      <c r="J19" s="762"/>
      <c r="K19" s="763"/>
      <c r="L19" s="763"/>
      <c r="M19" s="763"/>
      <c r="N19" s="764"/>
      <c r="P19" s="375"/>
      <c r="Q19" s="375"/>
      <c r="R19" s="375"/>
      <c r="S19" s="375"/>
      <c r="T19" s="375"/>
      <c r="U19" s="375"/>
      <c r="V19" s="375"/>
    </row>
    <row r="20" spans="1:37" ht="16.5" customHeight="1" thickBot="1">
      <c r="B20" s="429"/>
      <c r="P20" s="375"/>
      <c r="Q20" s="375"/>
      <c r="R20" s="375"/>
      <c r="S20" s="375"/>
      <c r="T20" s="375"/>
      <c r="U20" s="375"/>
      <c r="V20" s="375"/>
    </row>
    <row r="21" spans="1:37" ht="16.5" customHeight="1" thickTop="1" thickBot="1">
      <c r="B21" s="380"/>
      <c r="C21" s="430"/>
      <c r="D21" s="756" t="s">
        <v>806</v>
      </c>
      <c r="E21" s="757"/>
      <c r="F21" s="757"/>
      <c r="G21" s="757"/>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8"/>
      <c r="AF21" s="382" t="s">
        <v>826</v>
      </c>
      <c r="AG21" s="382"/>
    </row>
    <row r="22" spans="1:37" s="433" customFormat="1" ht="87" hidden="1" customHeight="1" thickTop="1" thickBot="1">
      <c r="A22" s="431"/>
      <c r="B22" s="432"/>
      <c r="D22" s="350" t="str">
        <f>+D23&amp;D24</f>
        <v>Contratación de PersonalR.INV</v>
      </c>
      <c r="E22" s="350" t="str">
        <f>+D23&amp;E24</f>
        <v>Contratación de PersonalR.AG</v>
      </c>
      <c r="F22" s="350" t="str">
        <f>+F23&amp;F24</f>
        <v>Compra de equipoR.INV</v>
      </c>
      <c r="G22" s="350" t="str">
        <f>+F23&amp;G24</f>
        <v>Compra de equipoR.AG</v>
      </c>
      <c r="H22" s="350" t="str">
        <f>+H23&amp;H24</f>
        <v>SegurosR.INV</v>
      </c>
      <c r="I22" s="350" t="str">
        <f>+H23&amp;I24</f>
        <v>SegurosR.AG</v>
      </c>
      <c r="J22" s="350" t="str">
        <f>+J23&amp;J24</f>
        <v>Servicios de mantenimientoR.INV</v>
      </c>
      <c r="K22" s="350" t="str">
        <f>+J23&amp;K24</f>
        <v>Servicios de mantenimientoR.AG</v>
      </c>
      <c r="L22" s="350" t="str">
        <f>+L23&amp;L24</f>
        <v>MaterialesR.INV</v>
      </c>
      <c r="M22" s="350" t="str">
        <f>+L23&amp;M24</f>
        <v>MaterialesR.AG</v>
      </c>
      <c r="N22" s="350" t="str">
        <f>+N23&amp;N24</f>
        <v>Impresos y publicacionesR.INV</v>
      </c>
      <c r="O22" s="350" t="str">
        <f>+N23&amp;O24</f>
        <v>Impresos y publicacionesR.AG</v>
      </c>
      <c r="P22" s="350" t="str">
        <f>+P23&amp;P24</f>
        <v>Libros y/o revistasR.INV</v>
      </c>
      <c r="Q22" s="350" t="str">
        <f>+P23&amp;Q24</f>
        <v>Libros y/o revistasR.AG</v>
      </c>
      <c r="R22" s="350" t="str">
        <f>+R23&amp;R24</f>
        <v>Comunicación y transporteR.INV</v>
      </c>
      <c r="S22" s="350" t="str">
        <f>+R23&amp;S24</f>
        <v>Comunicación y transporteR.AG</v>
      </c>
      <c r="T22" s="350" t="str">
        <f>+T23&amp;T24</f>
        <v>ArrendamientoR.INV</v>
      </c>
      <c r="U22" s="350" t="str">
        <f>+T23&amp;U24</f>
        <v>ArrendamientoR.AG</v>
      </c>
      <c r="V22" s="350" t="str">
        <f>+V23&amp;V24</f>
        <v>ImpuestosR.INV</v>
      </c>
      <c r="W22" s="350" t="str">
        <f>+V23&amp;W24</f>
        <v>ImpuestosR.AG</v>
      </c>
      <c r="X22" s="350" t="str">
        <f>+X23&amp;X24</f>
        <v>Servicios públicosR.INV</v>
      </c>
      <c r="Y22" s="350" t="str">
        <f>+X23&amp;Y24</f>
        <v>Servicios públicosR.AG</v>
      </c>
      <c r="Z22" s="350" t="str">
        <f>+Z23&amp;Z24</f>
        <v>ViáticosR.INV</v>
      </c>
      <c r="AA22" s="350" t="str">
        <f>+Z23&amp;AA24</f>
        <v>ViáticosR.AG</v>
      </c>
      <c r="AB22" s="350" t="str">
        <f>+AB23&amp;AB24</f>
        <v>CapacitaciónR.INV</v>
      </c>
      <c r="AC22" s="350" t="str">
        <f>+AB23&amp;AC24</f>
        <v>CapacitaciónR.AG</v>
      </c>
      <c r="AD22" s="350" t="str">
        <f>+AD23&amp;AD24</f>
        <v>Estudiantes (seguros)R.INV</v>
      </c>
      <c r="AE22" s="350" t="str">
        <f>+AD23&amp;AE24</f>
        <v>Estudiantes (seguros)R.AG</v>
      </c>
      <c r="AF22" s="351" t="str">
        <f>+AF23&amp;AF24</f>
        <v>TOTAL 2020R.INV</v>
      </c>
      <c r="AG22" s="351" t="str">
        <f>+AF23&amp;AG24</f>
        <v>TOTAL 2020R.AG</v>
      </c>
      <c r="AH22" s="15"/>
      <c r="AI22" s="15"/>
      <c r="AJ22" s="15"/>
      <c r="AK22" s="15"/>
    </row>
    <row r="23" spans="1:37" s="435" customFormat="1" ht="38.25" customHeight="1" outlineLevel="1" thickTop="1" thickBot="1">
      <c r="A23" s="434"/>
      <c r="B23" s="768" t="s">
        <v>840</v>
      </c>
      <c r="C23" s="769"/>
      <c r="D23" s="742" t="s">
        <v>807</v>
      </c>
      <c r="E23" s="743"/>
      <c r="F23" s="742" t="s">
        <v>808</v>
      </c>
      <c r="G23" s="743"/>
      <c r="H23" s="742" t="s">
        <v>809</v>
      </c>
      <c r="I23" s="743"/>
      <c r="J23" s="742" t="s">
        <v>810</v>
      </c>
      <c r="K23" s="743"/>
      <c r="L23" s="742" t="s">
        <v>811</v>
      </c>
      <c r="M23" s="743"/>
      <c r="N23" s="742" t="s">
        <v>812</v>
      </c>
      <c r="O23" s="743"/>
      <c r="P23" s="742" t="s">
        <v>97</v>
      </c>
      <c r="Q23" s="743"/>
      <c r="R23" s="742" t="s">
        <v>813</v>
      </c>
      <c r="S23" s="743"/>
      <c r="T23" s="742" t="s">
        <v>814</v>
      </c>
      <c r="U23" s="743"/>
      <c r="V23" s="742" t="s">
        <v>815</v>
      </c>
      <c r="W23" s="743"/>
      <c r="X23" s="742" t="s">
        <v>816</v>
      </c>
      <c r="Y23" s="743"/>
      <c r="Z23" s="742" t="s">
        <v>817</v>
      </c>
      <c r="AA23" s="743"/>
      <c r="AB23" s="742" t="s">
        <v>818</v>
      </c>
      <c r="AC23" s="743"/>
      <c r="AD23" s="742" t="s">
        <v>819</v>
      </c>
      <c r="AE23" s="744"/>
      <c r="AF23" s="382" t="s">
        <v>834</v>
      </c>
      <c r="AG23" s="382"/>
      <c r="AH23" s="15"/>
      <c r="AI23" s="15"/>
      <c r="AJ23" s="15"/>
      <c r="AK23" s="15"/>
    </row>
    <row r="24" spans="1:37" s="381" customFormat="1" ht="16.5" outlineLevel="1" thickTop="1" thickBot="1">
      <c r="A24" s="436"/>
      <c r="B24" s="754"/>
      <c r="C24" s="755"/>
      <c r="D24" s="352" t="s">
        <v>832</v>
      </c>
      <c r="E24" s="353" t="s">
        <v>833</v>
      </c>
      <c r="F24" s="352" t="s">
        <v>832</v>
      </c>
      <c r="G24" s="353" t="s">
        <v>833</v>
      </c>
      <c r="H24" s="352" t="s">
        <v>832</v>
      </c>
      <c r="I24" s="353" t="s">
        <v>833</v>
      </c>
      <c r="J24" s="352" t="s">
        <v>832</v>
      </c>
      <c r="K24" s="353" t="s">
        <v>833</v>
      </c>
      <c r="L24" s="352" t="s">
        <v>832</v>
      </c>
      <c r="M24" s="353" t="s">
        <v>833</v>
      </c>
      <c r="N24" s="352" t="s">
        <v>832</v>
      </c>
      <c r="O24" s="353" t="s">
        <v>833</v>
      </c>
      <c r="P24" s="352" t="s">
        <v>832</v>
      </c>
      <c r="Q24" s="353" t="s">
        <v>833</v>
      </c>
      <c r="R24" s="352" t="s">
        <v>832</v>
      </c>
      <c r="S24" s="353" t="s">
        <v>833</v>
      </c>
      <c r="T24" s="352" t="s">
        <v>832</v>
      </c>
      <c r="U24" s="353" t="s">
        <v>833</v>
      </c>
      <c r="V24" s="352" t="s">
        <v>832</v>
      </c>
      <c r="W24" s="353" t="s">
        <v>833</v>
      </c>
      <c r="X24" s="352" t="s">
        <v>832</v>
      </c>
      <c r="Y24" s="353" t="s">
        <v>833</v>
      </c>
      <c r="Z24" s="352" t="s">
        <v>832</v>
      </c>
      <c r="AA24" s="353" t="s">
        <v>833</v>
      </c>
      <c r="AB24" s="352" t="s">
        <v>832</v>
      </c>
      <c r="AC24" s="353" t="s">
        <v>833</v>
      </c>
      <c r="AD24" s="352" t="s">
        <v>832</v>
      </c>
      <c r="AE24" s="354" t="s">
        <v>833</v>
      </c>
      <c r="AF24" s="383" t="s">
        <v>832</v>
      </c>
      <c r="AG24" s="384" t="s">
        <v>833</v>
      </c>
      <c r="AH24" s="15"/>
      <c r="AI24" s="15"/>
      <c r="AJ24" s="15"/>
      <c r="AK24" s="15"/>
    </row>
    <row r="25" spans="1:37" ht="16.5" customHeight="1" outlineLevel="1" thickTop="1" thickBot="1">
      <c r="B25" s="378" t="s">
        <v>820</v>
      </c>
      <c r="C25" s="379" t="str">
        <f>'PDI-03'!E45</f>
        <v>1. Gestión de la Comunicación y Promoción Institucional</v>
      </c>
      <c r="D25" s="361">
        <f t="shared" ref="D25:AE25" si="0">SUM(D26:D46)</f>
        <v>0</v>
      </c>
      <c r="E25" s="362">
        <f t="shared" si="0"/>
        <v>171895912.4189567</v>
      </c>
      <c r="F25" s="361">
        <f t="shared" si="0"/>
        <v>0</v>
      </c>
      <c r="G25" s="362">
        <f t="shared" si="0"/>
        <v>0</v>
      </c>
      <c r="H25" s="361">
        <f t="shared" si="0"/>
        <v>0</v>
      </c>
      <c r="I25" s="362">
        <f t="shared" si="0"/>
        <v>0</v>
      </c>
      <c r="J25" s="361">
        <f t="shared" si="0"/>
        <v>0</v>
      </c>
      <c r="K25" s="362">
        <f t="shared" si="0"/>
        <v>0</v>
      </c>
      <c r="L25" s="361">
        <f t="shared" si="0"/>
        <v>0</v>
      </c>
      <c r="M25" s="362">
        <f t="shared" si="0"/>
        <v>0</v>
      </c>
      <c r="N25" s="361">
        <f t="shared" si="0"/>
        <v>0</v>
      </c>
      <c r="O25" s="362">
        <f t="shared" si="0"/>
        <v>0</v>
      </c>
      <c r="P25" s="361">
        <f t="shared" si="0"/>
        <v>0</v>
      </c>
      <c r="Q25" s="362">
        <f t="shared" si="0"/>
        <v>0</v>
      </c>
      <c r="R25" s="361">
        <f t="shared" si="0"/>
        <v>0</v>
      </c>
      <c r="S25" s="362">
        <f t="shared" si="0"/>
        <v>0</v>
      </c>
      <c r="T25" s="361">
        <f t="shared" si="0"/>
        <v>0</v>
      </c>
      <c r="U25" s="362">
        <f t="shared" si="0"/>
        <v>0</v>
      </c>
      <c r="V25" s="361">
        <f t="shared" si="0"/>
        <v>0</v>
      </c>
      <c r="W25" s="362">
        <f t="shared" si="0"/>
        <v>0</v>
      </c>
      <c r="X25" s="361">
        <f t="shared" si="0"/>
        <v>0</v>
      </c>
      <c r="Y25" s="362">
        <f t="shared" si="0"/>
        <v>0</v>
      </c>
      <c r="Z25" s="361">
        <f t="shared" si="0"/>
        <v>0</v>
      </c>
      <c r="AA25" s="362">
        <f t="shared" si="0"/>
        <v>30000000</v>
      </c>
      <c r="AB25" s="361">
        <f t="shared" si="0"/>
        <v>0</v>
      </c>
      <c r="AC25" s="362">
        <f t="shared" si="0"/>
        <v>0</v>
      </c>
      <c r="AD25" s="361">
        <f t="shared" si="0"/>
        <v>0</v>
      </c>
      <c r="AE25" s="363">
        <f t="shared" si="0"/>
        <v>0</v>
      </c>
      <c r="AF25" s="385">
        <f>SUMIF($D$24:$AE$24,AF$24,$D25:$AE25)</f>
        <v>0</v>
      </c>
      <c r="AG25" s="386">
        <f>SUMIF($D$24:$AE$24,AG$24,$D25:$AE25)</f>
        <v>201895912.4189567</v>
      </c>
    </row>
    <row r="26" spans="1:37" ht="79.5" customHeight="1" outlineLevel="1" thickTop="1" thickBot="1">
      <c r="B26" s="491"/>
      <c r="C26" s="528" t="s">
        <v>1139</v>
      </c>
      <c r="D26" s="523"/>
      <c r="E26" s="522">
        <v>43737100</v>
      </c>
      <c r="F26" s="366"/>
      <c r="G26" s="367"/>
      <c r="H26" s="366"/>
      <c r="I26" s="367"/>
      <c r="J26" s="366"/>
      <c r="K26" s="367"/>
      <c r="L26" s="366"/>
      <c r="M26" s="367"/>
      <c r="N26" s="366"/>
      <c r="O26" s="367"/>
      <c r="P26" s="366"/>
      <c r="Q26" s="367"/>
      <c r="R26" s="366"/>
      <c r="S26" s="367"/>
      <c r="T26" s="366"/>
      <c r="U26" s="367"/>
      <c r="V26" s="366"/>
      <c r="W26" s="367"/>
      <c r="X26" s="366"/>
      <c r="Y26" s="367"/>
      <c r="Z26" s="366"/>
      <c r="AA26" s="367"/>
      <c r="AB26" s="366"/>
      <c r="AC26" s="367"/>
      <c r="AD26" s="366"/>
      <c r="AE26" s="368"/>
      <c r="AF26" s="495">
        <f t="shared" ref="AF26:AG80" si="1">SUMIF($D$24:$AE$24,AF$24,$D26:$AE26)</f>
        <v>0</v>
      </c>
      <c r="AG26" s="496">
        <f t="shared" si="1"/>
        <v>43737100</v>
      </c>
    </row>
    <row r="27" spans="1:37" ht="16.5" customHeight="1" outlineLevel="1" thickTop="1" thickBot="1">
      <c r="B27" s="491"/>
      <c r="C27" s="492" t="s">
        <v>1105</v>
      </c>
      <c r="D27" s="523"/>
      <c r="E27" s="522">
        <v>15121570</v>
      </c>
      <c r="F27" s="366"/>
      <c r="G27" s="367"/>
      <c r="H27" s="366"/>
      <c r="I27" s="367"/>
      <c r="J27" s="366"/>
      <c r="K27" s="367"/>
      <c r="L27" s="366"/>
      <c r="M27" s="367"/>
      <c r="N27" s="366"/>
      <c r="O27" s="367"/>
      <c r="P27" s="366"/>
      <c r="Q27" s="367"/>
      <c r="R27" s="366"/>
      <c r="S27" s="367"/>
      <c r="T27" s="366"/>
      <c r="U27" s="367"/>
      <c r="V27" s="366"/>
      <c r="W27" s="367"/>
      <c r="X27" s="366"/>
      <c r="Y27" s="367"/>
      <c r="Z27" s="366"/>
      <c r="AA27" s="367"/>
      <c r="AB27" s="366"/>
      <c r="AC27" s="367"/>
      <c r="AD27" s="366"/>
      <c r="AE27" s="368"/>
      <c r="AF27" s="495">
        <f t="shared" si="1"/>
        <v>0</v>
      </c>
      <c r="AG27" s="496">
        <f t="shared" si="1"/>
        <v>15121570</v>
      </c>
    </row>
    <row r="28" spans="1:37" ht="16.5" customHeight="1" outlineLevel="1" thickTop="1" thickBot="1">
      <c r="B28" s="491"/>
      <c r="C28" s="492" t="s">
        <v>1151</v>
      </c>
      <c r="D28" s="523"/>
      <c r="E28" s="522">
        <v>65451242.418956697</v>
      </c>
      <c r="F28" s="366"/>
      <c r="G28" s="367"/>
      <c r="H28" s="366"/>
      <c r="I28" s="367"/>
      <c r="J28" s="366"/>
      <c r="K28" s="367"/>
      <c r="L28" s="366"/>
      <c r="M28" s="367"/>
      <c r="N28" s="366"/>
      <c r="O28" s="367"/>
      <c r="P28" s="366"/>
      <c r="Q28" s="367"/>
      <c r="R28" s="366"/>
      <c r="S28" s="367"/>
      <c r="T28" s="366"/>
      <c r="U28" s="367"/>
      <c r="V28" s="366"/>
      <c r="W28" s="367"/>
      <c r="X28" s="366"/>
      <c r="Y28" s="367"/>
      <c r="Z28" s="366"/>
      <c r="AA28" s="367"/>
      <c r="AB28" s="366"/>
      <c r="AC28" s="367"/>
      <c r="AD28" s="366"/>
      <c r="AE28" s="368"/>
      <c r="AF28" s="495"/>
      <c r="AG28" s="496"/>
    </row>
    <row r="29" spans="1:37" ht="16.5" customHeight="1" outlineLevel="1" thickTop="1" thickBot="1">
      <c r="B29" s="491"/>
      <c r="C29" s="492" t="s">
        <v>1106</v>
      </c>
      <c r="D29" s="523"/>
      <c r="E29" s="522">
        <v>47586000</v>
      </c>
      <c r="F29" s="366"/>
      <c r="G29" s="367"/>
      <c r="H29" s="366"/>
      <c r="I29" s="367"/>
      <c r="J29" s="366"/>
      <c r="K29" s="367"/>
      <c r="L29" s="366"/>
      <c r="M29" s="367"/>
      <c r="N29" s="366"/>
      <c r="O29" s="367"/>
      <c r="P29" s="366"/>
      <c r="Q29" s="367"/>
      <c r="R29" s="366"/>
      <c r="S29" s="367"/>
      <c r="T29" s="366"/>
      <c r="U29" s="367"/>
      <c r="V29" s="366"/>
      <c r="W29" s="367"/>
      <c r="X29" s="366"/>
      <c r="Y29" s="367"/>
      <c r="Z29" s="366"/>
      <c r="AA29" s="367"/>
      <c r="AB29" s="366"/>
      <c r="AC29" s="367"/>
      <c r="AD29" s="366"/>
      <c r="AE29" s="368"/>
      <c r="AF29" s="495">
        <f t="shared" si="1"/>
        <v>0</v>
      </c>
      <c r="AG29" s="496">
        <f t="shared" si="1"/>
        <v>47586000</v>
      </c>
    </row>
    <row r="30" spans="1:37" ht="16.5" customHeight="1" outlineLevel="1" thickTop="1" thickBot="1">
      <c r="B30" s="491"/>
      <c r="C30" s="492" t="s">
        <v>1264</v>
      </c>
      <c r="D30" s="523"/>
      <c r="E30" s="522"/>
      <c r="F30" s="366"/>
      <c r="G30" s="367"/>
      <c r="H30" s="366"/>
      <c r="I30" s="367"/>
      <c r="J30" s="366"/>
      <c r="K30" s="367"/>
      <c r="L30" s="366"/>
      <c r="M30" s="367"/>
      <c r="N30" s="366"/>
      <c r="O30" s="367"/>
      <c r="P30" s="366"/>
      <c r="Q30" s="367"/>
      <c r="R30" s="366"/>
      <c r="S30" s="367"/>
      <c r="T30" s="366"/>
      <c r="U30" s="367"/>
      <c r="V30" s="366"/>
      <c r="W30" s="367"/>
      <c r="X30" s="366"/>
      <c r="Y30" s="367"/>
      <c r="Z30" s="366"/>
      <c r="AA30" s="367">
        <v>30000000</v>
      </c>
      <c r="AB30" s="366"/>
      <c r="AC30" s="367"/>
      <c r="AD30" s="366"/>
      <c r="AE30" s="368"/>
      <c r="AF30" s="495">
        <f t="shared" si="1"/>
        <v>0</v>
      </c>
      <c r="AG30" s="496">
        <f t="shared" si="1"/>
        <v>30000000</v>
      </c>
    </row>
    <row r="31" spans="1:37" ht="16.5" hidden="1" customHeight="1" outlineLevel="1" thickTop="1" thickBot="1">
      <c r="B31" s="491"/>
      <c r="C31" s="492"/>
      <c r="D31" s="523"/>
      <c r="E31" s="522"/>
      <c r="F31" s="366"/>
      <c r="G31" s="367"/>
      <c r="H31" s="366"/>
      <c r="I31" s="367"/>
      <c r="J31" s="366"/>
      <c r="K31" s="367"/>
      <c r="L31" s="366"/>
      <c r="M31" s="367"/>
      <c r="N31" s="366"/>
      <c r="O31" s="367"/>
      <c r="P31" s="366"/>
      <c r="Q31" s="367"/>
      <c r="R31" s="366"/>
      <c r="S31" s="367"/>
      <c r="T31" s="366"/>
      <c r="U31" s="367"/>
      <c r="V31" s="366"/>
      <c r="W31" s="367"/>
      <c r="X31" s="366"/>
      <c r="Y31" s="367"/>
      <c r="Z31" s="366"/>
      <c r="AA31" s="367"/>
      <c r="AB31" s="366"/>
      <c r="AC31" s="367"/>
      <c r="AD31" s="366"/>
      <c r="AE31" s="368"/>
      <c r="AF31" s="495">
        <f t="shared" si="1"/>
        <v>0</v>
      </c>
      <c r="AG31" s="496">
        <f t="shared" si="1"/>
        <v>0</v>
      </c>
    </row>
    <row r="32" spans="1:37" ht="16.5" hidden="1" customHeight="1" outlineLevel="1" thickTop="1" thickBot="1">
      <c r="B32" s="491"/>
      <c r="C32" s="492"/>
      <c r="D32" s="523"/>
      <c r="E32" s="522"/>
      <c r="F32" s="366"/>
      <c r="G32" s="367"/>
      <c r="H32" s="366"/>
      <c r="I32" s="367"/>
      <c r="J32" s="366"/>
      <c r="K32" s="367"/>
      <c r="L32" s="366"/>
      <c r="M32" s="367"/>
      <c r="N32" s="366"/>
      <c r="O32" s="367"/>
      <c r="P32" s="366"/>
      <c r="Q32" s="367"/>
      <c r="R32" s="366"/>
      <c r="S32" s="367"/>
      <c r="T32" s="366"/>
      <c r="U32" s="367"/>
      <c r="V32" s="366"/>
      <c r="W32" s="367"/>
      <c r="X32" s="366"/>
      <c r="Y32" s="367"/>
      <c r="Z32" s="366"/>
      <c r="AA32" s="367"/>
      <c r="AB32" s="366"/>
      <c r="AC32" s="367"/>
      <c r="AD32" s="366"/>
      <c r="AE32" s="368"/>
      <c r="AF32" s="495">
        <f t="shared" si="1"/>
        <v>0</v>
      </c>
      <c r="AG32" s="496">
        <f t="shared" si="1"/>
        <v>0</v>
      </c>
    </row>
    <row r="33" spans="2:34" ht="16.5" hidden="1" customHeight="1" outlineLevel="1" thickTop="1" thickBot="1">
      <c r="B33" s="491"/>
      <c r="C33" s="492"/>
      <c r="D33" s="523"/>
      <c r="E33" s="522"/>
      <c r="F33" s="366"/>
      <c r="G33" s="367"/>
      <c r="H33" s="366"/>
      <c r="I33" s="367"/>
      <c r="J33" s="366"/>
      <c r="K33" s="367"/>
      <c r="L33" s="366"/>
      <c r="M33" s="367"/>
      <c r="N33" s="366"/>
      <c r="O33" s="367"/>
      <c r="P33" s="366"/>
      <c r="Q33" s="367"/>
      <c r="R33" s="366"/>
      <c r="S33" s="367"/>
      <c r="T33" s="366"/>
      <c r="U33" s="367"/>
      <c r="V33" s="366"/>
      <c r="W33" s="367"/>
      <c r="X33" s="366"/>
      <c r="Y33" s="367"/>
      <c r="Z33" s="366"/>
      <c r="AA33" s="367"/>
      <c r="AB33" s="366"/>
      <c r="AC33" s="367"/>
      <c r="AD33" s="366"/>
      <c r="AE33" s="368"/>
      <c r="AF33" s="495">
        <f t="shared" si="1"/>
        <v>0</v>
      </c>
      <c r="AG33" s="496">
        <f t="shared" si="1"/>
        <v>0</v>
      </c>
    </row>
    <row r="34" spans="2:34" ht="16.5" hidden="1" customHeight="1" outlineLevel="1" thickTop="1" thickBot="1">
      <c r="B34" s="491"/>
      <c r="C34" s="492"/>
      <c r="D34" s="523"/>
      <c r="E34" s="522"/>
      <c r="F34" s="366"/>
      <c r="G34" s="367"/>
      <c r="H34" s="366"/>
      <c r="I34" s="367"/>
      <c r="J34" s="366"/>
      <c r="K34" s="367"/>
      <c r="L34" s="366"/>
      <c r="M34" s="367"/>
      <c r="N34" s="366"/>
      <c r="O34" s="367"/>
      <c r="P34" s="366"/>
      <c r="Q34" s="367"/>
      <c r="R34" s="366"/>
      <c r="S34" s="367"/>
      <c r="T34" s="366"/>
      <c r="U34" s="367"/>
      <c r="V34" s="366"/>
      <c r="W34" s="367"/>
      <c r="X34" s="366"/>
      <c r="Y34" s="367"/>
      <c r="Z34" s="366"/>
      <c r="AA34" s="367"/>
      <c r="AB34" s="366"/>
      <c r="AC34" s="367"/>
      <c r="AD34" s="366"/>
      <c r="AE34" s="368"/>
      <c r="AF34" s="495">
        <f t="shared" si="1"/>
        <v>0</v>
      </c>
      <c r="AG34" s="496">
        <f t="shared" si="1"/>
        <v>0</v>
      </c>
    </row>
    <row r="35" spans="2:34" ht="16.5" hidden="1" customHeight="1" outlineLevel="1" thickTop="1" thickBot="1">
      <c r="B35" s="491"/>
      <c r="C35" s="492"/>
      <c r="D35" s="523"/>
      <c r="E35" s="522"/>
      <c r="F35" s="366"/>
      <c r="G35" s="367"/>
      <c r="H35" s="366"/>
      <c r="I35" s="367"/>
      <c r="J35" s="366"/>
      <c r="K35" s="367"/>
      <c r="L35" s="366"/>
      <c r="M35" s="367"/>
      <c r="N35" s="366"/>
      <c r="O35" s="367"/>
      <c r="P35" s="366"/>
      <c r="Q35" s="367"/>
      <c r="R35" s="366"/>
      <c r="S35" s="367"/>
      <c r="T35" s="366"/>
      <c r="U35" s="367"/>
      <c r="V35" s="366"/>
      <c r="W35" s="367"/>
      <c r="X35" s="366"/>
      <c r="Y35" s="367"/>
      <c r="Z35" s="366"/>
      <c r="AA35" s="367"/>
      <c r="AB35" s="366"/>
      <c r="AC35" s="367"/>
      <c r="AD35" s="366"/>
      <c r="AE35" s="368"/>
      <c r="AF35" s="495">
        <f t="shared" si="1"/>
        <v>0</v>
      </c>
      <c r="AG35" s="496">
        <f t="shared" si="1"/>
        <v>0</v>
      </c>
    </row>
    <row r="36" spans="2:34" ht="16.5" hidden="1" customHeight="1" outlineLevel="1" thickTop="1" thickBot="1">
      <c r="B36" s="491"/>
      <c r="C36" s="492"/>
      <c r="D36" s="523"/>
      <c r="E36" s="522"/>
      <c r="F36" s="366"/>
      <c r="G36" s="367"/>
      <c r="H36" s="366"/>
      <c r="I36" s="367"/>
      <c r="J36" s="366"/>
      <c r="K36" s="367"/>
      <c r="L36" s="366"/>
      <c r="M36" s="367"/>
      <c r="N36" s="366"/>
      <c r="O36" s="367"/>
      <c r="P36" s="366"/>
      <c r="Q36" s="367"/>
      <c r="R36" s="366"/>
      <c r="S36" s="367"/>
      <c r="T36" s="366"/>
      <c r="U36" s="367"/>
      <c r="V36" s="366"/>
      <c r="W36" s="367"/>
      <c r="X36" s="366"/>
      <c r="Y36" s="367"/>
      <c r="Z36" s="366"/>
      <c r="AA36" s="367"/>
      <c r="AB36" s="366"/>
      <c r="AC36" s="367"/>
      <c r="AD36" s="366"/>
      <c r="AE36" s="368"/>
      <c r="AF36" s="495">
        <f t="shared" si="1"/>
        <v>0</v>
      </c>
      <c r="AG36" s="496">
        <f t="shared" si="1"/>
        <v>0</v>
      </c>
    </row>
    <row r="37" spans="2:34" ht="16.5" hidden="1" customHeight="1" outlineLevel="1" thickTop="1" thickBot="1">
      <c r="B37" s="491"/>
      <c r="C37" s="492"/>
      <c r="D37" s="523"/>
      <c r="E37" s="522"/>
      <c r="F37" s="366"/>
      <c r="G37" s="367"/>
      <c r="H37" s="366"/>
      <c r="I37" s="367"/>
      <c r="J37" s="366"/>
      <c r="K37" s="367"/>
      <c r="L37" s="366"/>
      <c r="M37" s="367"/>
      <c r="N37" s="366"/>
      <c r="O37" s="367"/>
      <c r="P37" s="366"/>
      <c r="Q37" s="367"/>
      <c r="R37" s="366"/>
      <c r="S37" s="367"/>
      <c r="T37" s="366"/>
      <c r="U37" s="367"/>
      <c r="V37" s="366"/>
      <c r="W37" s="367"/>
      <c r="X37" s="366"/>
      <c r="Y37" s="367"/>
      <c r="Z37" s="366"/>
      <c r="AA37" s="367"/>
      <c r="AB37" s="366"/>
      <c r="AC37" s="367"/>
      <c r="AD37" s="366"/>
      <c r="AE37" s="368"/>
      <c r="AF37" s="495">
        <f t="shared" si="1"/>
        <v>0</v>
      </c>
      <c r="AG37" s="496">
        <f t="shared" si="1"/>
        <v>0</v>
      </c>
    </row>
    <row r="38" spans="2:34" ht="16.5" hidden="1" customHeight="1" outlineLevel="1" thickTop="1" thickBot="1">
      <c r="B38" s="491"/>
      <c r="C38" s="492"/>
      <c r="D38" s="523"/>
      <c r="E38" s="522"/>
      <c r="F38" s="366"/>
      <c r="G38" s="367"/>
      <c r="H38" s="366"/>
      <c r="I38" s="367"/>
      <c r="J38" s="366"/>
      <c r="K38" s="367"/>
      <c r="L38" s="366"/>
      <c r="M38" s="367"/>
      <c r="N38" s="366"/>
      <c r="O38" s="367"/>
      <c r="P38" s="366"/>
      <c r="Q38" s="367"/>
      <c r="R38" s="366"/>
      <c r="S38" s="367"/>
      <c r="T38" s="366"/>
      <c r="U38" s="367"/>
      <c r="V38" s="366"/>
      <c r="W38" s="367"/>
      <c r="X38" s="366"/>
      <c r="Y38" s="367"/>
      <c r="Z38" s="366"/>
      <c r="AA38" s="367"/>
      <c r="AB38" s="366"/>
      <c r="AC38" s="367"/>
      <c r="AD38" s="366"/>
      <c r="AE38" s="368"/>
      <c r="AF38" s="495">
        <f t="shared" si="1"/>
        <v>0</v>
      </c>
      <c r="AG38" s="496">
        <f t="shared" si="1"/>
        <v>0</v>
      </c>
    </row>
    <row r="39" spans="2:34" ht="16.5" hidden="1" customHeight="1" outlineLevel="1" thickTop="1" thickBot="1">
      <c r="B39" s="491"/>
      <c r="C39" s="492"/>
      <c r="D39" s="523"/>
      <c r="E39" s="522"/>
      <c r="F39" s="366"/>
      <c r="G39" s="367"/>
      <c r="H39" s="366"/>
      <c r="I39" s="367"/>
      <c r="J39" s="366"/>
      <c r="K39" s="367"/>
      <c r="L39" s="366"/>
      <c r="M39" s="367"/>
      <c r="N39" s="366"/>
      <c r="O39" s="367"/>
      <c r="P39" s="366"/>
      <c r="Q39" s="367"/>
      <c r="R39" s="366"/>
      <c r="S39" s="367"/>
      <c r="T39" s="366"/>
      <c r="U39" s="367"/>
      <c r="V39" s="366"/>
      <c r="W39" s="367"/>
      <c r="X39" s="366"/>
      <c r="Y39" s="367"/>
      <c r="Z39" s="366"/>
      <c r="AA39" s="367"/>
      <c r="AB39" s="366"/>
      <c r="AC39" s="367"/>
      <c r="AD39" s="366"/>
      <c r="AE39" s="368"/>
      <c r="AF39" s="495">
        <f t="shared" si="1"/>
        <v>0</v>
      </c>
      <c r="AG39" s="496">
        <f t="shared" si="1"/>
        <v>0</v>
      </c>
    </row>
    <row r="40" spans="2:34" ht="16.5" hidden="1" customHeight="1" outlineLevel="1" thickTop="1" thickBot="1">
      <c r="B40" s="491"/>
      <c r="C40" s="492"/>
      <c r="D40" s="523"/>
      <c r="E40" s="522"/>
      <c r="F40" s="366"/>
      <c r="G40" s="367"/>
      <c r="H40" s="366"/>
      <c r="I40" s="367"/>
      <c r="J40" s="366"/>
      <c r="K40" s="367"/>
      <c r="L40" s="366"/>
      <c r="M40" s="367"/>
      <c r="N40" s="366"/>
      <c r="O40" s="367"/>
      <c r="P40" s="366"/>
      <c r="Q40" s="367"/>
      <c r="R40" s="366"/>
      <c r="S40" s="367"/>
      <c r="T40" s="366"/>
      <c r="U40" s="367"/>
      <c r="V40" s="366"/>
      <c r="W40" s="367"/>
      <c r="X40" s="366"/>
      <c r="Y40" s="367"/>
      <c r="Z40" s="366"/>
      <c r="AA40" s="367"/>
      <c r="AB40" s="366"/>
      <c r="AC40" s="367"/>
      <c r="AD40" s="366"/>
      <c r="AE40" s="368"/>
      <c r="AF40" s="495">
        <f t="shared" si="1"/>
        <v>0</v>
      </c>
      <c r="AG40" s="496">
        <f t="shared" si="1"/>
        <v>0</v>
      </c>
    </row>
    <row r="41" spans="2:34" ht="16.5" hidden="1" customHeight="1" outlineLevel="1" thickTop="1" thickBot="1">
      <c r="B41" s="491"/>
      <c r="C41" s="492"/>
      <c r="D41" s="523"/>
      <c r="E41" s="522"/>
      <c r="F41" s="366"/>
      <c r="G41" s="367"/>
      <c r="H41" s="366"/>
      <c r="I41" s="367"/>
      <c r="J41" s="366"/>
      <c r="K41" s="367"/>
      <c r="L41" s="366"/>
      <c r="M41" s="367"/>
      <c r="N41" s="366"/>
      <c r="O41" s="367"/>
      <c r="P41" s="366"/>
      <c r="Q41" s="367"/>
      <c r="R41" s="366"/>
      <c r="S41" s="367"/>
      <c r="T41" s="366"/>
      <c r="U41" s="367"/>
      <c r="V41" s="366"/>
      <c r="W41" s="367"/>
      <c r="X41" s="366"/>
      <c r="Y41" s="367"/>
      <c r="Z41" s="366"/>
      <c r="AA41" s="367"/>
      <c r="AB41" s="366"/>
      <c r="AC41" s="367"/>
      <c r="AD41" s="366"/>
      <c r="AE41" s="368"/>
      <c r="AF41" s="495">
        <f t="shared" si="1"/>
        <v>0</v>
      </c>
      <c r="AG41" s="496">
        <f t="shared" si="1"/>
        <v>0</v>
      </c>
    </row>
    <row r="42" spans="2:34" ht="16.5" hidden="1" customHeight="1" outlineLevel="1" thickTop="1" thickBot="1">
      <c r="B42" s="491"/>
      <c r="C42" s="492"/>
      <c r="D42" s="523"/>
      <c r="E42" s="522"/>
      <c r="F42" s="366"/>
      <c r="G42" s="367"/>
      <c r="H42" s="366"/>
      <c r="I42" s="367"/>
      <c r="J42" s="366"/>
      <c r="K42" s="367"/>
      <c r="L42" s="366"/>
      <c r="M42" s="367"/>
      <c r="N42" s="366"/>
      <c r="O42" s="367"/>
      <c r="P42" s="366"/>
      <c r="Q42" s="367"/>
      <c r="R42" s="366"/>
      <c r="S42" s="367"/>
      <c r="T42" s="366"/>
      <c r="U42" s="367"/>
      <c r="V42" s="366"/>
      <c r="W42" s="367"/>
      <c r="X42" s="366"/>
      <c r="Y42" s="367"/>
      <c r="Z42" s="366"/>
      <c r="AA42" s="367"/>
      <c r="AB42" s="366"/>
      <c r="AC42" s="367"/>
      <c r="AD42" s="366"/>
      <c r="AE42" s="368"/>
      <c r="AF42" s="495">
        <f t="shared" si="1"/>
        <v>0</v>
      </c>
      <c r="AG42" s="496">
        <f t="shared" si="1"/>
        <v>0</v>
      </c>
    </row>
    <row r="43" spans="2:34" ht="16.5" hidden="1" customHeight="1" outlineLevel="1" thickTop="1" thickBot="1">
      <c r="B43" s="491"/>
      <c r="C43" s="492"/>
      <c r="D43" s="523"/>
      <c r="E43" s="522"/>
      <c r="F43" s="366"/>
      <c r="G43" s="367"/>
      <c r="H43" s="366"/>
      <c r="I43" s="367"/>
      <c r="J43" s="366"/>
      <c r="K43" s="367"/>
      <c r="L43" s="366"/>
      <c r="M43" s="367"/>
      <c r="N43" s="366"/>
      <c r="O43" s="367"/>
      <c r="P43" s="366"/>
      <c r="Q43" s="367"/>
      <c r="R43" s="366"/>
      <c r="S43" s="367"/>
      <c r="T43" s="366"/>
      <c r="U43" s="367"/>
      <c r="V43" s="366"/>
      <c r="W43" s="367"/>
      <c r="X43" s="366"/>
      <c r="Y43" s="367"/>
      <c r="Z43" s="366"/>
      <c r="AA43" s="367"/>
      <c r="AB43" s="366"/>
      <c r="AC43" s="367"/>
      <c r="AD43" s="366"/>
      <c r="AE43" s="368"/>
      <c r="AF43" s="495">
        <f t="shared" si="1"/>
        <v>0</v>
      </c>
      <c r="AG43" s="496">
        <f t="shared" si="1"/>
        <v>0</v>
      </c>
    </row>
    <row r="44" spans="2:34" ht="16.5" hidden="1" customHeight="1" outlineLevel="1" thickTop="1" thickBot="1">
      <c r="B44" s="491"/>
      <c r="C44" s="492"/>
      <c r="D44" s="523"/>
      <c r="E44" s="522"/>
      <c r="F44" s="366"/>
      <c r="G44" s="367"/>
      <c r="H44" s="366"/>
      <c r="I44" s="367"/>
      <c r="J44" s="366"/>
      <c r="K44" s="367"/>
      <c r="L44" s="366"/>
      <c r="M44" s="367"/>
      <c r="N44" s="366"/>
      <c r="O44" s="367"/>
      <c r="P44" s="366"/>
      <c r="Q44" s="367"/>
      <c r="R44" s="366"/>
      <c r="S44" s="367"/>
      <c r="T44" s="366"/>
      <c r="U44" s="367"/>
      <c r="V44" s="366"/>
      <c r="W44" s="367"/>
      <c r="X44" s="366"/>
      <c r="Y44" s="367"/>
      <c r="Z44" s="366"/>
      <c r="AA44" s="367"/>
      <c r="AB44" s="366"/>
      <c r="AC44" s="367"/>
      <c r="AD44" s="366"/>
      <c r="AE44" s="368"/>
      <c r="AF44" s="495">
        <f t="shared" si="1"/>
        <v>0</v>
      </c>
      <c r="AG44" s="496">
        <f t="shared" si="1"/>
        <v>0</v>
      </c>
    </row>
    <row r="45" spans="2:34" ht="16.5" hidden="1" customHeight="1" outlineLevel="1" thickTop="1" thickBot="1">
      <c r="B45" s="491"/>
      <c r="C45" s="492"/>
      <c r="D45" s="523"/>
      <c r="E45" s="522"/>
      <c r="F45" s="366"/>
      <c r="G45" s="367"/>
      <c r="H45" s="366"/>
      <c r="I45" s="367"/>
      <c r="J45" s="366"/>
      <c r="K45" s="367"/>
      <c r="L45" s="366"/>
      <c r="M45" s="367"/>
      <c r="N45" s="366"/>
      <c r="O45" s="367"/>
      <c r="P45" s="366"/>
      <c r="Q45" s="367"/>
      <c r="R45" s="366"/>
      <c r="S45" s="367"/>
      <c r="T45" s="366"/>
      <c r="U45" s="367"/>
      <c r="V45" s="366"/>
      <c r="W45" s="367"/>
      <c r="X45" s="366"/>
      <c r="Y45" s="367"/>
      <c r="Z45" s="366"/>
      <c r="AA45" s="367"/>
      <c r="AB45" s="366"/>
      <c r="AC45" s="367"/>
      <c r="AD45" s="366"/>
      <c r="AE45" s="368"/>
      <c r="AF45" s="495">
        <f t="shared" si="1"/>
        <v>0</v>
      </c>
      <c r="AG45" s="496">
        <f t="shared" si="1"/>
        <v>0</v>
      </c>
    </row>
    <row r="46" spans="2:34" ht="16.5" hidden="1" customHeight="1" outlineLevel="1" thickTop="1" thickBot="1">
      <c r="B46" s="491"/>
      <c r="C46" s="492"/>
      <c r="D46" s="523"/>
      <c r="E46" s="522"/>
      <c r="F46" s="366"/>
      <c r="G46" s="367"/>
      <c r="H46" s="366"/>
      <c r="I46" s="367"/>
      <c r="J46" s="366"/>
      <c r="K46" s="367"/>
      <c r="L46" s="366"/>
      <c r="M46" s="367"/>
      <c r="N46" s="366"/>
      <c r="O46" s="367"/>
      <c r="P46" s="366"/>
      <c r="Q46" s="367"/>
      <c r="R46" s="366"/>
      <c r="S46" s="367"/>
      <c r="T46" s="366"/>
      <c r="U46" s="367"/>
      <c r="V46" s="366"/>
      <c r="W46" s="367"/>
      <c r="X46" s="366"/>
      <c r="Y46" s="367"/>
      <c r="Z46" s="366"/>
      <c r="AA46" s="367"/>
      <c r="AB46" s="366"/>
      <c r="AC46" s="367"/>
      <c r="AD46" s="366"/>
      <c r="AE46" s="368"/>
      <c r="AF46" s="495">
        <f t="shared" si="1"/>
        <v>0</v>
      </c>
      <c r="AG46" s="496">
        <f t="shared" si="1"/>
        <v>0</v>
      </c>
    </row>
    <row r="47" spans="2:34" ht="7.5" customHeight="1" outlineLevel="1" thickTop="1" thickBot="1">
      <c r="B47" s="380"/>
      <c r="C47" s="381"/>
      <c r="D47" s="435"/>
      <c r="E47" s="435"/>
      <c r="AF47" s="358" t="str">
        <f>IF(SUM(AF26:AF46)=AF25,"","Revisar Fórmula")</f>
        <v/>
      </c>
      <c r="AG47" s="358" t="str">
        <f t="shared" ref="AG47" si="2">IF(SUM(AG26:AG46)=AG25,"","Revisar Fórmula")</f>
        <v>Revisar Fórmula</v>
      </c>
      <c r="AH47" s="358"/>
    </row>
    <row r="48" spans="2:34" ht="16.5" customHeight="1" outlineLevel="1" thickTop="1" thickBot="1">
      <c r="B48" s="378" t="s">
        <v>821</v>
      </c>
      <c r="C48" s="379" t="str">
        <f>'PDI-03'!E46</f>
        <v>2. Gestión de la Comunicación Informativa</v>
      </c>
      <c r="D48" s="524">
        <f t="shared" ref="D48:AE48" si="3">SUM(D49:D78)</f>
        <v>0</v>
      </c>
      <c r="E48" s="525">
        <f t="shared" si="3"/>
        <v>190398429</v>
      </c>
      <c r="F48" s="361">
        <f t="shared" si="3"/>
        <v>200000000</v>
      </c>
      <c r="G48" s="362">
        <f t="shared" si="3"/>
        <v>24500000</v>
      </c>
      <c r="H48" s="361">
        <f t="shared" si="3"/>
        <v>0</v>
      </c>
      <c r="I48" s="362">
        <f t="shared" si="3"/>
        <v>1000000</v>
      </c>
      <c r="J48" s="361">
        <f t="shared" si="3"/>
        <v>0</v>
      </c>
      <c r="K48" s="362">
        <f t="shared" si="3"/>
        <v>22960000</v>
      </c>
      <c r="L48" s="361">
        <f t="shared" si="3"/>
        <v>0</v>
      </c>
      <c r="M48" s="362">
        <f t="shared" si="3"/>
        <v>11780000</v>
      </c>
      <c r="N48" s="361">
        <f t="shared" si="3"/>
        <v>0</v>
      </c>
      <c r="O48" s="362">
        <f t="shared" si="3"/>
        <v>8000000</v>
      </c>
      <c r="P48" s="361">
        <f t="shared" si="3"/>
        <v>0</v>
      </c>
      <c r="Q48" s="362">
        <f t="shared" si="3"/>
        <v>0</v>
      </c>
      <c r="R48" s="361">
        <f t="shared" si="3"/>
        <v>0</v>
      </c>
      <c r="S48" s="362">
        <f t="shared" si="3"/>
        <v>0</v>
      </c>
      <c r="T48" s="361">
        <f t="shared" si="3"/>
        <v>0</v>
      </c>
      <c r="U48" s="362">
        <f t="shared" si="3"/>
        <v>33000000</v>
      </c>
      <c r="V48" s="361">
        <f t="shared" si="3"/>
        <v>0</v>
      </c>
      <c r="W48" s="362">
        <f t="shared" si="3"/>
        <v>18500000</v>
      </c>
      <c r="X48" s="361">
        <f t="shared" si="3"/>
        <v>0</v>
      </c>
      <c r="Y48" s="362">
        <f t="shared" si="3"/>
        <v>2500000</v>
      </c>
      <c r="Z48" s="361">
        <f t="shared" si="3"/>
        <v>0</v>
      </c>
      <c r="AA48" s="362">
        <f t="shared" si="3"/>
        <v>0</v>
      </c>
      <c r="AB48" s="361">
        <f t="shared" si="3"/>
        <v>0</v>
      </c>
      <c r="AC48" s="362">
        <f t="shared" si="3"/>
        <v>0</v>
      </c>
      <c r="AD48" s="361">
        <f t="shared" si="3"/>
        <v>0</v>
      </c>
      <c r="AE48" s="363">
        <f t="shared" si="3"/>
        <v>0</v>
      </c>
      <c r="AF48" s="385">
        <f t="shared" si="1"/>
        <v>200000000</v>
      </c>
      <c r="AG48" s="386">
        <f t="shared" si="1"/>
        <v>312638429</v>
      </c>
    </row>
    <row r="49" spans="2:33" ht="31.5" customHeight="1" outlineLevel="1" thickTop="1" thickBot="1">
      <c r="B49" s="493" t="s">
        <v>943</v>
      </c>
      <c r="C49" s="492" t="s">
        <v>1127</v>
      </c>
      <c r="D49" s="523"/>
      <c r="E49" s="522"/>
      <c r="F49" s="366"/>
      <c r="G49" s="367"/>
      <c r="H49" s="366"/>
      <c r="I49" s="367"/>
      <c r="J49" s="366"/>
      <c r="K49" s="367"/>
      <c r="L49" s="366"/>
      <c r="M49" s="367"/>
      <c r="N49" s="366"/>
      <c r="O49" s="367"/>
      <c r="P49" s="366"/>
      <c r="Q49" s="367"/>
      <c r="R49" s="366"/>
      <c r="S49" s="367"/>
      <c r="T49" s="366"/>
      <c r="U49" s="367"/>
      <c r="V49" s="366"/>
      <c r="W49" s="367"/>
      <c r="X49" s="366"/>
      <c r="Y49" s="367"/>
      <c r="Z49" s="366"/>
      <c r="AA49" s="367"/>
      <c r="AB49" s="366"/>
      <c r="AC49" s="367"/>
      <c r="AD49" s="366"/>
      <c r="AE49" s="368"/>
      <c r="AF49" s="495">
        <f t="shared" si="1"/>
        <v>0</v>
      </c>
      <c r="AG49" s="496">
        <f t="shared" si="1"/>
        <v>0</v>
      </c>
    </row>
    <row r="50" spans="2:33" ht="16.5" customHeight="1" outlineLevel="1" thickTop="1" thickBot="1">
      <c r="B50" s="493"/>
      <c r="C50" s="492" t="s">
        <v>1100</v>
      </c>
      <c r="D50" s="523"/>
      <c r="E50" s="522">
        <v>51709911</v>
      </c>
      <c r="F50" s="366"/>
      <c r="G50" s="367"/>
      <c r="H50" s="366"/>
      <c r="I50" s="367"/>
      <c r="J50" s="366"/>
      <c r="K50" s="367"/>
      <c r="L50" s="366"/>
      <c r="M50" s="367"/>
      <c r="N50" s="366"/>
      <c r="O50" s="367"/>
      <c r="P50" s="366"/>
      <c r="Q50" s="367"/>
      <c r="R50" s="366"/>
      <c r="S50" s="367"/>
      <c r="T50" s="366"/>
      <c r="U50" s="367"/>
      <c r="V50" s="366"/>
      <c r="W50" s="367"/>
      <c r="X50" s="366"/>
      <c r="Y50" s="367"/>
      <c r="Z50" s="366"/>
      <c r="AA50" s="367"/>
      <c r="AB50" s="366"/>
      <c r="AC50" s="367"/>
      <c r="AD50" s="366"/>
      <c r="AE50" s="368"/>
      <c r="AF50" s="495"/>
      <c r="AG50" s="496"/>
    </row>
    <row r="51" spans="2:33" ht="16.5" customHeight="1" outlineLevel="1" thickTop="1" thickBot="1">
      <c r="B51" s="493" t="s">
        <v>944</v>
      </c>
      <c r="C51" s="492" t="s">
        <v>1101</v>
      </c>
      <c r="D51" s="523"/>
      <c r="E51" s="522">
        <v>32089112</v>
      </c>
      <c r="F51" s="366"/>
      <c r="G51" s="367"/>
      <c r="H51" s="366"/>
      <c r="I51" s="367"/>
      <c r="J51" s="366"/>
      <c r="K51" s="367"/>
      <c r="L51" s="366"/>
      <c r="M51" s="367"/>
      <c r="N51" s="366"/>
      <c r="O51" s="367"/>
      <c r="P51" s="366"/>
      <c r="Q51" s="367"/>
      <c r="R51" s="366"/>
      <c r="S51" s="367"/>
      <c r="T51" s="366"/>
      <c r="U51" s="367"/>
      <c r="V51" s="366"/>
      <c r="W51" s="367"/>
      <c r="X51" s="366"/>
      <c r="Y51" s="367"/>
      <c r="Z51" s="366"/>
      <c r="AA51" s="367"/>
      <c r="AB51" s="366"/>
      <c r="AC51" s="367"/>
      <c r="AD51" s="366"/>
      <c r="AE51" s="368"/>
      <c r="AF51" s="495">
        <f t="shared" si="1"/>
        <v>0</v>
      </c>
      <c r="AG51" s="496">
        <f t="shared" si="1"/>
        <v>32089112</v>
      </c>
    </row>
    <row r="52" spans="2:33" ht="16.5" customHeight="1" outlineLevel="1" thickTop="1" thickBot="1">
      <c r="B52" s="493"/>
      <c r="C52" s="492" t="s">
        <v>1102</v>
      </c>
      <c r="D52" s="523"/>
      <c r="E52" s="522">
        <v>26723719</v>
      </c>
      <c r="F52" s="366"/>
      <c r="G52" s="367"/>
      <c r="H52" s="366"/>
      <c r="I52" s="367"/>
      <c r="J52" s="366"/>
      <c r="K52" s="367"/>
      <c r="L52" s="366"/>
      <c r="M52" s="367"/>
      <c r="N52" s="366"/>
      <c r="O52" s="367"/>
      <c r="P52" s="366"/>
      <c r="Q52" s="367"/>
      <c r="R52" s="366"/>
      <c r="S52" s="367"/>
      <c r="T52" s="366"/>
      <c r="U52" s="367"/>
      <c r="V52" s="366"/>
      <c r="W52" s="367"/>
      <c r="X52" s="366"/>
      <c r="Y52" s="367"/>
      <c r="Z52" s="366"/>
      <c r="AA52" s="367"/>
      <c r="AB52" s="366"/>
      <c r="AC52" s="367"/>
      <c r="AD52" s="366"/>
      <c r="AE52" s="368"/>
      <c r="AF52" s="495">
        <f t="shared" si="1"/>
        <v>0</v>
      </c>
      <c r="AG52" s="496">
        <f t="shared" si="1"/>
        <v>26723719</v>
      </c>
    </row>
    <row r="53" spans="2:33" ht="16.5" customHeight="1" outlineLevel="1" thickTop="1" thickBot="1">
      <c r="B53" s="493"/>
      <c r="C53" s="492" t="s">
        <v>1103</v>
      </c>
      <c r="D53" s="523"/>
      <c r="E53" s="522">
        <v>26723719</v>
      </c>
      <c r="F53" s="366"/>
      <c r="G53" s="367"/>
      <c r="H53" s="366"/>
      <c r="I53" s="367"/>
      <c r="J53" s="366"/>
      <c r="K53" s="367"/>
      <c r="L53" s="366"/>
      <c r="M53" s="367"/>
      <c r="N53" s="366"/>
      <c r="O53" s="367"/>
      <c r="P53" s="366"/>
      <c r="Q53" s="367"/>
      <c r="R53" s="366"/>
      <c r="S53" s="367"/>
      <c r="T53" s="366"/>
      <c r="U53" s="367"/>
      <c r="V53" s="366"/>
      <c r="W53" s="367"/>
      <c r="X53" s="366"/>
      <c r="Y53" s="367"/>
      <c r="Z53" s="366"/>
      <c r="AA53" s="367"/>
      <c r="AB53" s="366"/>
      <c r="AC53" s="367"/>
      <c r="AD53" s="366"/>
      <c r="AE53" s="368"/>
      <c r="AF53" s="495">
        <f t="shared" si="1"/>
        <v>0</v>
      </c>
      <c r="AG53" s="496">
        <f t="shared" si="1"/>
        <v>26723719</v>
      </c>
    </row>
    <row r="54" spans="2:33" ht="16.5" customHeight="1" outlineLevel="1" thickTop="1" thickBot="1">
      <c r="B54" s="493"/>
      <c r="C54" s="492" t="s">
        <v>1104</v>
      </c>
      <c r="D54" s="523"/>
      <c r="E54" s="522">
        <v>32308847</v>
      </c>
      <c r="F54" s="366"/>
      <c r="G54" s="367"/>
      <c r="H54" s="366"/>
      <c r="I54" s="367"/>
      <c r="J54" s="366"/>
      <c r="K54" s="367"/>
      <c r="L54" s="366"/>
      <c r="M54" s="367"/>
      <c r="N54" s="366"/>
      <c r="O54" s="367"/>
      <c r="P54" s="366"/>
      <c r="Q54" s="367"/>
      <c r="R54" s="366"/>
      <c r="S54" s="367"/>
      <c r="T54" s="366"/>
      <c r="U54" s="367"/>
      <c r="V54" s="366"/>
      <c r="W54" s="367"/>
      <c r="X54" s="366"/>
      <c r="Y54" s="367"/>
      <c r="Z54" s="366"/>
      <c r="AA54" s="367"/>
      <c r="AB54" s="366"/>
      <c r="AC54" s="367"/>
      <c r="AD54" s="366"/>
      <c r="AE54" s="368"/>
      <c r="AF54" s="495">
        <f t="shared" si="1"/>
        <v>0</v>
      </c>
      <c r="AG54" s="496">
        <f t="shared" si="1"/>
        <v>32308847</v>
      </c>
    </row>
    <row r="55" spans="2:33" ht="33" customHeight="1" outlineLevel="1" thickTop="1" thickBot="1">
      <c r="B55" s="493"/>
      <c r="C55" s="528" t="s">
        <v>1140</v>
      </c>
      <c r="D55" s="523"/>
      <c r="E55" s="522">
        <v>20843121</v>
      </c>
      <c r="F55" s="366"/>
      <c r="G55" s="367"/>
      <c r="H55" s="366"/>
      <c r="I55" s="367"/>
      <c r="J55" s="366"/>
      <c r="K55" s="367"/>
      <c r="L55" s="366"/>
      <c r="M55" s="367"/>
      <c r="N55" s="366"/>
      <c r="O55" s="367"/>
      <c r="P55" s="366"/>
      <c r="Q55" s="367"/>
      <c r="R55" s="366"/>
      <c r="S55" s="367"/>
      <c r="T55" s="366"/>
      <c r="U55" s="367"/>
      <c r="V55" s="366"/>
      <c r="W55" s="367"/>
      <c r="X55" s="366"/>
      <c r="Y55" s="367"/>
      <c r="Z55" s="366"/>
      <c r="AA55" s="367"/>
      <c r="AB55" s="366"/>
      <c r="AC55" s="367"/>
      <c r="AD55" s="366"/>
      <c r="AE55" s="368"/>
      <c r="AF55" s="495">
        <f t="shared" si="1"/>
        <v>0</v>
      </c>
      <c r="AG55" s="496">
        <f t="shared" si="1"/>
        <v>20843121</v>
      </c>
    </row>
    <row r="56" spans="2:33" ht="16.5" customHeight="1" outlineLevel="1" thickTop="1" thickBot="1">
      <c r="B56" s="493"/>
      <c r="C56" s="492" t="s">
        <v>1107</v>
      </c>
      <c r="D56" s="523"/>
      <c r="E56" s="522"/>
      <c r="F56" s="366"/>
      <c r="G56" s="367">
        <v>4000000</v>
      </c>
      <c r="H56" s="366"/>
      <c r="I56" s="367"/>
      <c r="J56" s="366"/>
      <c r="K56" s="367"/>
      <c r="L56" s="366"/>
      <c r="M56" s="367"/>
      <c r="N56" s="366"/>
      <c r="O56" s="367"/>
      <c r="P56" s="366"/>
      <c r="Q56" s="367"/>
      <c r="R56" s="366"/>
      <c r="S56" s="367"/>
      <c r="T56" s="366"/>
      <c r="U56" s="367"/>
      <c r="V56" s="366"/>
      <c r="W56" s="367"/>
      <c r="X56" s="366"/>
      <c r="Y56" s="367"/>
      <c r="Z56" s="366"/>
      <c r="AA56" s="367"/>
      <c r="AB56" s="366"/>
      <c r="AC56" s="367"/>
      <c r="AD56" s="366"/>
      <c r="AE56" s="368"/>
      <c r="AF56" s="495">
        <f t="shared" si="1"/>
        <v>0</v>
      </c>
      <c r="AG56" s="496">
        <f t="shared" si="1"/>
        <v>4000000</v>
      </c>
    </row>
    <row r="57" spans="2:33" ht="16.5" customHeight="1" outlineLevel="1" thickTop="1" thickBot="1">
      <c r="B57" s="493"/>
      <c r="C57" s="492" t="s">
        <v>1108</v>
      </c>
      <c r="D57" s="523"/>
      <c r="E57" s="522"/>
      <c r="F57" s="366"/>
      <c r="G57" s="367">
        <v>600000</v>
      </c>
      <c r="H57" s="366"/>
      <c r="I57" s="367"/>
      <c r="J57" s="366"/>
      <c r="K57" s="367"/>
      <c r="L57" s="366"/>
      <c r="M57" s="367"/>
      <c r="N57" s="366"/>
      <c r="O57" s="367"/>
      <c r="P57" s="366"/>
      <c r="Q57" s="367"/>
      <c r="R57" s="366"/>
      <c r="S57" s="367"/>
      <c r="T57" s="366"/>
      <c r="U57" s="367"/>
      <c r="V57" s="366"/>
      <c r="W57" s="367"/>
      <c r="X57" s="366"/>
      <c r="Y57" s="367"/>
      <c r="Z57" s="366"/>
      <c r="AA57" s="367"/>
      <c r="AB57" s="366"/>
      <c r="AC57" s="367"/>
      <c r="AD57" s="366"/>
      <c r="AE57" s="368"/>
      <c r="AF57" s="495">
        <f t="shared" si="1"/>
        <v>0</v>
      </c>
      <c r="AG57" s="496">
        <f t="shared" si="1"/>
        <v>600000</v>
      </c>
    </row>
    <row r="58" spans="2:33" ht="16.5" customHeight="1" outlineLevel="1" thickTop="1" thickBot="1">
      <c r="B58" s="493"/>
      <c r="C58" s="492" t="s">
        <v>1112</v>
      </c>
      <c r="D58" s="523"/>
      <c r="E58" s="522"/>
      <c r="F58" s="366"/>
      <c r="G58" s="367">
        <v>800000</v>
      </c>
      <c r="H58" s="366"/>
      <c r="I58" s="367"/>
      <c r="J58" s="366"/>
      <c r="K58" s="367"/>
      <c r="L58" s="366"/>
      <c r="M58" s="367"/>
      <c r="N58" s="366"/>
      <c r="O58" s="367"/>
      <c r="P58" s="366"/>
      <c r="Q58" s="367"/>
      <c r="R58" s="366"/>
      <c r="S58" s="367"/>
      <c r="T58" s="366"/>
      <c r="U58" s="367"/>
      <c r="V58" s="366"/>
      <c r="W58" s="367"/>
      <c r="X58" s="366"/>
      <c r="Y58" s="367"/>
      <c r="Z58" s="366"/>
      <c r="AA58" s="367"/>
      <c r="AB58" s="366"/>
      <c r="AC58" s="367"/>
      <c r="AD58" s="366"/>
      <c r="AE58" s="368"/>
      <c r="AF58" s="495"/>
      <c r="AG58" s="496"/>
    </row>
    <row r="59" spans="2:33" ht="16.5" customHeight="1" outlineLevel="1" thickTop="1" thickBot="1">
      <c r="B59" s="493"/>
      <c r="C59" s="492" t="s">
        <v>1109</v>
      </c>
      <c r="D59" s="523"/>
      <c r="E59" s="522"/>
      <c r="F59" s="366"/>
      <c r="G59" s="367">
        <v>5200000</v>
      </c>
      <c r="H59" s="366"/>
      <c r="I59" s="367"/>
      <c r="J59" s="366"/>
      <c r="K59" s="367"/>
      <c r="L59" s="366"/>
      <c r="M59" s="367"/>
      <c r="N59" s="366"/>
      <c r="O59" s="367"/>
      <c r="P59" s="366"/>
      <c r="Q59" s="367"/>
      <c r="R59" s="366"/>
      <c r="S59" s="367"/>
      <c r="T59" s="366"/>
      <c r="U59" s="367"/>
      <c r="V59" s="366"/>
      <c r="W59" s="367"/>
      <c r="X59" s="366"/>
      <c r="Y59" s="367"/>
      <c r="Z59" s="366"/>
      <c r="AA59" s="367"/>
      <c r="AB59" s="366"/>
      <c r="AC59" s="367"/>
      <c r="AD59" s="366"/>
      <c r="AE59" s="368"/>
      <c r="AF59" s="495">
        <f t="shared" si="1"/>
        <v>0</v>
      </c>
      <c r="AG59" s="496">
        <f t="shared" si="1"/>
        <v>5200000</v>
      </c>
    </row>
    <row r="60" spans="2:33" ht="16.5" customHeight="1" outlineLevel="1" thickTop="1" thickBot="1">
      <c r="B60" s="493"/>
      <c r="C60" s="492" t="s">
        <v>1110</v>
      </c>
      <c r="D60" s="523"/>
      <c r="E60" s="522"/>
      <c r="F60" s="366"/>
      <c r="G60" s="367">
        <v>750000</v>
      </c>
      <c r="H60" s="366"/>
      <c r="I60" s="367"/>
      <c r="J60" s="366"/>
      <c r="K60" s="367"/>
      <c r="L60" s="366"/>
      <c r="M60" s="367"/>
      <c r="N60" s="366"/>
      <c r="O60" s="367"/>
      <c r="P60" s="366"/>
      <c r="Q60" s="367"/>
      <c r="R60" s="366"/>
      <c r="S60" s="367"/>
      <c r="T60" s="366"/>
      <c r="U60" s="367"/>
      <c r="V60" s="366"/>
      <c r="W60" s="367"/>
      <c r="X60" s="366"/>
      <c r="Y60" s="367"/>
      <c r="Z60" s="366"/>
      <c r="AA60" s="367"/>
      <c r="AB60" s="366"/>
      <c r="AC60" s="367"/>
      <c r="AD60" s="366"/>
      <c r="AE60" s="368"/>
      <c r="AF60" s="495">
        <f t="shared" si="1"/>
        <v>0</v>
      </c>
      <c r="AG60" s="496">
        <f t="shared" si="1"/>
        <v>750000</v>
      </c>
    </row>
    <row r="61" spans="2:33" ht="27.95" customHeight="1" outlineLevel="1" thickTop="1" thickBot="1">
      <c r="B61" s="493"/>
      <c r="C61" s="492" t="s">
        <v>1111</v>
      </c>
      <c r="D61" s="523"/>
      <c r="E61" s="522"/>
      <c r="F61" s="366"/>
      <c r="G61" s="367">
        <v>13000000</v>
      </c>
      <c r="H61" s="366"/>
      <c r="I61" s="367"/>
      <c r="J61" s="366"/>
      <c r="K61" s="367"/>
      <c r="L61" s="366"/>
      <c r="M61" s="367"/>
      <c r="N61" s="366"/>
      <c r="O61" s="367"/>
      <c r="P61" s="366"/>
      <c r="Q61" s="367"/>
      <c r="R61" s="366"/>
      <c r="S61" s="367"/>
      <c r="T61" s="366"/>
      <c r="U61" s="367"/>
      <c r="V61" s="366"/>
      <c r="W61" s="367"/>
      <c r="X61" s="366"/>
      <c r="Y61" s="367"/>
      <c r="Z61" s="366"/>
      <c r="AA61" s="367"/>
      <c r="AB61" s="366"/>
      <c r="AC61" s="367"/>
      <c r="AD61" s="366"/>
      <c r="AE61" s="368"/>
      <c r="AF61" s="495">
        <f t="shared" si="1"/>
        <v>0</v>
      </c>
      <c r="AG61" s="496">
        <f t="shared" si="1"/>
        <v>13000000</v>
      </c>
    </row>
    <row r="62" spans="2:33" ht="16.5" customHeight="1" outlineLevel="1" thickTop="1" thickBot="1">
      <c r="B62" s="493"/>
      <c r="C62" s="492" t="s">
        <v>1113</v>
      </c>
      <c r="D62" s="523"/>
      <c r="E62" s="522"/>
      <c r="F62" s="366"/>
      <c r="G62" s="367">
        <v>150000</v>
      </c>
      <c r="H62" s="366"/>
      <c r="I62" s="367"/>
      <c r="J62" s="366"/>
      <c r="K62" s="367"/>
      <c r="L62" s="366"/>
      <c r="M62" s="367"/>
      <c r="N62" s="366"/>
      <c r="O62" s="367"/>
      <c r="P62" s="366"/>
      <c r="Q62" s="367"/>
      <c r="R62" s="366"/>
      <c r="S62" s="367"/>
      <c r="T62" s="366"/>
      <c r="U62" s="367"/>
      <c r="V62" s="366"/>
      <c r="W62" s="367"/>
      <c r="X62" s="366"/>
      <c r="Y62" s="367"/>
      <c r="Z62" s="366"/>
      <c r="AA62" s="367"/>
      <c r="AB62" s="366"/>
      <c r="AC62" s="367"/>
      <c r="AD62" s="366"/>
      <c r="AE62" s="368"/>
      <c r="AF62" s="495">
        <f t="shared" si="1"/>
        <v>0</v>
      </c>
      <c r="AG62" s="496">
        <f t="shared" si="1"/>
        <v>150000</v>
      </c>
    </row>
    <row r="63" spans="2:33" ht="16.5" customHeight="1" outlineLevel="1" thickTop="1" thickBot="1">
      <c r="B63" s="493"/>
      <c r="C63" s="492" t="s">
        <v>1114</v>
      </c>
      <c r="D63" s="523"/>
      <c r="E63" s="522"/>
      <c r="F63" s="366"/>
      <c r="G63" s="367"/>
      <c r="H63" s="366"/>
      <c r="I63" s="367"/>
      <c r="J63" s="366"/>
      <c r="K63" s="367">
        <v>960000</v>
      </c>
      <c r="L63" s="366"/>
      <c r="M63" s="367"/>
      <c r="N63" s="366"/>
      <c r="O63" s="367"/>
      <c r="P63" s="366"/>
      <c r="Q63" s="367"/>
      <c r="R63" s="366"/>
      <c r="S63" s="367"/>
      <c r="T63" s="366"/>
      <c r="U63" s="367"/>
      <c r="V63" s="366"/>
      <c r="W63" s="367"/>
      <c r="X63" s="366"/>
      <c r="Y63" s="367"/>
      <c r="Z63" s="366"/>
      <c r="AA63" s="367"/>
      <c r="AB63" s="366"/>
      <c r="AC63" s="367"/>
      <c r="AD63" s="366"/>
      <c r="AE63" s="368"/>
      <c r="AF63" s="495">
        <f t="shared" si="1"/>
        <v>0</v>
      </c>
      <c r="AG63" s="496">
        <f t="shared" si="1"/>
        <v>960000</v>
      </c>
    </row>
    <row r="64" spans="2:33" ht="16.5" customHeight="1" outlineLevel="1" thickTop="1" thickBot="1">
      <c r="B64" s="493"/>
      <c r="C64" s="492" t="s">
        <v>1115</v>
      </c>
      <c r="D64" s="523"/>
      <c r="E64" s="522"/>
      <c r="F64" s="366"/>
      <c r="G64" s="367"/>
      <c r="H64" s="366"/>
      <c r="I64" s="367">
        <v>1000000</v>
      </c>
      <c r="J64" s="366"/>
      <c r="K64" s="367"/>
      <c r="L64" s="366"/>
      <c r="M64" s="367"/>
      <c r="N64" s="366"/>
      <c r="O64" s="367"/>
      <c r="P64" s="366"/>
      <c r="Q64" s="367"/>
      <c r="R64" s="366"/>
      <c r="S64" s="367"/>
      <c r="T64" s="366"/>
      <c r="U64" s="367"/>
      <c r="V64" s="366"/>
      <c r="W64" s="367"/>
      <c r="X64" s="366"/>
      <c r="Y64" s="367"/>
      <c r="Z64" s="366"/>
      <c r="AA64" s="367"/>
      <c r="AB64" s="366"/>
      <c r="AC64" s="367"/>
      <c r="AD64" s="366"/>
      <c r="AE64" s="368"/>
      <c r="AF64" s="495">
        <f t="shared" si="1"/>
        <v>0</v>
      </c>
      <c r="AG64" s="496">
        <f t="shared" si="1"/>
        <v>1000000</v>
      </c>
    </row>
    <row r="65" spans="2:34" ht="16.5" customHeight="1" outlineLevel="1" thickTop="1" thickBot="1">
      <c r="B65" s="493"/>
      <c r="C65" s="492" t="s">
        <v>1116</v>
      </c>
      <c r="D65" s="523"/>
      <c r="E65" s="522"/>
      <c r="F65" s="366"/>
      <c r="G65" s="367"/>
      <c r="H65" s="366"/>
      <c r="I65" s="367"/>
      <c r="J65" s="366"/>
      <c r="K65" s="367">
        <v>22000000</v>
      </c>
      <c r="L65" s="366"/>
      <c r="M65" s="367"/>
      <c r="N65" s="366"/>
      <c r="O65" s="367"/>
      <c r="P65" s="366"/>
      <c r="Q65" s="367"/>
      <c r="R65" s="366"/>
      <c r="S65" s="367"/>
      <c r="T65" s="366"/>
      <c r="U65" s="367"/>
      <c r="V65" s="366"/>
      <c r="W65" s="367"/>
      <c r="X65" s="366"/>
      <c r="Y65" s="367"/>
      <c r="Z65" s="366"/>
      <c r="AA65" s="367"/>
      <c r="AB65" s="366"/>
      <c r="AC65" s="367"/>
      <c r="AD65" s="366"/>
      <c r="AE65" s="368"/>
      <c r="AF65" s="495">
        <f t="shared" si="1"/>
        <v>0</v>
      </c>
      <c r="AG65" s="496">
        <f t="shared" si="1"/>
        <v>22000000</v>
      </c>
    </row>
    <row r="66" spans="2:34" ht="16.5" customHeight="1" outlineLevel="1" thickTop="1" thickBot="1">
      <c r="B66" s="493"/>
      <c r="C66" s="492" t="s">
        <v>1265</v>
      </c>
      <c r="D66" s="523"/>
      <c r="E66" s="522"/>
      <c r="F66" s="366"/>
      <c r="G66" s="367"/>
      <c r="H66" s="366"/>
      <c r="I66" s="367"/>
      <c r="J66" s="366"/>
      <c r="K66" s="367"/>
      <c r="L66" s="366"/>
      <c r="M66" s="367">
        <v>2080000</v>
      </c>
      <c r="N66" s="366"/>
      <c r="O66" s="367"/>
      <c r="P66" s="366"/>
      <c r="Q66" s="367"/>
      <c r="R66" s="366"/>
      <c r="S66" s="367"/>
      <c r="T66" s="366"/>
      <c r="U66" s="367"/>
      <c r="V66" s="366"/>
      <c r="W66" s="367"/>
      <c r="X66" s="366"/>
      <c r="Y66" s="367"/>
      <c r="Z66" s="366"/>
      <c r="AA66" s="367"/>
      <c r="AB66" s="366"/>
      <c r="AC66" s="367"/>
      <c r="AD66" s="366"/>
      <c r="AE66" s="368"/>
      <c r="AF66" s="495">
        <f t="shared" si="1"/>
        <v>0</v>
      </c>
      <c r="AG66" s="496">
        <f t="shared" si="1"/>
        <v>2080000</v>
      </c>
    </row>
    <row r="67" spans="2:34" ht="16.5" customHeight="1" outlineLevel="1" thickTop="1" thickBot="1">
      <c r="B67" s="493" t="s">
        <v>945</v>
      </c>
      <c r="C67" s="492" t="s">
        <v>1117</v>
      </c>
      <c r="D67" s="523"/>
      <c r="E67" s="522"/>
      <c r="F67" s="366"/>
      <c r="G67" s="367"/>
      <c r="H67" s="366"/>
      <c r="I67" s="367"/>
      <c r="J67" s="366"/>
      <c r="K67" s="367"/>
      <c r="L67" s="366"/>
      <c r="M67" s="367">
        <v>1500000</v>
      </c>
      <c r="N67" s="366"/>
      <c r="O67" s="367"/>
      <c r="P67" s="366"/>
      <c r="Q67" s="367"/>
      <c r="R67" s="366"/>
      <c r="S67" s="367"/>
      <c r="T67" s="366"/>
      <c r="U67" s="367"/>
      <c r="V67" s="366"/>
      <c r="W67" s="367"/>
      <c r="X67" s="366"/>
      <c r="Y67" s="367"/>
      <c r="Z67" s="366"/>
      <c r="AA67" s="367"/>
      <c r="AB67" s="366"/>
      <c r="AC67" s="367"/>
      <c r="AD67" s="366"/>
      <c r="AE67" s="368"/>
      <c r="AF67" s="495">
        <f t="shared" si="1"/>
        <v>0</v>
      </c>
      <c r="AG67" s="496">
        <f t="shared" si="1"/>
        <v>1500000</v>
      </c>
    </row>
    <row r="68" spans="2:34" ht="16.5" customHeight="1" outlineLevel="1" thickTop="1" thickBot="1">
      <c r="B68" s="493" t="s">
        <v>946</v>
      </c>
      <c r="C68" s="492" t="s">
        <v>1118</v>
      </c>
      <c r="D68" s="523"/>
      <c r="E68" s="522"/>
      <c r="F68" s="366"/>
      <c r="G68" s="367"/>
      <c r="H68" s="366"/>
      <c r="I68" s="367"/>
      <c r="J68" s="366"/>
      <c r="K68" s="367"/>
      <c r="L68" s="366"/>
      <c r="M68" s="367">
        <v>5000000</v>
      </c>
      <c r="N68" s="366"/>
      <c r="O68" s="367"/>
      <c r="P68" s="366"/>
      <c r="Q68" s="367"/>
      <c r="R68" s="366"/>
      <c r="S68" s="367"/>
      <c r="T68" s="366"/>
      <c r="U68" s="367"/>
      <c r="V68" s="366"/>
      <c r="W68" s="367"/>
      <c r="X68" s="366"/>
      <c r="Y68" s="367"/>
      <c r="Z68" s="366"/>
      <c r="AA68" s="367"/>
      <c r="AB68" s="366"/>
      <c r="AC68" s="367"/>
      <c r="AD68" s="366"/>
      <c r="AE68" s="368"/>
      <c r="AF68" s="495">
        <f t="shared" si="1"/>
        <v>0</v>
      </c>
      <c r="AG68" s="496">
        <f t="shared" si="1"/>
        <v>5000000</v>
      </c>
    </row>
    <row r="69" spans="2:34" ht="39" customHeight="1" outlineLevel="1" thickTop="1" thickBot="1">
      <c r="B69" s="493" t="s">
        <v>947</v>
      </c>
      <c r="C69" s="492" t="s">
        <v>1119</v>
      </c>
      <c r="D69" s="523"/>
      <c r="E69" s="522"/>
      <c r="F69" s="366"/>
      <c r="G69" s="367"/>
      <c r="H69" s="366"/>
      <c r="I69" s="367"/>
      <c r="J69" s="366"/>
      <c r="K69" s="367"/>
      <c r="L69" s="366"/>
      <c r="M69" s="367">
        <v>2400000</v>
      </c>
      <c r="N69" s="366"/>
      <c r="O69" s="367"/>
      <c r="P69" s="366"/>
      <c r="Q69" s="367"/>
      <c r="R69" s="366"/>
      <c r="S69" s="367"/>
      <c r="T69" s="366"/>
      <c r="U69" s="367"/>
      <c r="V69" s="366"/>
      <c r="W69" s="367"/>
      <c r="X69" s="366"/>
      <c r="Y69" s="367"/>
      <c r="Z69" s="366"/>
      <c r="AA69" s="367"/>
      <c r="AB69" s="366"/>
      <c r="AC69" s="367"/>
      <c r="AD69" s="366"/>
      <c r="AE69" s="368"/>
      <c r="AF69" s="495">
        <f t="shared" si="1"/>
        <v>0</v>
      </c>
      <c r="AG69" s="496">
        <f t="shared" si="1"/>
        <v>2400000</v>
      </c>
    </row>
    <row r="70" spans="2:34" ht="18" customHeight="1" outlineLevel="1" thickTop="1" thickBot="1">
      <c r="B70" s="493"/>
      <c r="C70" s="492" t="s">
        <v>1120</v>
      </c>
      <c r="D70" s="523"/>
      <c r="E70" s="522"/>
      <c r="F70" s="366"/>
      <c r="G70" s="367"/>
      <c r="H70" s="366"/>
      <c r="I70" s="367"/>
      <c r="J70" s="366"/>
      <c r="K70" s="367"/>
      <c r="L70" s="366"/>
      <c r="M70" s="367">
        <v>800000</v>
      </c>
      <c r="N70" s="366"/>
      <c r="O70" s="367"/>
      <c r="P70" s="366"/>
      <c r="Q70" s="367"/>
      <c r="R70" s="366"/>
      <c r="S70" s="367"/>
      <c r="T70" s="366"/>
      <c r="U70" s="367"/>
      <c r="V70" s="366"/>
      <c r="W70" s="367"/>
      <c r="X70" s="366"/>
      <c r="Y70" s="367"/>
      <c r="Z70" s="366"/>
      <c r="AA70" s="367"/>
      <c r="AB70" s="366"/>
      <c r="AC70" s="367"/>
      <c r="AD70" s="366"/>
      <c r="AE70" s="368"/>
      <c r="AF70" s="495">
        <f t="shared" si="1"/>
        <v>0</v>
      </c>
      <c r="AG70" s="496">
        <f t="shared" si="1"/>
        <v>800000</v>
      </c>
    </row>
    <row r="71" spans="2:34" ht="20.100000000000001" customHeight="1" outlineLevel="1" thickTop="1" thickBot="1">
      <c r="B71" s="493"/>
      <c r="C71" s="492" t="s">
        <v>1121</v>
      </c>
      <c r="D71" s="523"/>
      <c r="E71" s="522"/>
      <c r="F71" s="366"/>
      <c r="G71" s="367"/>
      <c r="H71" s="366"/>
      <c r="I71" s="367"/>
      <c r="J71" s="366"/>
      <c r="K71" s="367"/>
      <c r="L71" s="366"/>
      <c r="M71" s="367"/>
      <c r="N71" s="366"/>
      <c r="O71" s="367">
        <v>8000000</v>
      </c>
      <c r="P71" s="366"/>
      <c r="Q71" s="367"/>
      <c r="R71" s="366"/>
      <c r="S71" s="367"/>
      <c r="T71" s="366"/>
      <c r="U71" s="367"/>
      <c r="V71" s="366"/>
      <c r="W71" s="367"/>
      <c r="X71" s="366"/>
      <c r="Y71" s="367"/>
      <c r="Z71" s="366"/>
      <c r="AA71" s="367"/>
      <c r="AB71" s="366"/>
      <c r="AC71" s="367"/>
      <c r="AD71" s="366"/>
      <c r="AE71" s="368"/>
      <c r="AF71" s="495"/>
      <c r="AG71" s="496"/>
    </row>
    <row r="72" spans="2:34" ht="17.100000000000001" customHeight="1" outlineLevel="1" thickTop="1" thickBot="1">
      <c r="B72" s="493"/>
      <c r="C72" s="492" t="s">
        <v>1122</v>
      </c>
      <c r="D72" s="523"/>
      <c r="E72" s="522"/>
      <c r="F72" s="366"/>
      <c r="G72" s="367"/>
      <c r="H72" s="366"/>
      <c r="I72" s="367"/>
      <c r="J72" s="366"/>
      <c r="K72" s="367"/>
      <c r="L72" s="366"/>
      <c r="M72" s="367"/>
      <c r="N72" s="366"/>
      <c r="O72" s="367"/>
      <c r="P72" s="366"/>
      <c r="Q72" s="367"/>
      <c r="R72" s="366"/>
      <c r="S72" s="367"/>
      <c r="T72" s="366"/>
      <c r="U72" s="367">
        <v>33000000</v>
      </c>
      <c r="V72" s="366"/>
      <c r="W72" s="367"/>
      <c r="X72" s="366"/>
      <c r="Y72" s="367"/>
      <c r="Z72" s="366"/>
      <c r="AA72" s="367"/>
      <c r="AB72" s="366"/>
      <c r="AC72" s="367"/>
      <c r="AD72" s="366"/>
      <c r="AE72" s="368"/>
      <c r="AF72" s="495"/>
      <c r="AG72" s="496"/>
    </row>
    <row r="73" spans="2:34" ht="17.100000000000001" customHeight="1" outlineLevel="1" thickTop="1" thickBot="1">
      <c r="B73" s="493"/>
      <c r="C73" s="492" t="s">
        <v>1123</v>
      </c>
      <c r="D73" s="523"/>
      <c r="E73" s="522"/>
      <c r="F73" s="366"/>
      <c r="G73" s="367"/>
      <c r="H73" s="366"/>
      <c r="I73" s="367"/>
      <c r="J73" s="366"/>
      <c r="K73" s="367"/>
      <c r="L73" s="366"/>
      <c r="M73" s="367"/>
      <c r="N73" s="366"/>
      <c r="O73" s="367"/>
      <c r="P73" s="366"/>
      <c r="Q73" s="367"/>
      <c r="R73" s="366"/>
      <c r="S73" s="367"/>
      <c r="T73" s="366"/>
      <c r="U73" s="367"/>
      <c r="V73" s="366"/>
      <c r="W73" s="367">
        <v>18000000</v>
      </c>
      <c r="X73" s="366"/>
      <c r="Y73" s="367"/>
      <c r="Z73" s="366"/>
      <c r="AA73" s="367"/>
      <c r="AB73" s="366"/>
      <c r="AC73" s="367"/>
      <c r="AD73" s="366"/>
      <c r="AE73" s="368"/>
      <c r="AF73" s="495"/>
      <c r="AG73" s="496"/>
    </row>
    <row r="74" spans="2:34" ht="17.100000000000001" customHeight="1" outlineLevel="1" thickTop="1" thickBot="1">
      <c r="B74" s="493"/>
      <c r="C74" s="492" t="s">
        <v>1124</v>
      </c>
      <c r="D74" s="523"/>
      <c r="E74" s="522"/>
      <c r="F74" s="366"/>
      <c r="G74" s="367"/>
      <c r="H74" s="366"/>
      <c r="I74" s="367"/>
      <c r="J74" s="366"/>
      <c r="K74" s="367"/>
      <c r="L74" s="366"/>
      <c r="M74" s="367"/>
      <c r="N74" s="366"/>
      <c r="O74" s="367"/>
      <c r="P74" s="366"/>
      <c r="Q74" s="367"/>
      <c r="R74" s="366"/>
      <c r="S74" s="367"/>
      <c r="T74" s="366"/>
      <c r="U74" s="367"/>
      <c r="V74" s="366"/>
      <c r="W74" s="367">
        <v>500000</v>
      </c>
      <c r="X74" s="366"/>
      <c r="Y74" s="367"/>
      <c r="Z74" s="366"/>
      <c r="AA74" s="367"/>
      <c r="AB74" s="366"/>
      <c r="AC74" s="367"/>
      <c r="AD74" s="366"/>
      <c r="AE74" s="368"/>
      <c r="AF74" s="495"/>
      <c r="AG74" s="496"/>
    </row>
    <row r="75" spans="2:34" ht="29.1" customHeight="1" outlineLevel="1" thickTop="1" thickBot="1">
      <c r="B75" s="493"/>
      <c r="C75" s="492" t="s">
        <v>1125</v>
      </c>
      <c r="D75" s="523"/>
      <c r="E75" s="522"/>
      <c r="F75" s="366"/>
      <c r="G75" s="367"/>
      <c r="H75" s="366"/>
      <c r="I75" s="367"/>
      <c r="J75" s="366"/>
      <c r="K75" s="367"/>
      <c r="L75" s="366"/>
      <c r="M75" s="367"/>
      <c r="N75" s="366"/>
      <c r="O75" s="367"/>
      <c r="P75" s="366"/>
      <c r="Q75" s="367"/>
      <c r="R75" s="366"/>
      <c r="S75" s="367"/>
      <c r="T75" s="366"/>
      <c r="U75" s="367"/>
      <c r="V75" s="366"/>
      <c r="W75" s="367"/>
      <c r="X75" s="366"/>
      <c r="Y75" s="367">
        <v>2500000</v>
      </c>
      <c r="Z75" s="366"/>
      <c r="AA75" s="367"/>
      <c r="AB75" s="366"/>
      <c r="AC75" s="367"/>
      <c r="AD75" s="366"/>
      <c r="AE75" s="368"/>
      <c r="AF75" s="495"/>
      <c r="AG75" s="496"/>
    </row>
    <row r="76" spans="2:34" ht="17.100000000000001" customHeight="1" outlineLevel="1" thickTop="1" thickBot="1">
      <c r="B76" s="493"/>
      <c r="C76" s="492" t="s">
        <v>1126</v>
      </c>
      <c r="D76" s="523"/>
      <c r="E76" s="522"/>
      <c r="F76" s="366">
        <v>200000000</v>
      </c>
      <c r="G76" s="367"/>
      <c r="H76" s="366"/>
      <c r="I76" s="367"/>
      <c r="J76" s="366"/>
      <c r="K76" s="367"/>
      <c r="L76" s="366"/>
      <c r="M76" s="367"/>
      <c r="N76" s="366"/>
      <c r="O76" s="367"/>
      <c r="P76" s="366"/>
      <c r="Q76" s="367"/>
      <c r="R76" s="366"/>
      <c r="S76" s="367"/>
      <c r="T76" s="366"/>
      <c r="U76" s="367"/>
      <c r="V76" s="366"/>
      <c r="W76" s="367"/>
      <c r="X76" s="366"/>
      <c r="Y76" s="367"/>
      <c r="Z76" s="366"/>
      <c r="AA76" s="367"/>
      <c r="AB76" s="366"/>
      <c r="AC76" s="367"/>
      <c r="AD76" s="366"/>
      <c r="AE76" s="368"/>
      <c r="AF76" s="495"/>
      <c r="AG76" s="496"/>
    </row>
    <row r="77" spans="2:34" ht="17.100000000000001" hidden="1" customHeight="1" outlineLevel="1" thickTop="1" thickBot="1">
      <c r="B77" s="493"/>
      <c r="C77" s="492"/>
      <c r="D77" s="523"/>
      <c r="E77" s="522"/>
      <c r="F77" s="366"/>
      <c r="G77" s="367"/>
      <c r="H77" s="366"/>
      <c r="I77" s="367"/>
      <c r="J77" s="366"/>
      <c r="K77" s="367"/>
      <c r="L77" s="366"/>
      <c r="M77" s="367"/>
      <c r="N77" s="366"/>
      <c r="O77" s="367"/>
      <c r="P77" s="366"/>
      <c r="Q77" s="367"/>
      <c r="R77" s="366"/>
      <c r="S77" s="367"/>
      <c r="T77" s="366"/>
      <c r="U77" s="367"/>
      <c r="V77" s="366"/>
      <c r="W77" s="367"/>
      <c r="X77" s="366"/>
      <c r="Y77" s="367"/>
      <c r="Z77" s="366"/>
      <c r="AA77" s="367"/>
      <c r="AB77" s="366"/>
      <c r="AC77" s="367"/>
      <c r="AD77" s="366"/>
      <c r="AE77" s="368"/>
      <c r="AF77" s="495"/>
      <c r="AG77" s="496"/>
    </row>
    <row r="78" spans="2:34" ht="16.5" hidden="1" customHeight="1" outlineLevel="1" thickTop="1" thickBot="1">
      <c r="B78" s="493" t="s">
        <v>948</v>
      </c>
      <c r="C78" s="492"/>
      <c r="D78" s="523"/>
      <c r="E78" s="522"/>
      <c r="F78" s="366"/>
      <c r="G78" s="367"/>
      <c r="H78" s="366"/>
      <c r="I78" s="367"/>
      <c r="J78" s="366"/>
      <c r="K78" s="367"/>
      <c r="L78" s="366"/>
      <c r="M78" s="367"/>
      <c r="N78" s="366"/>
      <c r="O78" s="367"/>
      <c r="P78" s="366"/>
      <c r="Q78" s="367"/>
      <c r="R78" s="366"/>
      <c r="S78" s="367"/>
      <c r="T78" s="366"/>
      <c r="U78" s="367"/>
      <c r="V78" s="366"/>
      <c r="W78" s="367"/>
      <c r="X78" s="366"/>
      <c r="Y78" s="367"/>
      <c r="Z78" s="366"/>
      <c r="AA78" s="367"/>
      <c r="AB78" s="366"/>
      <c r="AC78" s="367"/>
      <c r="AD78" s="366"/>
      <c r="AE78" s="368"/>
      <c r="AF78" s="495">
        <f t="shared" si="1"/>
        <v>0</v>
      </c>
      <c r="AG78" s="496">
        <f t="shared" si="1"/>
        <v>0</v>
      </c>
    </row>
    <row r="79" spans="2:34" ht="6.75" customHeight="1" outlineLevel="1" thickTop="1" thickBot="1">
      <c r="B79" s="380"/>
      <c r="C79" s="381" t="str">
        <f>IFERROR(IF(MID(B79,1,1)="P",VLOOKUP(#REF!,[2]BD!#REF!,9,0),VLOOKUP(#REF!,[2]BD!#REF!,9,0)),"")</f>
        <v/>
      </c>
      <c r="D79" s="435"/>
      <c r="E79" s="435"/>
      <c r="AF79" s="358" t="str">
        <f>IF(SUM(AF49:AF78)=AF48,"","Revisar Fórmula")</f>
        <v>Revisar Fórmula</v>
      </c>
      <c r="AG79" s="358" t="str">
        <f>IF(SUM(AG49:AG78)=AG48,"","Revisar Fórmula")</f>
        <v>Revisar Fórmula</v>
      </c>
      <c r="AH79" s="358"/>
    </row>
    <row r="80" spans="2:34" ht="16.5" customHeight="1" outlineLevel="1" thickTop="1" thickBot="1">
      <c r="B80" s="378" t="s">
        <v>822</v>
      </c>
      <c r="C80" s="379" t="str">
        <f>'PDI-03'!E47</f>
        <v>3. Gestión de la Comunicación Organizacional</v>
      </c>
      <c r="D80" s="524">
        <f t="shared" ref="D80:AE80" si="4">SUM(D81:D100)</f>
        <v>0</v>
      </c>
      <c r="E80" s="525">
        <f t="shared" si="4"/>
        <v>0</v>
      </c>
      <c r="F80" s="361">
        <f t="shared" si="4"/>
        <v>0</v>
      </c>
      <c r="G80" s="362">
        <f t="shared" si="4"/>
        <v>0</v>
      </c>
      <c r="H80" s="361">
        <f t="shared" si="4"/>
        <v>0</v>
      </c>
      <c r="I80" s="362">
        <f t="shared" si="4"/>
        <v>0</v>
      </c>
      <c r="J80" s="361">
        <f t="shared" si="4"/>
        <v>0</v>
      </c>
      <c r="K80" s="362">
        <f t="shared" si="4"/>
        <v>0</v>
      </c>
      <c r="L80" s="361">
        <f t="shared" si="4"/>
        <v>0</v>
      </c>
      <c r="M80" s="362">
        <f t="shared" si="4"/>
        <v>0</v>
      </c>
      <c r="N80" s="361">
        <f t="shared" si="4"/>
        <v>0</v>
      </c>
      <c r="O80" s="362">
        <f t="shared" si="4"/>
        <v>0</v>
      </c>
      <c r="P80" s="361">
        <f t="shared" si="4"/>
        <v>0</v>
      </c>
      <c r="Q80" s="362">
        <f t="shared" si="4"/>
        <v>0</v>
      </c>
      <c r="R80" s="361">
        <f t="shared" si="4"/>
        <v>0</v>
      </c>
      <c r="S80" s="362">
        <f t="shared" si="4"/>
        <v>0</v>
      </c>
      <c r="T80" s="361">
        <f t="shared" si="4"/>
        <v>0</v>
      </c>
      <c r="U80" s="362">
        <f t="shared" si="4"/>
        <v>0</v>
      </c>
      <c r="V80" s="361">
        <f t="shared" si="4"/>
        <v>0</v>
      </c>
      <c r="W80" s="362">
        <f t="shared" si="4"/>
        <v>0</v>
      </c>
      <c r="X80" s="361">
        <f t="shared" si="4"/>
        <v>0</v>
      </c>
      <c r="Y80" s="362">
        <f t="shared" si="4"/>
        <v>0</v>
      </c>
      <c r="Z80" s="361">
        <f t="shared" si="4"/>
        <v>0</v>
      </c>
      <c r="AA80" s="362">
        <f t="shared" si="4"/>
        <v>0</v>
      </c>
      <c r="AB80" s="361">
        <f t="shared" si="4"/>
        <v>0</v>
      </c>
      <c r="AC80" s="362">
        <f t="shared" si="4"/>
        <v>0</v>
      </c>
      <c r="AD80" s="361">
        <f t="shared" si="4"/>
        <v>0</v>
      </c>
      <c r="AE80" s="363">
        <f t="shared" si="4"/>
        <v>0</v>
      </c>
      <c r="AF80" s="385">
        <f t="shared" si="1"/>
        <v>0</v>
      </c>
      <c r="AG80" s="386">
        <f t="shared" si="1"/>
        <v>0</v>
      </c>
    </row>
    <row r="81" spans="2:33" ht="36" customHeight="1" outlineLevel="1" thickTop="1" thickBot="1">
      <c r="B81" s="493" t="s">
        <v>949</v>
      </c>
      <c r="C81" s="492" t="s">
        <v>1127</v>
      </c>
      <c r="D81" s="523"/>
      <c r="E81" s="522"/>
      <c r="F81" s="366"/>
      <c r="G81" s="367"/>
      <c r="H81" s="366"/>
      <c r="I81" s="367"/>
      <c r="J81" s="366"/>
      <c r="K81" s="367"/>
      <c r="L81" s="366"/>
      <c r="M81" s="367"/>
      <c r="N81" s="366"/>
      <c r="O81" s="367"/>
      <c r="P81" s="366"/>
      <c r="Q81" s="367"/>
      <c r="R81" s="366"/>
      <c r="S81" s="367"/>
      <c r="T81" s="366"/>
      <c r="U81" s="367"/>
      <c r="V81" s="366"/>
      <c r="W81" s="367"/>
      <c r="X81" s="366"/>
      <c r="Y81" s="367"/>
      <c r="Z81" s="366"/>
      <c r="AA81" s="367"/>
      <c r="AB81" s="366"/>
      <c r="AC81" s="367"/>
      <c r="AD81" s="366"/>
      <c r="AE81" s="368"/>
      <c r="AF81" s="495">
        <f t="shared" ref="AF81:AG144" si="5">SUMIF($D$24:$AE$24,AF$24,$D81:$AE81)</f>
        <v>0</v>
      </c>
      <c r="AG81" s="496">
        <f t="shared" si="5"/>
        <v>0</v>
      </c>
    </row>
    <row r="82" spans="2:33" ht="16.5" hidden="1" customHeight="1" outlineLevel="1" thickTop="1" thickBot="1">
      <c r="B82" s="493" t="s">
        <v>950</v>
      </c>
      <c r="C82" s="492"/>
      <c r="D82" s="523"/>
      <c r="E82" s="522"/>
      <c r="F82" s="366"/>
      <c r="G82" s="367"/>
      <c r="H82" s="366"/>
      <c r="I82" s="367"/>
      <c r="J82" s="366"/>
      <c r="K82" s="367"/>
      <c r="L82" s="366"/>
      <c r="M82" s="367"/>
      <c r="N82" s="366"/>
      <c r="O82" s="367"/>
      <c r="P82" s="366"/>
      <c r="Q82" s="367"/>
      <c r="R82" s="366"/>
      <c r="S82" s="367"/>
      <c r="T82" s="366"/>
      <c r="U82" s="367"/>
      <c r="V82" s="366"/>
      <c r="W82" s="367"/>
      <c r="X82" s="366"/>
      <c r="Y82" s="367"/>
      <c r="Z82" s="366"/>
      <c r="AA82" s="367"/>
      <c r="AB82" s="366"/>
      <c r="AC82" s="367"/>
      <c r="AD82" s="366"/>
      <c r="AE82" s="368"/>
      <c r="AF82" s="495">
        <f t="shared" si="5"/>
        <v>0</v>
      </c>
      <c r="AG82" s="496">
        <f t="shared" si="5"/>
        <v>0</v>
      </c>
    </row>
    <row r="83" spans="2:33" ht="16.5" hidden="1" customHeight="1" outlineLevel="1" thickTop="1" thickBot="1">
      <c r="B83" s="493"/>
      <c r="C83" s="492"/>
      <c r="D83" s="523"/>
      <c r="E83" s="522"/>
      <c r="F83" s="366"/>
      <c r="G83" s="367"/>
      <c r="H83" s="366"/>
      <c r="I83" s="367"/>
      <c r="J83" s="366"/>
      <c r="K83" s="367"/>
      <c r="L83" s="366"/>
      <c r="M83" s="367"/>
      <c r="N83" s="366"/>
      <c r="O83" s="367"/>
      <c r="P83" s="366"/>
      <c r="Q83" s="367"/>
      <c r="R83" s="366"/>
      <c r="S83" s="367"/>
      <c r="T83" s="366"/>
      <c r="U83" s="367"/>
      <c r="V83" s="366"/>
      <c r="W83" s="367"/>
      <c r="X83" s="366"/>
      <c r="Y83" s="367"/>
      <c r="Z83" s="366"/>
      <c r="AA83" s="367"/>
      <c r="AB83" s="366"/>
      <c r="AC83" s="367"/>
      <c r="AD83" s="366"/>
      <c r="AE83" s="368"/>
      <c r="AF83" s="495">
        <f t="shared" si="5"/>
        <v>0</v>
      </c>
      <c r="AG83" s="496">
        <f t="shared" si="5"/>
        <v>0</v>
      </c>
    </row>
    <row r="84" spans="2:33" ht="16.5" hidden="1" customHeight="1" outlineLevel="1" thickTop="1" thickBot="1">
      <c r="B84" s="493"/>
      <c r="C84" s="492"/>
      <c r="D84" s="523"/>
      <c r="E84" s="522"/>
      <c r="F84" s="366"/>
      <c r="G84" s="367"/>
      <c r="H84" s="366"/>
      <c r="I84" s="367"/>
      <c r="J84" s="366"/>
      <c r="K84" s="367"/>
      <c r="L84" s="366"/>
      <c r="M84" s="367"/>
      <c r="N84" s="366"/>
      <c r="O84" s="367"/>
      <c r="P84" s="366"/>
      <c r="Q84" s="367"/>
      <c r="R84" s="366"/>
      <c r="S84" s="367"/>
      <c r="T84" s="366"/>
      <c r="U84" s="367"/>
      <c r="V84" s="366"/>
      <c r="W84" s="367"/>
      <c r="X84" s="366"/>
      <c r="Y84" s="367"/>
      <c r="Z84" s="366"/>
      <c r="AA84" s="367"/>
      <c r="AB84" s="366"/>
      <c r="AC84" s="367"/>
      <c r="AD84" s="366"/>
      <c r="AE84" s="368"/>
      <c r="AF84" s="495">
        <f t="shared" si="5"/>
        <v>0</v>
      </c>
      <c r="AG84" s="496">
        <f t="shared" si="5"/>
        <v>0</v>
      </c>
    </row>
    <row r="85" spans="2:33" ht="16.5" hidden="1" customHeight="1" outlineLevel="1" thickTop="1" thickBot="1">
      <c r="B85" s="493"/>
      <c r="C85" s="492"/>
      <c r="D85" s="523"/>
      <c r="E85" s="522"/>
      <c r="F85" s="366"/>
      <c r="G85" s="367"/>
      <c r="H85" s="366"/>
      <c r="I85" s="367"/>
      <c r="J85" s="366"/>
      <c r="K85" s="367"/>
      <c r="L85" s="366"/>
      <c r="M85" s="367"/>
      <c r="N85" s="366"/>
      <c r="O85" s="367"/>
      <c r="P85" s="366"/>
      <c r="Q85" s="367"/>
      <c r="R85" s="366"/>
      <c r="S85" s="367"/>
      <c r="T85" s="366"/>
      <c r="U85" s="367"/>
      <c r="V85" s="366"/>
      <c r="W85" s="367"/>
      <c r="X85" s="366"/>
      <c r="Y85" s="367"/>
      <c r="Z85" s="366"/>
      <c r="AA85" s="367"/>
      <c r="AB85" s="366"/>
      <c r="AC85" s="367"/>
      <c r="AD85" s="366"/>
      <c r="AE85" s="368"/>
      <c r="AF85" s="495">
        <f t="shared" si="5"/>
        <v>0</v>
      </c>
      <c r="AG85" s="496">
        <f t="shared" si="5"/>
        <v>0</v>
      </c>
    </row>
    <row r="86" spans="2:33" ht="16.5" hidden="1" customHeight="1" outlineLevel="1" thickTop="1" thickBot="1">
      <c r="B86" s="493"/>
      <c r="C86" s="492"/>
      <c r="D86" s="523"/>
      <c r="E86" s="522"/>
      <c r="F86" s="366"/>
      <c r="G86" s="367"/>
      <c r="H86" s="366"/>
      <c r="I86" s="367"/>
      <c r="J86" s="366"/>
      <c r="K86" s="367"/>
      <c r="L86" s="366"/>
      <c r="M86" s="367"/>
      <c r="N86" s="366"/>
      <c r="O86" s="367"/>
      <c r="P86" s="366"/>
      <c r="Q86" s="367"/>
      <c r="R86" s="366"/>
      <c r="S86" s="367"/>
      <c r="T86" s="366"/>
      <c r="U86" s="367"/>
      <c r="V86" s="366"/>
      <c r="W86" s="367"/>
      <c r="X86" s="366"/>
      <c r="Y86" s="367"/>
      <c r="Z86" s="366"/>
      <c r="AA86" s="367"/>
      <c r="AB86" s="366"/>
      <c r="AC86" s="367"/>
      <c r="AD86" s="366"/>
      <c r="AE86" s="368"/>
      <c r="AF86" s="495">
        <f t="shared" si="5"/>
        <v>0</v>
      </c>
      <c r="AG86" s="496">
        <f t="shared" si="5"/>
        <v>0</v>
      </c>
    </row>
    <row r="87" spans="2:33" ht="16.5" hidden="1" customHeight="1" outlineLevel="1" thickTop="1" thickBot="1">
      <c r="B87" s="493"/>
      <c r="C87" s="492"/>
      <c r="D87" s="523"/>
      <c r="E87" s="522"/>
      <c r="F87" s="366"/>
      <c r="G87" s="367"/>
      <c r="H87" s="366"/>
      <c r="I87" s="367"/>
      <c r="J87" s="366"/>
      <c r="K87" s="367"/>
      <c r="L87" s="366"/>
      <c r="M87" s="367"/>
      <c r="N87" s="366"/>
      <c r="O87" s="367"/>
      <c r="P87" s="366"/>
      <c r="Q87" s="367"/>
      <c r="R87" s="366"/>
      <c r="S87" s="367"/>
      <c r="T87" s="366"/>
      <c r="U87" s="367"/>
      <c r="V87" s="366"/>
      <c r="W87" s="367"/>
      <c r="X87" s="366"/>
      <c r="Y87" s="367"/>
      <c r="Z87" s="366"/>
      <c r="AA87" s="367"/>
      <c r="AB87" s="366"/>
      <c r="AC87" s="367"/>
      <c r="AD87" s="366"/>
      <c r="AE87" s="368"/>
      <c r="AF87" s="495">
        <f t="shared" si="5"/>
        <v>0</v>
      </c>
      <c r="AG87" s="496">
        <f t="shared" si="5"/>
        <v>0</v>
      </c>
    </row>
    <row r="88" spans="2:33" ht="16.5" hidden="1" customHeight="1" outlineLevel="1" thickTop="1" thickBot="1">
      <c r="B88" s="493"/>
      <c r="C88" s="492"/>
      <c r="D88" s="523"/>
      <c r="E88" s="522"/>
      <c r="F88" s="366"/>
      <c r="G88" s="367"/>
      <c r="H88" s="366"/>
      <c r="I88" s="367"/>
      <c r="J88" s="366"/>
      <c r="K88" s="367"/>
      <c r="L88" s="366"/>
      <c r="M88" s="367"/>
      <c r="N88" s="366"/>
      <c r="O88" s="367"/>
      <c r="P88" s="366"/>
      <c r="Q88" s="367"/>
      <c r="R88" s="366"/>
      <c r="S88" s="367"/>
      <c r="T88" s="366"/>
      <c r="U88" s="367"/>
      <c r="V88" s="366"/>
      <c r="W88" s="367"/>
      <c r="X88" s="366"/>
      <c r="Y88" s="367"/>
      <c r="Z88" s="366"/>
      <c r="AA88" s="367"/>
      <c r="AB88" s="366"/>
      <c r="AC88" s="367"/>
      <c r="AD88" s="366"/>
      <c r="AE88" s="368"/>
      <c r="AF88" s="495">
        <f t="shared" si="5"/>
        <v>0</v>
      </c>
      <c r="AG88" s="496">
        <f t="shared" si="5"/>
        <v>0</v>
      </c>
    </row>
    <row r="89" spans="2:33" ht="16.5" hidden="1" customHeight="1" outlineLevel="1" thickTop="1" thickBot="1">
      <c r="B89" s="493"/>
      <c r="C89" s="492"/>
      <c r="D89" s="523"/>
      <c r="E89" s="522"/>
      <c r="F89" s="366"/>
      <c r="G89" s="367"/>
      <c r="H89" s="366"/>
      <c r="I89" s="367"/>
      <c r="J89" s="366"/>
      <c r="K89" s="367"/>
      <c r="L89" s="366"/>
      <c r="M89" s="367"/>
      <c r="N89" s="366"/>
      <c r="O89" s="367"/>
      <c r="P89" s="366"/>
      <c r="Q89" s="367"/>
      <c r="R89" s="366"/>
      <c r="S89" s="367"/>
      <c r="T89" s="366"/>
      <c r="U89" s="367"/>
      <c r="V89" s="366"/>
      <c r="W89" s="367"/>
      <c r="X89" s="366"/>
      <c r="Y89" s="367"/>
      <c r="Z89" s="366"/>
      <c r="AA89" s="367"/>
      <c r="AB89" s="366"/>
      <c r="AC89" s="367"/>
      <c r="AD89" s="366"/>
      <c r="AE89" s="368"/>
      <c r="AF89" s="495">
        <f t="shared" si="5"/>
        <v>0</v>
      </c>
      <c r="AG89" s="496">
        <f t="shared" si="5"/>
        <v>0</v>
      </c>
    </row>
    <row r="90" spans="2:33" ht="16.5" hidden="1" customHeight="1" outlineLevel="1" thickTop="1" thickBot="1">
      <c r="B90" s="493"/>
      <c r="C90" s="492"/>
      <c r="D90" s="523"/>
      <c r="E90" s="522"/>
      <c r="F90" s="366"/>
      <c r="G90" s="367"/>
      <c r="H90" s="366"/>
      <c r="I90" s="367"/>
      <c r="J90" s="366"/>
      <c r="K90" s="367"/>
      <c r="L90" s="366"/>
      <c r="M90" s="367"/>
      <c r="N90" s="366"/>
      <c r="O90" s="367"/>
      <c r="P90" s="366"/>
      <c r="Q90" s="367"/>
      <c r="R90" s="366"/>
      <c r="S90" s="367"/>
      <c r="T90" s="366"/>
      <c r="U90" s="367"/>
      <c r="V90" s="366"/>
      <c r="W90" s="367"/>
      <c r="X90" s="366"/>
      <c r="Y90" s="367"/>
      <c r="Z90" s="366"/>
      <c r="AA90" s="367"/>
      <c r="AB90" s="366"/>
      <c r="AC90" s="367"/>
      <c r="AD90" s="366"/>
      <c r="AE90" s="368"/>
      <c r="AF90" s="495">
        <f t="shared" si="5"/>
        <v>0</v>
      </c>
      <c r="AG90" s="496">
        <f t="shared" si="5"/>
        <v>0</v>
      </c>
    </row>
    <row r="91" spans="2:33" ht="16.5" hidden="1" customHeight="1" outlineLevel="1" thickTop="1" thickBot="1">
      <c r="B91" s="493"/>
      <c r="C91" s="492"/>
      <c r="D91" s="523"/>
      <c r="E91" s="522"/>
      <c r="F91" s="366"/>
      <c r="G91" s="367"/>
      <c r="H91" s="366"/>
      <c r="I91" s="367"/>
      <c r="J91" s="366"/>
      <c r="K91" s="367"/>
      <c r="L91" s="366"/>
      <c r="M91" s="367"/>
      <c r="N91" s="366"/>
      <c r="O91" s="367"/>
      <c r="P91" s="366"/>
      <c r="Q91" s="367"/>
      <c r="R91" s="366"/>
      <c r="S91" s="367"/>
      <c r="T91" s="366"/>
      <c r="U91" s="367"/>
      <c r="V91" s="366"/>
      <c r="W91" s="367"/>
      <c r="X91" s="366"/>
      <c r="Y91" s="367"/>
      <c r="Z91" s="366"/>
      <c r="AA91" s="367"/>
      <c r="AB91" s="366"/>
      <c r="AC91" s="367"/>
      <c r="AD91" s="366"/>
      <c r="AE91" s="368"/>
      <c r="AF91" s="495">
        <f t="shared" si="5"/>
        <v>0</v>
      </c>
      <c r="AG91" s="496">
        <f t="shared" si="5"/>
        <v>0</v>
      </c>
    </row>
    <row r="92" spans="2:33" ht="16.5" hidden="1" customHeight="1" outlineLevel="1" thickTop="1" thickBot="1">
      <c r="B92" s="493"/>
      <c r="C92" s="492"/>
      <c r="D92" s="523"/>
      <c r="E92" s="522"/>
      <c r="F92" s="366"/>
      <c r="G92" s="367"/>
      <c r="H92" s="366"/>
      <c r="I92" s="367"/>
      <c r="J92" s="366"/>
      <c r="K92" s="367"/>
      <c r="L92" s="366"/>
      <c r="M92" s="367"/>
      <c r="N92" s="366"/>
      <c r="O92" s="367"/>
      <c r="P92" s="366"/>
      <c r="Q92" s="367"/>
      <c r="R92" s="366"/>
      <c r="S92" s="367"/>
      <c r="T92" s="366"/>
      <c r="U92" s="367"/>
      <c r="V92" s="366"/>
      <c r="W92" s="367"/>
      <c r="X92" s="366"/>
      <c r="Y92" s="367"/>
      <c r="Z92" s="366"/>
      <c r="AA92" s="367"/>
      <c r="AB92" s="366"/>
      <c r="AC92" s="367"/>
      <c r="AD92" s="366"/>
      <c r="AE92" s="368"/>
      <c r="AF92" s="495">
        <f t="shared" si="5"/>
        <v>0</v>
      </c>
      <c r="AG92" s="496">
        <f t="shared" si="5"/>
        <v>0</v>
      </c>
    </row>
    <row r="93" spans="2:33" ht="16.5" hidden="1" customHeight="1" outlineLevel="1" thickTop="1" thickBot="1">
      <c r="B93" s="493"/>
      <c r="C93" s="492"/>
      <c r="D93" s="523"/>
      <c r="E93" s="522"/>
      <c r="F93" s="366"/>
      <c r="G93" s="367"/>
      <c r="H93" s="366"/>
      <c r="I93" s="367"/>
      <c r="J93" s="366"/>
      <c r="K93" s="367"/>
      <c r="L93" s="366"/>
      <c r="M93" s="367"/>
      <c r="N93" s="366"/>
      <c r="O93" s="367"/>
      <c r="P93" s="366"/>
      <c r="Q93" s="367"/>
      <c r="R93" s="366"/>
      <c r="S93" s="367"/>
      <c r="T93" s="366"/>
      <c r="U93" s="367"/>
      <c r="V93" s="366"/>
      <c r="W93" s="367"/>
      <c r="X93" s="366"/>
      <c r="Y93" s="367"/>
      <c r="Z93" s="366"/>
      <c r="AA93" s="367"/>
      <c r="AB93" s="366"/>
      <c r="AC93" s="367"/>
      <c r="AD93" s="366"/>
      <c r="AE93" s="368"/>
      <c r="AF93" s="495">
        <f t="shared" si="5"/>
        <v>0</v>
      </c>
      <c r="AG93" s="496">
        <f t="shared" si="5"/>
        <v>0</v>
      </c>
    </row>
    <row r="94" spans="2:33" ht="16.5" hidden="1" customHeight="1" outlineLevel="1" thickTop="1" thickBot="1">
      <c r="B94" s="493"/>
      <c r="C94" s="492"/>
      <c r="D94" s="523"/>
      <c r="E94" s="522"/>
      <c r="F94" s="366"/>
      <c r="G94" s="367"/>
      <c r="H94" s="366"/>
      <c r="I94" s="367"/>
      <c r="J94" s="366"/>
      <c r="K94" s="367"/>
      <c r="L94" s="366"/>
      <c r="M94" s="367"/>
      <c r="N94" s="366"/>
      <c r="O94" s="367"/>
      <c r="P94" s="366"/>
      <c r="Q94" s="367"/>
      <c r="R94" s="366"/>
      <c r="S94" s="367"/>
      <c r="T94" s="366"/>
      <c r="U94" s="367"/>
      <c r="V94" s="366"/>
      <c r="W94" s="367"/>
      <c r="X94" s="366"/>
      <c r="Y94" s="367"/>
      <c r="Z94" s="366"/>
      <c r="AA94" s="367"/>
      <c r="AB94" s="366"/>
      <c r="AC94" s="367"/>
      <c r="AD94" s="366"/>
      <c r="AE94" s="368"/>
      <c r="AF94" s="495">
        <f t="shared" si="5"/>
        <v>0</v>
      </c>
      <c r="AG94" s="496">
        <f t="shared" si="5"/>
        <v>0</v>
      </c>
    </row>
    <row r="95" spans="2:33" ht="16.5" hidden="1" customHeight="1" outlineLevel="1" thickTop="1" thickBot="1">
      <c r="B95" s="493"/>
      <c r="C95" s="492"/>
      <c r="D95" s="523"/>
      <c r="E95" s="522"/>
      <c r="F95" s="366"/>
      <c r="G95" s="367"/>
      <c r="H95" s="366"/>
      <c r="I95" s="367"/>
      <c r="J95" s="366"/>
      <c r="K95" s="367"/>
      <c r="L95" s="366"/>
      <c r="M95" s="367"/>
      <c r="N95" s="366"/>
      <c r="O95" s="367"/>
      <c r="P95" s="366"/>
      <c r="Q95" s="367"/>
      <c r="R95" s="366"/>
      <c r="S95" s="367"/>
      <c r="T95" s="366"/>
      <c r="U95" s="367"/>
      <c r="V95" s="366"/>
      <c r="W95" s="367"/>
      <c r="X95" s="366"/>
      <c r="Y95" s="367"/>
      <c r="Z95" s="366"/>
      <c r="AA95" s="367"/>
      <c r="AB95" s="366"/>
      <c r="AC95" s="367"/>
      <c r="AD95" s="366"/>
      <c r="AE95" s="368"/>
      <c r="AF95" s="495">
        <f t="shared" si="5"/>
        <v>0</v>
      </c>
      <c r="AG95" s="496">
        <f t="shared" si="5"/>
        <v>0</v>
      </c>
    </row>
    <row r="96" spans="2:33" ht="16.5" hidden="1" customHeight="1" outlineLevel="1" thickTop="1" thickBot="1">
      <c r="B96" s="493"/>
      <c r="C96" s="492"/>
      <c r="D96" s="523"/>
      <c r="E96" s="522"/>
      <c r="F96" s="366"/>
      <c r="G96" s="367"/>
      <c r="H96" s="366"/>
      <c r="I96" s="367"/>
      <c r="J96" s="366"/>
      <c r="K96" s="367"/>
      <c r="L96" s="366"/>
      <c r="M96" s="367"/>
      <c r="N96" s="366"/>
      <c r="O96" s="367"/>
      <c r="P96" s="366"/>
      <c r="Q96" s="367"/>
      <c r="R96" s="366"/>
      <c r="S96" s="367"/>
      <c r="T96" s="366"/>
      <c r="U96" s="367"/>
      <c r="V96" s="366"/>
      <c r="W96" s="367"/>
      <c r="X96" s="366"/>
      <c r="Y96" s="367"/>
      <c r="Z96" s="366"/>
      <c r="AA96" s="367"/>
      <c r="AB96" s="366"/>
      <c r="AC96" s="367"/>
      <c r="AD96" s="366"/>
      <c r="AE96" s="368"/>
      <c r="AF96" s="495">
        <f t="shared" si="5"/>
        <v>0</v>
      </c>
      <c r="AG96" s="496">
        <f t="shared" si="5"/>
        <v>0</v>
      </c>
    </row>
    <row r="97" spans="2:34" ht="16.5" hidden="1" customHeight="1" outlineLevel="1" thickTop="1" thickBot="1">
      <c r="B97" s="493" t="s">
        <v>951</v>
      </c>
      <c r="C97" s="492"/>
      <c r="D97" s="523"/>
      <c r="E97" s="522"/>
      <c r="F97" s="366"/>
      <c r="G97" s="367"/>
      <c r="H97" s="366"/>
      <c r="I97" s="367"/>
      <c r="J97" s="366"/>
      <c r="K97" s="367"/>
      <c r="L97" s="366"/>
      <c r="M97" s="367"/>
      <c r="N97" s="366"/>
      <c r="O97" s="367"/>
      <c r="P97" s="366"/>
      <c r="Q97" s="367"/>
      <c r="R97" s="366"/>
      <c r="S97" s="367"/>
      <c r="T97" s="366"/>
      <c r="U97" s="367"/>
      <c r="V97" s="366"/>
      <c r="W97" s="367"/>
      <c r="X97" s="366"/>
      <c r="Y97" s="367"/>
      <c r="Z97" s="366"/>
      <c r="AA97" s="367"/>
      <c r="AB97" s="366"/>
      <c r="AC97" s="367"/>
      <c r="AD97" s="366"/>
      <c r="AE97" s="368"/>
      <c r="AF97" s="495">
        <f t="shared" si="5"/>
        <v>0</v>
      </c>
      <c r="AG97" s="496">
        <f t="shared" si="5"/>
        <v>0</v>
      </c>
    </row>
    <row r="98" spans="2:34" ht="16.5" hidden="1" customHeight="1" outlineLevel="1" thickTop="1" thickBot="1">
      <c r="B98" s="493" t="s">
        <v>952</v>
      </c>
      <c r="C98" s="492"/>
      <c r="D98" s="523"/>
      <c r="E98" s="522"/>
      <c r="F98" s="366"/>
      <c r="G98" s="367"/>
      <c r="H98" s="366"/>
      <c r="I98" s="367"/>
      <c r="J98" s="366"/>
      <c r="K98" s="367"/>
      <c r="L98" s="366"/>
      <c r="M98" s="367"/>
      <c r="N98" s="366"/>
      <c r="O98" s="367"/>
      <c r="P98" s="366"/>
      <c r="Q98" s="367"/>
      <c r="R98" s="366"/>
      <c r="S98" s="367"/>
      <c r="T98" s="366"/>
      <c r="U98" s="367"/>
      <c r="V98" s="366"/>
      <c r="W98" s="367"/>
      <c r="X98" s="366"/>
      <c r="Y98" s="367"/>
      <c r="Z98" s="366"/>
      <c r="AA98" s="367"/>
      <c r="AB98" s="366"/>
      <c r="AC98" s="367"/>
      <c r="AD98" s="366"/>
      <c r="AE98" s="368"/>
      <c r="AF98" s="495">
        <f t="shared" si="5"/>
        <v>0</v>
      </c>
      <c r="AG98" s="496">
        <f t="shared" si="5"/>
        <v>0</v>
      </c>
    </row>
    <row r="99" spans="2:34" ht="16.5" hidden="1" customHeight="1" outlineLevel="1" thickTop="1" thickBot="1">
      <c r="B99" s="493" t="s">
        <v>953</v>
      </c>
      <c r="C99" s="492"/>
      <c r="D99" s="523"/>
      <c r="E99" s="522"/>
      <c r="F99" s="366"/>
      <c r="G99" s="367"/>
      <c r="H99" s="366"/>
      <c r="I99" s="367"/>
      <c r="J99" s="366"/>
      <c r="K99" s="367"/>
      <c r="L99" s="366"/>
      <c r="M99" s="367"/>
      <c r="N99" s="366"/>
      <c r="O99" s="367"/>
      <c r="P99" s="366"/>
      <c r="Q99" s="367"/>
      <c r="R99" s="366"/>
      <c r="S99" s="367"/>
      <c r="T99" s="366"/>
      <c r="U99" s="367"/>
      <c r="V99" s="366"/>
      <c r="W99" s="367"/>
      <c r="X99" s="366"/>
      <c r="Y99" s="367"/>
      <c r="Z99" s="366"/>
      <c r="AA99" s="367"/>
      <c r="AB99" s="366"/>
      <c r="AC99" s="367"/>
      <c r="AD99" s="366"/>
      <c r="AE99" s="368"/>
      <c r="AF99" s="495">
        <f t="shared" si="5"/>
        <v>0</v>
      </c>
      <c r="AG99" s="496">
        <f t="shared" si="5"/>
        <v>0</v>
      </c>
    </row>
    <row r="100" spans="2:34" ht="16.5" hidden="1" customHeight="1" outlineLevel="1" thickTop="1" thickBot="1">
      <c r="B100" s="493" t="s">
        <v>954</v>
      </c>
      <c r="C100" s="492"/>
      <c r="D100" s="523"/>
      <c r="E100" s="522"/>
      <c r="F100" s="366"/>
      <c r="G100" s="367"/>
      <c r="H100" s="366"/>
      <c r="I100" s="367"/>
      <c r="J100" s="366"/>
      <c r="K100" s="367"/>
      <c r="L100" s="366"/>
      <c r="M100" s="367"/>
      <c r="N100" s="366"/>
      <c r="O100" s="367"/>
      <c r="P100" s="366"/>
      <c r="Q100" s="367"/>
      <c r="R100" s="366"/>
      <c r="S100" s="367"/>
      <c r="T100" s="366"/>
      <c r="U100" s="367"/>
      <c r="V100" s="366"/>
      <c r="W100" s="367"/>
      <c r="X100" s="366"/>
      <c r="Y100" s="367"/>
      <c r="Z100" s="366"/>
      <c r="AA100" s="367"/>
      <c r="AB100" s="366"/>
      <c r="AC100" s="367"/>
      <c r="AD100" s="366"/>
      <c r="AE100" s="368"/>
      <c r="AF100" s="495">
        <f t="shared" si="5"/>
        <v>0</v>
      </c>
      <c r="AG100" s="496">
        <f t="shared" si="5"/>
        <v>0</v>
      </c>
    </row>
    <row r="101" spans="2:34" ht="6.75" customHeight="1" outlineLevel="1" thickTop="1" thickBot="1">
      <c r="B101" s="380"/>
      <c r="C101" s="381"/>
      <c r="D101" s="435"/>
      <c r="E101" s="435"/>
      <c r="AF101" s="358" t="str">
        <f>IF(SUM(AF81:AF100)=AF80,"","Revisar Fórmula")</f>
        <v/>
      </c>
      <c r="AG101" s="358" t="str">
        <f t="shared" ref="AG101" si="6">IF(SUM(AG81:AG100)=AG80,"","Revisar Fórmula")</f>
        <v/>
      </c>
      <c r="AH101" s="358"/>
    </row>
    <row r="102" spans="2:34" ht="16.5" customHeight="1" outlineLevel="1" thickTop="1" thickBot="1">
      <c r="B102" s="378" t="s">
        <v>823</v>
      </c>
      <c r="C102" s="379" t="str">
        <f>'PDI-03'!E48</f>
        <v>4. Gestión de la Comunicación Corporativa</v>
      </c>
      <c r="D102" s="524">
        <f t="shared" ref="D102:AE102" si="7">SUM(D103:D122)</f>
        <v>0</v>
      </c>
      <c r="E102" s="525">
        <f t="shared" si="7"/>
        <v>0</v>
      </c>
      <c r="F102" s="361">
        <f t="shared" si="7"/>
        <v>0</v>
      </c>
      <c r="G102" s="362">
        <f t="shared" si="7"/>
        <v>0</v>
      </c>
      <c r="H102" s="361">
        <f t="shared" si="7"/>
        <v>0</v>
      </c>
      <c r="I102" s="362">
        <f t="shared" si="7"/>
        <v>0</v>
      </c>
      <c r="J102" s="361">
        <f t="shared" si="7"/>
        <v>0</v>
      </c>
      <c r="K102" s="362">
        <f t="shared" si="7"/>
        <v>0</v>
      </c>
      <c r="L102" s="361">
        <f t="shared" si="7"/>
        <v>0</v>
      </c>
      <c r="M102" s="362">
        <f t="shared" si="7"/>
        <v>0</v>
      </c>
      <c r="N102" s="361">
        <f t="shared" si="7"/>
        <v>0</v>
      </c>
      <c r="O102" s="362">
        <f t="shared" si="7"/>
        <v>0</v>
      </c>
      <c r="P102" s="361">
        <f t="shared" si="7"/>
        <v>0</v>
      </c>
      <c r="Q102" s="362">
        <f t="shared" si="7"/>
        <v>0</v>
      </c>
      <c r="R102" s="361">
        <f t="shared" si="7"/>
        <v>0</v>
      </c>
      <c r="S102" s="362">
        <f t="shared" si="7"/>
        <v>0</v>
      </c>
      <c r="T102" s="361">
        <f t="shared" si="7"/>
        <v>0</v>
      </c>
      <c r="U102" s="362">
        <f t="shared" si="7"/>
        <v>0</v>
      </c>
      <c r="V102" s="361">
        <f t="shared" si="7"/>
        <v>0</v>
      </c>
      <c r="W102" s="362">
        <f t="shared" si="7"/>
        <v>0</v>
      </c>
      <c r="X102" s="361">
        <f t="shared" si="7"/>
        <v>0</v>
      </c>
      <c r="Y102" s="362">
        <f t="shared" si="7"/>
        <v>0</v>
      </c>
      <c r="Z102" s="361">
        <f t="shared" si="7"/>
        <v>0</v>
      </c>
      <c r="AA102" s="362">
        <f t="shared" si="7"/>
        <v>0</v>
      </c>
      <c r="AB102" s="361">
        <f t="shared" si="7"/>
        <v>0</v>
      </c>
      <c r="AC102" s="362">
        <f t="shared" si="7"/>
        <v>0</v>
      </c>
      <c r="AD102" s="361">
        <f t="shared" si="7"/>
        <v>0</v>
      </c>
      <c r="AE102" s="363">
        <f t="shared" si="7"/>
        <v>0</v>
      </c>
      <c r="AF102" s="385">
        <f t="shared" si="5"/>
        <v>0</v>
      </c>
      <c r="AG102" s="386">
        <f t="shared" si="5"/>
        <v>0</v>
      </c>
    </row>
    <row r="103" spans="2:34" ht="36.75" customHeight="1" outlineLevel="1" thickTop="1" thickBot="1">
      <c r="B103" s="493" t="s">
        <v>955</v>
      </c>
      <c r="C103" s="492" t="s">
        <v>1127</v>
      </c>
      <c r="D103" s="523"/>
      <c r="E103" s="522"/>
      <c r="F103" s="366"/>
      <c r="G103" s="367"/>
      <c r="H103" s="366"/>
      <c r="I103" s="367"/>
      <c r="J103" s="366"/>
      <c r="K103" s="367"/>
      <c r="L103" s="366"/>
      <c r="M103" s="367"/>
      <c r="N103" s="366"/>
      <c r="O103" s="367"/>
      <c r="P103" s="366"/>
      <c r="Q103" s="367"/>
      <c r="R103" s="366"/>
      <c r="S103" s="367"/>
      <c r="T103" s="366"/>
      <c r="U103" s="367"/>
      <c r="V103" s="366"/>
      <c r="W103" s="367"/>
      <c r="X103" s="366"/>
      <c r="Y103" s="367"/>
      <c r="Z103" s="366"/>
      <c r="AA103" s="367"/>
      <c r="AB103" s="366"/>
      <c r="AC103" s="367"/>
      <c r="AD103" s="366"/>
      <c r="AE103" s="368"/>
      <c r="AF103" s="495">
        <f t="shared" si="5"/>
        <v>0</v>
      </c>
      <c r="AG103" s="496">
        <f t="shared" si="5"/>
        <v>0</v>
      </c>
    </row>
    <row r="104" spans="2:34" ht="16.5" hidden="1" customHeight="1" outlineLevel="1" thickTop="1" thickBot="1">
      <c r="B104" s="493"/>
      <c r="C104" s="492"/>
      <c r="D104" s="523"/>
      <c r="E104" s="522"/>
      <c r="F104" s="366"/>
      <c r="G104" s="367"/>
      <c r="H104" s="366"/>
      <c r="I104" s="367"/>
      <c r="J104" s="366"/>
      <c r="K104" s="367"/>
      <c r="L104" s="366"/>
      <c r="M104" s="367"/>
      <c r="N104" s="366"/>
      <c r="O104" s="367"/>
      <c r="P104" s="366"/>
      <c r="Q104" s="367"/>
      <c r="R104" s="366"/>
      <c r="S104" s="367"/>
      <c r="T104" s="366"/>
      <c r="U104" s="367"/>
      <c r="V104" s="366"/>
      <c r="W104" s="367"/>
      <c r="X104" s="366"/>
      <c r="Y104" s="367"/>
      <c r="Z104" s="366"/>
      <c r="AA104" s="367"/>
      <c r="AB104" s="366"/>
      <c r="AC104" s="367"/>
      <c r="AD104" s="366"/>
      <c r="AE104" s="368"/>
      <c r="AF104" s="495">
        <f t="shared" si="5"/>
        <v>0</v>
      </c>
      <c r="AG104" s="496">
        <f t="shared" si="5"/>
        <v>0</v>
      </c>
    </row>
    <row r="105" spans="2:34" ht="16.5" hidden="1" customHeight="1" outlineLevel="1" thickTop="1" thickBot="1">
      <c r="B105" s="493"/>
      <c r="C105" s="492"/>
      <c r="D105" s="523"/>
      <c r="E105" s="522"/>
      <c r="F105" s="366"/>
      <c r="G105" s="367"/>
      <c r="H105" s="366"/>
      <c r="I105" s="367"/>
      <c r="J105" s="366"/>
      <c r="K105" s="367"/>
      <c r="L105" s="366"/>
      <c r="M105" s="367"/>
      <c r="N105" s="366"/>
      <c r="O105" s="367"/>
      <c r="P105" s="366"/>
      <c r="Q105" s="367"/>
      <c r="R105" s="366"/>
      <c r="S105" s="367"/>
      <c r="T105" s="366"/>
      <c r="U105" s="367"/>
      <c r="V105" s="366"/>
      <c r="W105" s="367"/>
      <c r="X105" s="366"/>
      <c r="Y105" s="367"/>
      <c r="Z105" s="366"/>
      <c r="AA105" s="367"/>
      <c r="AB105" s="366"/>
      <c r="AC105" s="367"/>
      <c r="AD105" s="366"/>
      <c r="AE105" s="368"/>
      <c r="AF105" s="495">
        <f t="shared" si="5"/>
        <v>0</v>
      </c>
      <c r="AG105" s="496">
        <f t="shared" si="5"/>
        <v>0</v>
      </c>
    </row>
    <row r="106" spans="2:34" ht="16.5" hidden="1" customHeight="1" outlineLevel="1" thickTop="1" thickBot="1">
      <c r="B106" s="493"/>
      <c r="C106" s="492"/>
      <c r="D106" s="523"/>
      <c r="E106" s="522"/>
      <c r="F106" s="366"/>
      <c r="G106" s="367"/>
      <c r="H106" s="366"/>
      <c r="I106" s="367"/>
      <c r="J106" s="366"/>
      <c r="K106" s="367"/>
      <c r="L106" s="366"/>
      <c r="M106" s="367"/>
      <c r="N106" s="366"/>
      <c r="O106" s="367"/>
      <c r="P106" s="366"/>
      <c r="Q106" s="367"/>
      <c r="R106" s="366"/>
      <c r="S106" s="367"/>
      <c r="T106" s="366"/>
      <c r="U106" s="367"/>
      <c r="V106" s="366"/>
      <c r="W106" s="367"/>
      <c r="X106" s="366"/>
      <c r="Y106" s="367"/>
      <c r="Z106" s="366"/>
      <c r="AA106" s="367"/>
      <c r="AB106" s="366"/>
      <c r="AC106" s="367"/>
      <c r="AD106" s="366"/>
      <c r="AE106" s="368"/>
      <c r="AF106" s="495">
        <f t="shared" si="5"/>
        <v>0</v>
      </c>
      <c r="AG106" s="496">
        <f t="shared" si="5"/>
        <v>0</v>
      </c>
    </row>
    <row r="107" spans="2:34" ht="16.5" hidden="1" customHeight="1" outlineLevel="1" thickTop="1" thickBot="1">
      <c r="B107" s="493"/>
      <c r="C107" s="492"/>
      <c r="D107" s="523"/>
      <c r="E107" s="522"/>
      <c r="F107" s="366"/>
      <c r="G107" s="367"/>
      <c r="H107" s="366"/>
      <c r="I107" s="367"/>
      <c r="J107" s="366"/>
      <c r="K107" s="367"/>
      <c r="L107" s="366"/>
      <c r="M107" s="367"/>
      <c r="N107" s="366"/>
      <c r="O107" s="367"/>
      <c r="P107" s="366"/>
      <c r="Q107" s="367"/>
      <c r="R107" s="366"/>
      <c r="S107" s="367"/>
      <c r="T107" s="366"/>
      <c r="U107" s="367"/>
      <c r="V107" s="366"/>
      <c r="W107" s="367"/>
      <c r="X107" s="366"/>
      <c r="Y107" s="367"/>
      <c r="Z107" s="366"/>
      <c r="AA107" s="367"/>
      <c r="AB107" s="366"/>
      <c r="AC107" s="367"/>
      <c r="AD107" s="366"/>
      <c r="AE107" s="368"/>
      <c r="AF107" s="495">
        <f t="shared" si="5"/>
        <v>0</v>
      </c>
      <c r="AG107" s="496">
        <f t="shared" si="5"/>
        <v>0</v>
      </c>
    </row>
    <row r="108" spans="2:34" ht="16.5" hidden="1" customHeight="1" outlineLevel="1" thickTop="1" thickBot="1">
      <c r="B108" s="493"/>
      <c r="C108" s="492"/>
      <c r="D108" s="523"/>
      <c r="E108" s="522"/>
      <c r="F108" s="366"/>
      <c r="G108" s="367"/>
      <c r="H108" s="366"/>
      <c r="I108" s="367"/>
      <c r="J108" s="366"/>
      <c r="K108" s="367"/>
      <c r="L108" s="366"/>
      <c r="M108" s="367"/>
      <c r="N108" s="366"/>
      <c r="O108" s="367"/>
      <c r="P108" s="366"/>
      <c r="Q108" s="367"/>
      <c r="R108" s="366"/>
      <c r="S108" s="367"/>
      <c r="T108" s="366"/>
      <c r="U108" s="367"/>
      <c r="V108" s="366"/>
      <c r="W108" s="367"/>
      <c r="X108" s="366"/>
      <c r="Y108" s="367"/>
      <c r="Z108" s="366"/>
      <c r="AA108" s="367"/>
      <c r="AB108" s="366"/>
      <c r="AC108" s="367"/>
      <c r="AD108" s="366"/>
      <c r="AE108" s="368"/>
      <c r="AF108" s="495">
        <f t="shared" si="5"/>
        <v>0</v>
      </c>
      <c r="AG108" s="496">
        <f t="shared" si="5"/>
        <v>0</v>
      </c>
    </row>
    <row r="109" spans="2:34" ht="16.5" hidden="1" customHeight="1" outlineLevel="1" thickTop="1" thickBot="1">
      <c r="B109" s="493"/>
      <c r="C109" s="492"/>
      <c r="D109" s="523"/>
      <c r="E109" s="522"/>
      <c r="F109" s="366"/>
      <c r="G109" s="367"/>
      <c r="H109" s="366"/>
      <c r="I109" s="367"/>
      <c r="J109" s="366"/>
      <c r="K109" s="367"/>
      <c r="L109" s="366"/>
      <c r="M109" s="367"/>
      <c r="N109" s="366"/>
      <c r="O109" s="367"/>
      <c r="P109" s="366"/>
      <c r="Q109" s="367"/>
      <c r="R109" s="366"/>
      <c r="S109" s="367"/>
      <c r="T109" s="366"/>
      <c r="U109" s="367"/>
      <c r="V109" s="366"/>
      <c r="W109" s="367"/>
      <c r="X109" s="366"/>
      <c r="Y109" s="367"/>
      <c r="Z109" s="366"/>
      <c r="AA109" s="367"/>
      <c r="AB109" s="366"/>
      <c r="AC109" s="367"/>
      <c r="AD109" s="366"/>
      <c r="AE109" s="368"/>
      <c r="AF109" s="495">
        <f t="shared" si="5"/>
        <v>0</v>
      </c>
      <c r="AG109" s="496">
        <f t="shared" si="5"/>
        <v>0</v>
      </c>
    </row>
    <row r="110" spans="2:34" ht="16.5" hidden="1" customHeight="1" outlineLevel="1" thickTop="1" thickBot="1">
      <c r="B110" s="493"/>
      <c r="C110" s="492"/>
      <c r="D110" s="523"/>
      <c r="E110" s="522"/>
      <c r="F110" s="366"/>
      <c r="G110" s="367"/>
      <c r="H110" s="366"/>
      <c r="I110" s="367"/>
      <c r="J110" s="366"/>
      <c r="K110" s="367"/>
      <c r="L110" s="366"/>
      <c r="M110" s="367"/>
      <c r="N110" s="366"/>
      <c r="O110" s="367"/>
      <c r="P110" s="366"/>
      <c r="Q110" s="367"/>
      <c r="R110" s="366"/>
      <c r="S110" s="367"/>
      <c r="T110" s="366"/>
      <c r="U110" s="367"/>
      <c r="V110" s="366"/>
      <c r="W110" s="367"/>
      <c r="X110" s="366"/>
      <c r="Y110" s="367"/>
      <c r="Z110" s="366"/>
      <c r="AA110" s="367"/>
      <c r="AB110" s="366"/>
      <c r="AC110" s="367"/>
      <c r="AD110" s="366"/>
      <c r="AE110" s="368"/>
      <c r="AF110" s="495">
        <f t="shared" si="5"/>
        <v>0</v>
      </c>
      <c r="AG110" s="496">
        <f t="shared" si="5"/>
        <v>0</v>
      </c>
    </row>
    <row r="111" spans="2:34" ht="16.5" hidden="1" customHeight="1" outlineLevel="1" thickTop="1" thickBot="1">
      <c r="B111" s="493"/>
      <c r="C111" s="492"/>
      <c r="D111" s="523"/>
      <c r="E111" s="522"/>
      <c r="F111" s="366"/>
      <c r="G111" s="367"/>
      <c r="H111" s="366"/>
      <c r="I111" s="367"/>
      <c r="J111" s="366"/>
      <c r="K111" s="367"/>
      <c r="L111" s="366"/>
      <c r="M111" s="367"/>
      <c r="N111" s="366"/>
      <c r="O111" s="367"/>
      <c r="P111" s="366"/>
      <c r="Q111" s="367"/>
      <c r="R111" s="366"/>
      <c r="S111" s="367"/>
      <c r="T111" s="366"/>
      <c r="U111" s="367"/>
      <c r="V111" s="366"/>
      <c r="W111" s="367"/>
      <c r="X111" s="366"/>
      <c r="Y111" s="367"/>
      <c r="Z111" s="366"/>
      <c r="AA111" s="367"/>
      <c r="AB111" s="366"/>
      <c r="AC111" s="367"/>
      <c r="AD111" s="366"/>
      <c r="AE111" s="368"/>
      <c r="AF111" s="495">
        <f t="shared" si="5"/>
        <v>0</v>
      </c>
      <c r="AG111" s="496">
        <f t="shared" si="5"/>
        <v>0</v>
      </c>
    </row>
    <row r="112" spans="2:34" ht="16.5" hidden="1" customHeight="1" outlineLevel="1" thickTop="1" thickBot="1">
      <c r="B112" s="493" t="s">
        <v>956</v>
      </c>
      <c r="C112" s="492"/>
      <c r="D112" s="523"/>
      <c r="E112" s="522"/>
      <c r="F112" s="366"/>
      <c r="G112" s="367"/>
      <c r="H112" s="366"/>
      <c r="I112" s="367"/>
      <c r="J112" s="366"/>
      <c r="K112" s="367"/>
      <c r="L112" s="366"/>
      <c r="M112" s="367"/>
      <c r="N112" s="366"/>
      <c r="O112" s="367"/>
      <c r="P112" s="366"/>
      <c r="Q112" s="367"/>
      <c r="R112" s="366"/>
      <c r="S112" s="367"/>
      <c r="T112" s="366"/>
      <c r="U112" s="367"/>
      <c r="V112" s="366"/>
      <c r="W112" s="367"/>
      <c r="X112" s="366"/>
      <c r="Y112" s="367"/>
      <c r="Z112" s="366"/>
      <c r="AA112" s="367"/>
      <c r="AB112" s="366"/>
      <c r="AC112" s="367"/>
      <c r="AD112" s="366"/>
      <c r="AE112" s="368"/>
      <c r="AF112" s="495">
        <f t="shared" si="5"/>
        <v>0</v>
      </c>
      <c r="AG112" s="496">
        <f t="shared" si="5"/>
        <v>0</v>
      </c>
    </row>
    <row r="113" spans="2:34" ht="16.5" hidden="1" customHeight="1" outlineLevel="1" thickTop="1" thickBot="1">
      <c r="B113" s="493"/>
      <c r="C113" s="492"/>
      <c r="D113" s="523"/>
      <c r="E113" s="522"/>
      <c r="F113" s="366"/>
      <c r="G113" s="367"/>
      <c r="H113" s="366"/>
      <c r="I113" s="367"/>
      <c r="J113" s="366"/>
      <c r="K113" s="367"/>
      <c r="L113" s="366"/>
      <c r="M113" s="367"/>
      <c r="N113" s="366"/>
      <c r="O113" s="367"/>
      <c r="P113" s="366"/>
      <c r="Q113" s="367"/>
      <c r="R113" s="366"/>
      <c r="S113" s="367"/>
      <c r="T113" s="366"/>
      <c r="U113" s="367"/>
      <c r="V113" s="366"/>
      <c r="W113" s="367"/>
      <c r="X113" s="366"/>
      <c r="Y113" s="367"/>
      <c r="Z113" s="366"/>
      <c r="AA113" s="367"/>
      <c r="AB113" s="366"/>
      <c r="AC113" s="367"/>
      <c r="AD113" s="366"/>
      <c r="AE113" s="368"/>
      <c r="AF113" s="495">
        <f t="shared" si="5"/>
        <v>0</v>
      </c>
      <c r="AG113" s="496">
        <f t="shared" si="5"/>
        <v>0</v>
      </c>
    </row>
    <row r="114" spans="2:34" ht="16.5" hidden="1" customHeight="1" outlineLevel="1" thickTop="1" thickBot="1">
      <c r="B114" s="493"/>
      <c r="C114" s="492"/>
      <c r="D114" s="523"/>
      <c r="E114" s="522"/>
      <c r="F114" s="366"/>
      <c r="G114" s="367"/>
      <c r="H114" s="366"/>
      <c r="I114" s="367"/>
      <c r="J114" s="366"/>
      <c r="K114" s="367"/>
      <c r="L114" s="366"/>
      <c r="M114" s="367"/>
      <c r="N114" s="366"/>
      <c r="O114" s="367"/>
      <c r="P114" s="366"/>
      <c r="Q114" s="367"/>
      <c r="R114" s="366"/>
      <c r="S114" s="367"/>
      <c r="T114" s="366"/>
      <c r="U114" s="367"/>
      <c r="V114" s="366"/>
      <c r="W114" s="367"/>
      <c r="X114" s="366"/>
      <c r="Y114" s="367"/>
      <c r="Z114" s="366"/>
      <c r="AA114" s="367"/>
      <c r="AB114" s="366"/>
      <c r="AC114" s="367"/>
      <c r="AD114" s="366"/>
      <c r="AE114" s="368"/>
      <c r="AF114" s="495">
        <f t="shared" si="5"/>
        <v>0</v>
      </c>
      <c r="AG114" s="496">
        <f t="shared" si="5"/>
        <v>0</v>
      </c>
    </row>
    <row r="115" spans="2:34" ht="16.5" hidden="1" customHeight="1" outlineLevel="1" thickTop="1" thickBot="1">
      <c r="B115" s="493"/>
      <c r="C115" s="492"/>
      <c r="D115" s="523"/>
      <c r="E115" s="522"/>
      <c r="F115" s="366"/>
      <c r="G115" s="367"/>
      <c r="H115" s="366"/>
      <c r="I115" s="367"/>
      <c r="J115" s="366"/>
      <c r="K115" s="367"/>
      <c r="L115" s="366"/>
      <c r="M115" s="367"/>
      <c r="N115" s="366"/>
      <c r="O115" s="367"/>
      <c r="P115" s="366"/>
      <c r="Q115" s="367"/>
      <c r="R115" s="366"/>
      <c r="S115" s="367"/>
      <c r="T115" s="366"/>
      <c r="U115" s="367"/>
      <c r="V115" s="366"/>
      <c r="W115" s="367"/>
      <c r="X115" s="366"/>
      <c r="Y115" s="367"/>
      <c r="Z115" s="366"/>
      <c r="AA115" s="367"/>
      <c r="AB115" s="366"/>
      <c r="AC115" s="367"/>
      <c r="AD115" s="366"/>
      <c r="AE115" s="368"/>
      <c r="AF115" s="495">
        <f t="shared" si="5"/>
        <v>0</v>
      </c>
      <c r="AG115" s="496">
        <f t="shared" si="5"/>
        <v>0</v>
      </c>
    </row>
    <row r="116" spans="2:34" ht="16.5" hidden="1" customHeight="1" outlineLevel="1" thickTop="1" thickBot="1">
      <c r="B116" s="493"/>
      <c r="C116" s="492"/>
      <c r="D116" s="523"/>
      <c r="E116" s="522"/>
      <c r="F116" s="366"/>
      <c r="G116" s="367"/>
      <c r="H116" s="366"/>
      <c r="I116" s="367"/>
      <c r="J116" s="366"/>
      <c r="K116" s="367"/>
      <c r="L116" s="366"/>
      <c r="M116" s="367"/>
      <c r="N116" s="366"/>
      <c r="O116" s="367"/>
      <c r="P116" s="366"/>
      <c r="Q116" s="367"/>
      <c r="R116" s="366"/>
      <c r="S116" s="367"/>
      <c r="T116" s="366"/>
      <c r="U116" s="367"/>
      <c r="V116" s="366"/>
      <c r="W116" s="367"/>
      <c r="X116" s="366"/>
      <c r="Y116" s="367"/>
      <c r="Z116" s="366"/>
      <c r="AA116" s="367"/>
      <c r="AB116" s="366"/>
      <c r="AC116" s="367"/>
      <c r="AD116" s="366"/>
      <c r="AE116" s="368"/>
      <c r="AF116" s="495">
        <f t="shared" si="5"/>
        <v>0</v>
      </c>
      <c r="AG116" s="496">
        <f t="shared" si="5"/>
        <v>0</v>
      </c>
    </row>
    <row r="117" spans="2:34" ht="16.5" hidden="1" customHeight="1" outlineLevel="1" thickTop="1" thickBot="1">
      <c r="B117" s="493"/>
      <c r="C117" s="492"/>
      <c r="D117" s="523"/>
      <c r="E117" s="522"/>
      <c r="F117" s="366"/>
      <c r="G117" s="367"/>
      <c r="H117" s="366"/>
      <c r="I117" s="367"/>
      <c r="J117" s="366"/>
      <c r="K117" s="367"/>
      <c r="L117" s="366"/>
      <c r="M117" s="367"/>
      <c r="N117" s="366"/>
      <c r="O117" s="367"/>
      <c r="P117" s="366"/>
      <c r="Q117" s="367"/>
      <c r="R117" s="366"/>
      <c r="S117" s="367"/>
      <c r="T117" s="366"/>
      <c r="U117" s="367"/>
      <c r="V117" s="366"/>
      <c r="W117" s="367"/>
      <c r="X117" s="366"/>
      <c r="Y117" s="367"/>
      <c r="Z117" s="366"/>
      <c r="AA117" s="367"/>
      <c r="AB117" s="366"/>
      <c r="AC117" s="367"/>
      <c r="AD117" s="366"/>
      <c r="AE117" s="368"/>
      <c r="AF117" s="495">
        <f t="shared" si="5"/>
        <v>0</v>
      </c>
      <c r="AG117" s="496">
        <f t="shared" si="5"/>
        <v>0</v>
      </c>
    </row>
    <row r="118" spans="2:34" ht="16.5" hidden="1" customHeight="1" outlineLevel="1" thickTop="1" thickBot="1">
      <c r="B118" s="493"/>
      <c r="C118" s="492"/>
      <c r="D118" s="523"/>
      <c r="E118" s="522"/>
      <c r="F118" s="366"/>
      <c r="G118" s="367"/>
      <c r="H118" s="366"/>
      <c r="I118" s="367"/>
      <c r="J118" s="366"/>
      <c r="K118" s="367"/>
      <c r="L118" s="366"/>
      <c r="M118" s="367"/>
      <c r="N118" s="366"/>
      <c r="O118" s="367"/>
      <c r="P118" s="366"/>
      <c r="Q118" s="367"/>
      <c r="R118" s="366"/>
      <c r="S118" s="367"/>
      <c r="T118" s="366"/>
      <c r="U118" s="367"/>
      <c r="V118" s="366"/>
      <c r="W118" s="367"/>
      <c r="X118" s="366"/>
      <c r="Y118" s="367"/>
      <c r="Z118" s="366"/>
      <c r="AA118" s="367"/>
      <c r="AB118" s="366"/>
      <c r="AC118" s="367"/>
      <c r="AD118" s="366"/>
      <c r="AE118" s="368"/>
      <c r="AF118" s="495">
        <f t="shared" si="5"/>
        <v>0</v>
      </c>
      <c r="AG118" s="496">
        <f t="shared" si="5"/>
        <v>0</v>
      </c>
    </row>
    <row r="119" spans="2:34" ht="16.5" hidden="1" customHeight="1" outlineLevel="1" thickTop="1" thickBot="1">
      <c r="B119" s="493" t="s">
        <v>957</v>
      </c>
      <c r="C119" s="492"/>
      <c r="D119" s="523"/>
      <c r="E119" s="522"/>
      <c r="F119" s="366"/>
      <c r="G119" s="367"/>
      <c r="H119" s="366"/>
      <c r="I119" s="367"/>
      <c r="J119" s="366"/>
      <c r="K119" s="367"/>
      <c r="L119" s="366"/>
      <c r="M119" s="367"/>
      <c r="N119" s="366"/>
      <c r="O119" s="367"/>
      <c r="P119" s="366"/>
      <c r="Q119" s="367"/>
      <c r="R119" s="366"/>
      <c r="S119" s="367"/>
      <c r="T119" s="366"/>
      <c r="U119" s="367"/>
      <c r="V119" s="366"/>
      <c r="W119" s="367"/>
      <c r="X119" s="366"/>
      <c r="Y119" s="367"/>
      <c r="Z119" s="366"/>
      <c r="AA119" s="367"/>
      <c r="AB119" s="366"/>
      <c r="AC119" s="367"/>
      <c r="AD119" s="366"/>
      <c r="AE119" s="368"/>
      <c r="AF119" s="495">
        <f t="shared" si="5"/>
        <v>0</v>
      </c>
      <c r="AG119" s="496">
        <f t="shared" si="5"/>
        <v>0</v>
      </c>
    </row>
    <row r="120" spans="2:34" ht="16.5" hidden="1" customHeight="1" outlineLevel="1" thickTop="1" thickBot="1">
      <c r="B120" s="493" t="s">
        <v>958</v>
      </c>
      <c r="C120" s="492"/>
      <c r="D120" s="523"/>
      <c r="E120" s="522"/>
      <c r="F120" s="366"/>
      <c r="G120" s="367"/>
      <c r="H120" s="366"/>
      <c r="I120" s="367"/>
      <c r="J120" s="366"/>
      <c r="K120" s="367"/>
      <c r="L120" s="366"/>
      <c r="M120" s="367"/>
      <c r="N120" s="366"/>
      <c r="O120" s="367"/>
      <c r="P120" s="366"/>
      <c r="Q120" s="367"/>
      <c r="R120" s="366"/>
      <c r="S120" s="367"/>
      <c r="T120" s="366"/>
      <c r="U120" s="367"/>
      <c r="V120" s="366"/>
      <c r="W120" s="367"/>
      <c r="X120" s="366"/>
      <c r="Y120" s="367"/>
      <c r="Z120" s="366"/>
      <c r="AA120" s="367"/>
      <c r="AB120" s="366"/>
      <c r="AC120" s="367"/>
      <c r="AD120" s="366"/>
      <c r="AE120" s="368"/>
      <c r="AF120" s="495">
        <f t="shared" si="5"/>
        <v>0</v>
      </c>
      <c r="AG120" s="496">
        <f t="shared" si="5"/>
        <v>0</v>
      </c>
    </row>
    <row r="121" spans="2:34" ht="16.5" hidden="1" customHeight="1" outlineLevel="1" thickTop="1" thickBot="1">
      <c r="B121" s="493" t="s">
        <v>959</v>
      </c>
      <c r="C121" s="492"/>
      <c r="D121" s="523"/>
      <c r="E121" s="522"/>
      <c r="F121" s="366"/>
      <c r="G121" s="367"/>
      <c r="H121" s="366"/>
      <c r="I121" s="367"/>
      <c r="J121" s="366"/>
      <c r="K121" s="367"/>
      <c r="L121" s="366"/>
      <c r="M121" s="367"/>
      <c r="N121" s="366"/>
      <c r="O121" s="367"/>
      <c r="P121" s="366"/>
      <c r="Q121" s="367"/>
      <c r="R121" s="366"/>
      <c r="S121" s="367"/>
      <c r="T121" s="366"/>
      <c r="U121" s="367"/>
      <c r="V121" s="366"/>
      <c r="W121" s="367"/>
      <c r="X121" s="366"/>
      <c r="Y121" s="367"/>
      <c r="Z121" s="366"/>
      <c r="AA121" s="367"/>
      <c r="AB121" s="366"/>
      <c r="AC121" s="367"/>
      <c r="AD121" s="366"/>
      <c r="AE121" s="368"/>
      <c r="AF121" s="495">
        <f t="shared" si="5"/>
        <v>0</v>
      </c>
      <c r="AG121" s="496">
        <f t="shared" si="5"/>
        <v>0</v>
      </c>
    </row>
    <row r="122" spans="2:34" ht="16.5" hidden="1" customHeight="1" outlineLevel="1" thickTop="1" thickBot="1">
      <c r="B122" s="493" t="s">
        <v>960</v>
      </c>
      <c r="C122" s="492"/>
      <c r="D122" s="523"/>
      <c r="E122" s="522"/>
      <c r="F122" s="366"/>
      <c r="G122" s="367"/>
      <c r="H122" s="366"/>
      <c r="I122" s="367"/>
      <c r="J122" s="366"/>
      <c r="K122" s="367"/>
      <c r="L122" s="366"/>
      <c r="M122" s="367"/>
      <c r="N122" s="366"/>
      <c r="O122" s="367"/>
      <c r="P122" s="366"/>
      <c r="Q122" s="367"/>
      <c r="R122" s="366"/>
      <c r="S122" s="367"/>
      <c r="T122" s="366"/>
      <c r="U122" s="367"/>
      <c r="V122" s="366"/>
      <c r="W122" s="367"/>
      <c r="X122" s="366"/>
      <c r="Y122" s="367"/>
      <c r="Z122" s="366"/>
      <c r="AA122" s="367"/>
      <c r="AB122" s="366"/>
      <c r="AC122" s="367"/>
      <c r="AD122" s="366"/>
      <c r="AE122" s="368"/>
      <c r="AF122" s="495">
        <f t="shared" si="5"/>
        <v>0</v>
      </c>
      <c r="AG122" s="496">
        <f t="shared" si="5"/>
        <v>0</v>
      </c>
    </row>
    <row r="123" spans="2:34" ht="6.75" customHeight="1" outlineLevel="1" thickTop="1" thickBot="1">
      <c r="B123" s="380"/>
      <c r="C123" s="381" t="str">
        <f>IFERROR(IF(MID(B123,1,1)="P",VLOOKUP(#REF!,[2]BD!#REF!,9,0),VLOOKUP(#REF!,[2]BD!#REF!,9,0)),"")</f>
        <v/>
      </c>
      <c r="D123" s="435"/>
      <c r="E123" s="435"/>
      <c r="AF123" s="358" t="str">
        <f>IF(SUM(AF103:AF122)=AF102,"","Revisar Fórmula")</f>
        <v/>
      </c>
      <c r="AG123" s="358" t="str">
        <f t="shared" ref="AG123" si="8">IF(SUM(AG103:AG122)=AG102,"","Revisar Fórmula")</f>
        <v/>
      </c>
      <c r="AH123" s="358"/>
    </row>
    <row r="124" spans="2:34" ht="16.5" customHeight="1" outlineLevel="1" thickTop="1" thickBot="1">
      <c r="B124" s="378" t="s">
        <v>824</v>
      </c>
      <c r="C124" s="379" t="str">
        <f>'PDI-03'!E49</f>
        <v>5. Gestión de la Comunicación Movilizadora</v>
      </c>
      <c r="D124" s="524">
        <f t="shared" ref="D124:AE124" si="9">SUM(D125:D144)</f>
        <v>0</v>
      </c>
      <c r="E124" s="525">
        <f t="shared" si="9"/>
        <v>0</v>
      </c>
      <c r="F124" s="361">
        <f t="shared" si="9"/>
        <v>0</v>
      </c>
      <c r="G124" s="362">
        <f t="shared" si="9"/>
        <v>0</v>
      </c>
      <c r="H124" s="361">
        <f t="shared" si="9"/>
        <v>0</v>
      </c>
      <c r="I124" s="362">
        <f t="shared" si="9"/>
        <v>0</v>
      </c>
      <c r="J124" s="361">
        <f t="shared" si="9"/>
        <v>0</v>
      </c>
      <c r="K124" s="362">
        <f t="shared" si="9"/>
        <v>0</v>
      </c>
      <c r="L124" s="361">
        <f t="shared" si="9"/>
        <v>0</v>
      </c>
      <c r="M124" s="362">
        <f t="shared" si="9"/>
        <v>0</v>
      </c>
      <c r="N124" s="361">
        <f t="shared" si="9"/>
        <v>0</v>
      </c>
      <c r="O124" s="362">
        <f t="shared" si="9"/>
        <v>0</v>
      </c>
      <c r="P124" s="361">
        <f t="shared" si="9"/>
        <v>0</v>
      </c>
      <c r="Q124" s="362">
        <f t="shared" si="9"/>
        <v>0</v>
      </c>
      <c r="R124" s="361">
        <f t="shared" si="9"/>
        <v>0</v>
      </c>
      <c r="S124" s="362">
        <f t="shared" si="9"/>
        <v>0</v>
      </c>
      <c r="T124" s="361">
        <f t="shared" si="9"/>
        <v>0</v>
      </c>
      <c r="U124" s="362">
        <f t="shared" si="9"/>
        <v>0</v>
      </c>
      <c r="V124" s="361">
        <f t="shared" si="9"/>
        <v>0</v>
      </c>
      <c r="W124" s="362">
        <f t="shared" si="9"/>
        <v>0</v>
      </c>
      <c r="X124" s="361">
        <f t="shared" si="9"/>
        <v>0</v>
      </c>
      <c r="Y124" s="362">
        <f t="shared" si="9"/>
        <v>0</v>
      </c>
      <c r="Z124" s="361">
        <f t="shared" si="9"/>
        <v>0</v>
      </c>
      <c r="AA124" s="362">
        <f t="shared" si="9"/>
        <v>0</v>
      </c>
      <c r="AB124" s="361">
        <f t="shared" si="9"/>
        <v>0</v>
      </c>
      <c r="AC124" s="362">
        <f t="shared" si="9"/>
        <v>0</v>
      </c>
      <c r="AD124" s="361">
        <f t="shared" si="9"/>
        <v>0</v>
      </c>
      <c r="AE124" s="363">
        <f t="shared" si="9"/>
        <v>0</v>
      </c>
      <c r="AF124" s="385">
        <f t="shared" si="5"/>
        <v>0</v>
      </c>
      <c r="AG124" s="386">
        <f t="shared" si="5"/>
        <v>0</v>
      </c>
    </row>
    <row r="125" spans="2:34" ht="30.95" customHeight="1" outlineLevel="1" thickTop="1" thickBot="1">
      <c r="B125" s="493" t="s">
        <v>961</v>
      </c>
      <c r="C125" s="492" t="s">
        <v>1127</v>
      </c>
      <c r="D125" s="523"/>
      <c r="E125" s="522"/>
      <c r="F125" s="366"/>
      <c r="G125" s="367"/>
      <c r="H125" s="366"/>
      <c r="I125" s="367"/>
      <c r="J125" s="366"/>
      <c r="K125" s="367"/>
      <c r="L125" s="366"/>
      <c r="M125" s="367"/>
      <c r="N125" s="366"/>
      <c r="O125" s="367"/>
      <c r="P125" s="366"/>
      <c r="Q125" s="367"/>
      <c r="R125" s="366"/>
      <c r="S125" s="367"/>
      <c r="T125" s="366"/>
      <c r="U125" s="367"/>
      <c r="V125" s="366"/>
      <c r="W125" s="367"/>
      <c r="X125" s="366"/>
      <c r="Y125" s="367"/>
      <c r="Z125" s="366"/>
      <c r="AA125" s="367"/>
      <c r="AB125" s="366"/>
      <c r="AC125" s="367"/>
      <c r="AD125" s="366"/>
      <c r="AE125" s="368"/>
      <c r="AF125" s="495">
        <f t="shared" si="5"/>
        <v>0</v>
      </c>
      <c r="AG125" s="496">
        <f t="shared" si="5"/>
        <v>0</v>
      </c>
    </row>
    <row r="126" spans="2:34" ht="16.5" hidden="1" customHeight="1" outlineLevel="1" thickTop="1" thickBot="1">
      <c r="B126" s="493" t="s">
        <v>962</v>
      </c>
      <c r="C126" s="492"/>
      <c r="D126" s="523"/>
      <c r="E126" s="522"/>
      <c r="F126" s="366"/>
      <c r="G126" s="367"/>
      <c r="H126" s="366"/>
      <c r="I126" s="367"/>
      <c r="J126" s="366"/>
      <c r="K126" s="367"/>
      <c r="L126" s="366"/>
      <c r="M126" s="367"/>
      <c r="N126" s="366"/>
      <c r="O126" s="367"/>
      <c r="P126" s="366"/>
      <c r="Q126" s="367"/>
      <c r="R126" s="366"/>
      <c r="S126" s="367"/>
      <c r="T126" s="366"/>
      <c r="U126" s="367"/>
      <c r="V126" s="366"/>
      <c r="W126" s="367"/>
      <c r="X126" s="366"/>
      <c r="Y126" s="367"/>
      <c r="Z126" s="366"/>
      <c r="AA126" s="367"/>
      <c r="AB126" s="366"/>
      <c r="AC126" s="367"/>
      <c r="AD126" s="366"/>
      <c r="AE126" s="368"/>
      <c r="AF126" s="495">
        <f t="shared" si="5"/>
        <v>0</v>
      </c>
      <c r="AG126" s="496">
        <f t="shared" si="5"/>
        <v>0</v>
      </c>
    </row>
    <row r="127" spans="2:34" ht="16.5" hidden="1" customHeight="1" outlineLevel="1" thickTop="1" thickBot="1">
      <c r="B127" s="493"/>
      <c r="C127" s="492"/>
      <c r="D127" s="523"/>
      <c r="E127" s="522"/>
      <c r="F127" s="366"/>
      <c r="G127" s="367"/>
      <c r="H127" s="366"/>
      <c r="I127" s="367"/>
      <c r="J127" s="366"/>
      <c r="K127" s="367"/>
      <c r="L127" s="366"/>
      <c r="M127" s="367"/>
      <c r="N127" s="366"/>
      <c r="O127" s="367"/>
      <c r="P127" s="366"/>
      <c r="Q127" s="367"/>
      <c r="R127" s="366"/>
      <c r="S127" s="367"/>
      <c r="T127" s="366"/>
      <c r="U127" s="367"/>
      <c r="V127" s="366"/>
      <c r="W127" s="367"/>
      <c r="X127" s="366"/>
      <c r="Y127" s="367"/>
      <c r="Z127" s="366"/>
      <c r="AA127" s="367"/>
      <c r="AB127" s="366"/>
      <c r="AC127" s="367"/>
      <c r="AD127" s="366"/>
      <c r="AE127" s="368"/>
      <c r="AF127" s="495">
        <f t="shared" si="5"/>
        <v>0</v>
      </c>
      <c r="AG127" s="496">
        <f t="shared" si="5"/>
        <v>0</v>
      </c>
    </row>
    <row r="128" spans="2:34" ht="16.5" hidden="1" customHeight="1" outlineLevel="1" thickTop="1" thickBot="1">
      <c r="B128" s="493"/>
      <c r="C128" s="492"/>
      <c r="D128" s="523"/>
      <c r="E128" s="522"/>
      <c r="F128" s="366"/>
      <c r="G128" s="367"/>
      <c r="H128" s="366"/>
      <c r="I128" s="367"/>
      <c r="J128" s="366"/>
      <c r="K128" s="367"/>
      <c r="L128" s="366"/>
      <c r="M128" s="367"/>
      <c r="N128" s="366"/>
      <c r="O128" s="367"/>
      <c r="P128" s="366"/>
      <c r="Q128" s="367"/>
      <c r="R128" s="366"/>
      <c r="S128" s="367"/>
      <c r="T128" s="366"/>
      <c r="U128" s="367"/>
      <c r="V128" s="366"/>
      <c r="W128" s="367"/>
      <c r="X128" s="366"/>
      <c r="Y128" s="367"/>
      <c r="Z128" s="366"/>
      <c r="AA128" s="367"/>
      <c r="AB128" s="366"/>
      <c r="AC128" s="367"/>
      <c r="AD128" s="366"/>
      <c r="AE128" s="368"/>
      <c r="AF128" s="495">
        <f t="shared" si="5"/>
        <v>0</v>
      </c>
      <c r="AG128" s="496">
        <f t="shared" si="5"/>
        <v>0</v>
      </c>
    </row>
    <row r="129" spans="2:33" ht="16.5" hidden="1" customHeight="1" outlineLevel="1" thickTop="1" thickBot="1">
      <c r="B129" s="493"/>
      <c r="C129" s="492"/>
      <c r="D129" s="523"/>
      <c r="E129" s="522"/>
      <c r="F129" s="366"/>
      <c r="G129" s="367"/>
      <c r="H129" s="366"/>
      <c r="I129" s="367"/>
      <c r="J129" s="366"/>
      <c r="K129" s="367"/>
      <c r="L129" s="366"/>
      <c r="M129" s="367"/>
      <c r="N129" s="366"/>
      <c r="O129" s="367"/>
      <c r="P129" s="366"/>
      <c r="Q129" s="367"/>
      <c r="R129" s="366"/>
      <c r="S129" s="367"/>
      <c r="T129" s="366"/>
      <c r="U129" s="367"/>
      <c r="V129" s="366"/>
      <c r="W129" s="367"/>
      <c r="X129" s="366"/>
      <c r="Y129" s="367"/>
      <c r="Z129" s="366"/>
      <c r="AA129" s="367"/>
      <c r="AB129" s="366"/>
      <c r="AC129" s="367"/>
      <c r="AD129" s="366"/>
      <c r="AE129" s="368"/>
      <c r="AF129" s="495">
        <f t="shared" si="5"/>
        <v>0</v>
      </c>
      <c r="AG129" s="496">
        <f t="shared" si="5"/>
        <v>0</v>
      </c>
    </row>
    <row r="130" spans="2:33" ht="16.5" hidden="1" customHeight="1" outlineLevel="1" thickTop="1" thickBot="1">
      <c r="B130" s="493"/>
      <c r="C130" s="492"/>
      <c r="D130" s="523"/>
      <c r="E130" s="522"/>
      <c r="F130" s="366"/>
      <c r="G130" s="367"/>
      <c r="H130" s="366"/>
      <c r="I130" s="367"/>
      <c r="J130" s="366"/>
      <c r="K130" s="367"/>
      <c r="L130" s="366"/>
      <c r="M130" s="367"/>
      <c r="N130" s="366"/>
      <c r="O130" s="367"/>
      <c r="P130" s="366"/>
      <c r="Q130" s="367"/>
      <c r="R130" s="366"/>
      <c r="S130" s="367"/>
      <c r="T130" s="366"/>
      <c r="U130" s="367"/>
      <c r="V130" s="366"/>
      <c r="W130" s="367"/>
      <c r="X130" s="366"/>
      <c r="Y130" s="367"/>
      <c r="Z130" s="366"/>
      <c r="AA130" s="367"/>
      <c r="AB130" s="366"/>
      <c r="AC130" s="367"/>
      <c r="AD130" s="366"/>
      <c r="AE130" s="368"/>
      <c r="AF130" s="495">
        <f t="shared" si="5"/>
        <v>0</v>
      </c>
      <c r="AG130" s="496">
        <f t="shared" si="5"/>
        <v>0</v>
      </c>
    </row>
    <row r="131" spans="2:33" ht="45" customHeight="1" outlineLevel="1" thickTop="1" thickBot="1">
      <c r="B131" s="493"/>
      <c r="C131" s="526" t="s">
        <v>1128</v>
      </c>
      <c r="D131" s="523"/>
      <c r="E131" s="522"/>
      <c r="F131" s="366"/>
      <c r="G131" s="367"/>
      <c r="H131" s="366"/>
      <c r="I131" s="367"/>
      <c r="J131" s="366"/>
      <c r="K131" s="367"/>
      <c r="L131" s="366"/>
      <c r="M131" s="367"/>
      <c r="N131" s="366"/>
      <c r="O131" s="367"/>
      <c r="P131" s="366"/>
      <c r="Q131" s="367"/>
      <c r="R131" s="366"/>
      <c r="S131" s="367"/>
      <c r="T131" s="366"/>
      <c r="U131" s="367"/>
      <c r="V131" s="366"/>
      <c r="W131" s="367"/>
      <c r="X131" s="366"/>
      <c r="Y131" s="367"/>
      <c r="Z131" s="366"/>
      <c r="AA131" s="367"/>
      <c r="AB131" s="366"/>
      <c r="AC131" s="367"/>
      <c r="AD131" s="366"/>
      <c r="AE131" s="368"/>
      <c r="AF131" s="495">
        <f t="shared" si="5"/>
        <v>0</v>
      </c>
      <c r="AG131" s="496">
        <f t="shared" si="5"/>
        <v>0</v>
      </c>
    </row>
    <row r="132" spans="2:33" ht="16.5" hidden="1" customHeight="1" outlineLevel="1" thickTop="1" thickBot="1">
      <c r="B132" s="493"/>
      <c r="C132" s="492"/>
      <c r="D132" s="523"/>
      <c r="E132" s="522"/>
      <c r="F132" s="366"/>
      <c r="G132" s="367"/>
      <c r="H132" s="366"/>
      <c r="I132" s="367"/>
      <c r="J132" s="366"/>
      <c r="K132" s="367"/>
      <c r="L132" s="366"/>
      <c r="M132" s="367"/>
      <c r="N132" s="366"/>
      <c r="O132" s="367"/>
      <c r="P132" s="366"/>
      <c r="Q132" s="367"/>
      <c r="R132" s="366"/>
      <c r="S132" s="367"/>
      <c r="T132" s="366"/>
      <c r="U132" s="367"/>
      <c r="V132" s="366"/>
      <c r="W132" s="367"/>
      <c r="X132" s="366"/>
      <c r="Y132" s="367"/>
      <c r="Z132" s="366"/>
      <c r="AA132" s="367"/>
      <c r="AB132" s="366"/>
      <c r="AC132" s="367"/>
      <c r="AD132" s="366"/>
      <c r="AE132" s="368"/>
      <c r="AF132" s="495">
        <f t="shared" si="5"/>
        <v>0</v>
      </c>
      <c r="AG132" s="496">
        <f t="shared" si="5"/>
        <v>0</v>
      </c>
    </row>
    <row r="133" spans="2:33" ht="16.5" hidden="1" customHeight="1" outlineLevel="1" thickTop="1" thickBot="1">
      <c r="B133" s="493"/>
      <c r="C133" s="492"/>
      <c r="D133" s="523"/>
      <c r="E133" s="522"/>
      <c r="F133" s="366"/>
      <c r="G133" s="367"/>
      <c r="H133" s="366"/>
      <c r="I133" s="367"/>
      <c r="J133" s="366"/>
      <c r="K133" s="367"/>
      <c r="L133" s="366"/>
      <c r="M133" s="367"/>
      <c r="N133" s="366"/>
      <c r="O133" s="367"/>
      <c r="P133" s="366"/>
      <c r="Q133" s="367"/>
      <c r="R133" s="366"/>
      <c r="S133" s="367"/>
      <c r="T133" s="366"/>
      <c r="U133" s="367"/>
      <c r="V133" s="366"/>
      <c r="W133" s="367"/>
      <c r="X133" s="366"/>
      <c r="Y133" s="367"/>
      <c r="Z133" s="366"/>
      <c r="AA133" s="367"/>
      <c r="AB133" s="366"/>
      <c r="AC133" s="367"/>
      <c r="AD133" s="366"/>
      <c r="AE133" s="368"/>
      <c r="AF133" s="495">
        <f t="shared" si="5"/>
        <v>0</v>
      </c>
      <c r="AG133" s="496">
        <f t="shared" si="5"/>
        <v>0</v>
      </c>
    </row>
    <row r="134" spans="2:33" ht="16.5" hidden="1" customHeight="1" outlineLevel="1" thickTop="1" thickBot="1">
      <c r="B134" s="493"/>
      <c r="C134" s="492"/>
      <c r="D134" s="523"/>
      <c r="E134" s="522"/>
      <c r="F134" s="366"/>
      <c r="G134" s="367"/>
      <c r="H134" s="366"/>
      <c r="I134" s="367"/>
      <c r="J134" s="366"/>
      <c r="K134" s="367"/>
      <c r="L134" s="366"/>
      <c r="M134" s="367"/>
      <c r="N134" s="366"/>
      <c r="O134" s="367"/>
      <c r="P134" s="366"/>
      <c r="Q134" s="367"/>
      <c r="R134" s="366"/>
      <c r="S134" s="367"/>
      <c r="T134" s="366"/>
      <c r="U134" s="367"/>
      <c r="V134" s="366"/>
      <c r="W134" s="367"/>
      <c r="X134" s="366"/>
      <c r="Y134" s="367"/>
      <c r="Z134" s="366"/>
      <c r="AA134" s="367"/>
      <c r="AB134" s="366"/>
      <c r="AC134" s="367"/>
      <c r="AD134" s="366"/>
      <c r="AE134" s="368"/>
      <c r="AF134" s="495">
        <f t="shared" si="5"/>
        <v>0</v>
      </c>
      <c r="AG134" s="496">
        <f t="shared" si="5"/>
        <v>0</v>
      </c>
    </row>
    <row r="135" spans="2:33" ht="16.5" hidden="1" customHeight="1" outlineLevel="1" thickTop="1" thickBot="1">
      <c r="B135" s="493"/>
      <c r="C135" s="492"/>
      <c r="D135" s="523"/>
      <c r="E135" s="522"/>
      <c r="F135" s="366"/>
      <c r="G135" s="367"/>
      <c r="H135" s="366"/>
      <c r="I135" s="367"/>
      <c r="J135" s="366"/>
      <c r="K135" s="367"/>
      <c r="L135" s="366"/>
      <c r="M135" s="367"/>
      <c r="N135" s="366"/>
      <c r="O135" s="367"/>
      <c r="P135" s="366"/>
      <c r="Q135" s="367"/>
      <c r="R135" s="366"/>
      <c r="S135" s="367"/>
      <c r="T135" s="366"/>
      <c r="U135" s="367"/>
      <c r="V135" s="366"/>
      <c r="W135" s="367"/>
      <c r="X135" s="366"/>
      <c r="Y135" s="367"/>
      <c r="Z135" s="366"/>
      <c r="AA135" s="367"/>
      <c r="AB135" s="366"/>
      <c r="AC135" s="367"/>
      <c r="AD135" s="366"/>
      <c r="AE135" s="368"/>
      <c r="AF135" s="495">
        <f t="shared" si="5"/>
        <v>0</v>
      </c>
      <c r="AG135" s="496">
        <f t="shared" si="5"/>
        <v>0</v>
      </c>
    </row>
    <row r="136" spans="2:33" ht="16.5" hidden="1" customHeight="1" outlineLevel="1" thickTop="1" thickBot="1">
      <c r="B136" s="493"/>
      <c r="C136" s="492"/>
      <c r="D136" s="523"/>
      <c r="E136" s="522"/>
      <c r="F136" s="366"/>
      <c r="G136" s="367"/>
      <c r="H136" s="366"/>
      <c r="I136" s="367"/>
      <c r="J136" s="366"/>
      <c r="K136" s="367"/>
      <c r="L136" s="366"/>
      <c r="M136" s="367"/>
      <c r="N136" s="366"/>
      <c r="O136" s="367"/>
      <c r="P136" s="366"/>
      <c r="Q136" s="367"/>
      <c r="R136" s="366"/>
      <c r="S136" s="367"/>
      <c r="T136" s="366"/>
      <c r="U136" s="367"/>
      <c r="V136" s="366"/>
      <c r="W136" s="367"/>
      <c r="X136" s="366"/>
      <c r="Y136" s="367"/>
      <c r="Z136" s="366"/>
      <c r="AA136" s="367"/>
      <c r="AB136" s="366"/>
      <c r="AC136" s="367"/>
      <c r="AD136" s="366"/>
      <c r="AE136" s="368"/>
      <c r="AF136" s="495">
        <f t="shared" si="5"/>
        <v>0</v>
      </c>
      <c r="AG136" s="496">
        <f t="shared" si="5"/>
        <v>0</v>
      </c>
    </row>
    <row r="137" spans="2:33" ht="16.5" hidden="1" customHeight="1" outlineLevel="1" thickTop="1" thickBot="1">
      <c r="B137" s="493"/>
      <c r="C137" s="492"/>
      <c r="D137" s="523"/>
      <c r="E137" s="522"/>
      <c r="F137" s="366"/>
      <c r="G137" s="367"/>
      <c r="H137" s="366"/>
      <c r="I137" s="367"/>
      <c r="J137" s="366"/>
      <c r="K137" s="367"/>
      <c r="L137" s="366"/>
      <c r="M137" s="367"/>
      <c r="N137" s="366"/>
      <c r="O137" s="367"/>
      <c r="P137" s="366"/>
      <c r="Q137" s="367"/>
      <c r="R137" s="366"/>
      <c r="S137" s="367"/>
      <c r="T137" s="366"/>
      <c r="U137" s="367"/>
      <c r="V137" s="366"/>
      <c r="W137" s="367"/>
      <c r="X137" s="366"/>
      <c r="Y137" s="367"/>
      <c r="Z137" s="366"/>
      <c r="AA137" s="367"/>
      <c r="AB137" s="366"/>
      <c r="AC137" s="367"/>
      <c r="AD137" s="366"/>
      <c r="AE137" s="368"/>
      <c r="AF137" s="495">
        <f t="shared" si="5"/>
        <v>0</v>
      </c>
      <c r="AG137" s="496">
        <f t="shared" si="5"/>
        <v>0</v>
      </c>
    </row>
    <row r="138" spans="2:33" ht="16.5" hidden="1" customHeight="1" outlineLevel="1" thickTop="1" thickBot="1">
      <c r="B138" s="493"/>
      <c r="C138" s="492"/>
      <c r="D138" s="523"/>
      <c r="E138" s="522"/>
      <c r="F138" s="366"/>
      <c r="G138" s="367"/>
      <c r="H138" s="366"/>
      <c r="I138" s="367"/>
      <c r="J138" s="366"/>
      <c r="K138" s="367"/>
      <c r="L138" s="366"/>
      <c r="M138" s="367"/>
      <c r="N138" s="366"/>
      <c r="O138" s="367"/>
      <c r="P138" s="366"/>
      <c r="Q138" s="367"/>
      <c r="R138" s="366"/>
      <c r="S138" s="367"/>
      <c r="T138" s="366"/>
      <c r="U138" s="367"/>
      <c r="V138" s="366"/>
      <c r="W138" s="367"/>
      <c r="X138" s="366"/>
      <c r="Y138" s="367"/>
      <c r="Z138" s="366"/>
      <c r="AA138" s="367"/>
      <c r="AB138" s="366"/>
      <c r="AC138" s="367"/>
      <c r="AD138" s="366"/>
      <c r="AE138" s="368"/>
      <c r="AF138" s="495">
        <f t="shared" si="5"/>
        <v>0</v>
      </c>
      <c r="AG138" s="496">
        <f t="shared" si="5"/>
        <v>0</v>
      </c>
    </row>
    <row r="139" spans="2:33" ht="16.5" hidden="1" customHeight="1" outlineLevel="1" thickTop="1" thickBot="1">
      <c r="B139" s="493"/>
      <c r="C139" s="492"/>
      <c r="D139" s="523"/>
      <c r="E139" s="522"/>
      <c r="F139" s="366"/>
      <c r="G139" s="367"/>
      <c r="H139" s="366"/>
      <c r="I139" s="367"/>
      <c r="J139" s="366"/>
      <c r="K139" s="367"/>
      <c r="L139" s="366"/>
      <c r="M139" s="367"/>
      <c r="N139" s="366"/>
      <c r="O139" s="367"/>
      <c r="P139" s="366"/>
      <c r="Q139" s="367"/>
      <c r="R139" s="366"/>
      <c r="S139" s="367"/>
      <c r="T139" s="366"/>
      <c r="U139" s="367"/>
      <c r="V139" s="366"/>
      <c r="W139" s="367"/>
      <c r="X139" s="366"/>
      <c r="Y139" s="367"/>
      <c r="Z139" s="366"/>
      <c r="AA139" s="367"/>
      <c r="AB139" s="366"/>
      <c r="AC139" s="367"/>
      <c r="AD139" s="366"/>
      <c r="AE139" s="368"/>
      <c r="AF139" s="495">
        <f t="shared" si="5"/>
        <v>0</v>
      </c>
      <c r="AG139" s="496">
        <f t="shared" si="5"/>
        <v>0</v>
      </c>
    </row>
    <row r="140" spans="2:33" ht="16.5" hidden="1" customHeight="1" outlineLevel="1" thickTop="1" thickBot="1">
      <c r="B140" s="493"/>
      <c r="C140" s="492"/>
      <c r="D140" s="523"/>
      <c r="E140" s="522"/>
      <c r="F140" s="366"/>
      <c r="G140" s="367"/>
      <c r="H140" s="366"/>
      <c r="I140" s="367"/>
      <c r="J140" s="366"/>
      <c r="K140" s="367"/>
      <c r="L140" s="366"/>
      <c r="M140" s="367"/>
      <c r="N140" s="366"/>
      <c r="O140" s="367"/>
      <c r="P140" s="366"/>
      <c r="Q140" s="367"/>
      <c r="R140" s="366"/>
      <c r="S140" s="367"/>
      <c r="T140" s="366"/>
      <c r="U140" s="367"/>
      <c r="V140" s="366"/>
      <c r="W140" s="367"/>
      <c r="X140" s="366"/>
      <c r="Y140" s="367"/>
      <c r="Z140" s="366"/>
      <c r="AA140" s="367"/>
      <c r="AB140" s="366"/>
      <c r="AC140" s="367"/>
      <c r="AD140" s="366"/>
      <c r="AE140" s="368"/>
      <c r="AF140" s="495">
        <f t="shared" si="5"/>
        <v>0</v>
      </c>
      <c r="AG140" s="496">
        <f t="shared" si="5"/>
        <v>0</v>
      </c>
    </row>
    <row r="141" spans="2:33" ht="16.5" hidden="1" customHeight="1" outlineLevel="1" thickTop="1" thickBot="1">
      <c r="B141" s="493" t="s">
        <v>963</v>
      </c>
      <c r="C141" s="492"/>
      <c r="D141" s="523"/>
      <c r="E141" s="522"/>
      <c r="F141" s="366"/>
      <c r="G141" s="367"/>
      <c r="H141" s="366"/>
      <c r="I141" s="367"/>
      <c r="J141" s="366"/>
      <c r="K141" s="367"/>
      <c r="L141" s="366"/>
      <c r="M141" s="367"/>
      <c r="N141" s="366"/>
      <c r="O141" s="367"/>
      <c r="P141" s="366"/>
      <c r="Q141" s="367"/>
      <c r="R141" s="366"/>
      <c r="S141" s="367"/>
      <c r="T141" s="366"/>
      <c r="U141" s="367"/>
      <c r="V141" s="366"/>
      <c r="W141" s="367"/>
      <c r="X141" s="366"/>
      <c r="Y141" s="367"/>
      <c r="Z141" s="366"/>
      <c r="AA141" s="367"/>
      <c r="AB141" s="366"/>
      <c r="AC141" s="367"/>
      <c r="AD141" s="366"/>
      <c r="AE141" s="368"/>
      <c r="AF141" s="495">
        <f t="shared" si="5"/>
        <v>0</v>
      </c>
      <c r="AG141" s="496">
        <f t="shared" si="5"/>
        <v>0</v>
      </c>
    </row>
    <row r="142" spans="2:33" ht="17.25" hidden="1" customHeight="1" outlineLevel="1" thickTop="1" thickBot="1">
      <c r="B142" s="493" t="s">
        <v>964</v>
      </c>
      <c r="C142" s="492"/>
      <c r="D142" s="523"/>
      <c r="E142" s="522"/>
      <c r="F142" s="366"/>
      <c r="G142" s="367"/>
      <c r="H142" s="366"/>
      <c r="I142" s="367"/>
      <c r="J142" s="366"/>
      <c r="K142" s="367"/>
      <c r="L142" s="366"/>
      <c r="M142" s="367"/>
      <c r="N142" s="366"/>
      <c r="O142" s="367"/>
      <c r="P142" s="366"/>
      <c r="Q142" s="367"/>
      <c r="R142" s="366"/>
      <c r="S142" s="367"/>
      <c r="T142" s="366"/>
      <c r="U142" s="367"/>
      <c r="V142" s="366"/>
      <c r="W142" s="367"/>
      <c r="X142" s="366"/>
      <c r="Y142" s="367"/>
      <c r="Z142" s="366"/>
      <c r="AA142" s="367"/>
      <c r="AB142" s="366"/>
      <c r="AC142" s="367"/>
      <c r="AD142" s="366"/>
      <c r="AE142" s="368"/>
      <c r="AF142" s="495">
        <f t="shared" si="5"/>
        <v>0</v>
      </c>
      <c r="AG142" s="496">
        <f t="shared" si="5"/>
        <v>0</v>
      </c>
    </row>
    <row r="143" spans="2:33" ht="16.5" hidden="1" customHeight="1" outlineLevel="1" thickTop="1" thickBot="1">
      <c r="B143" s="493" t="s">
        <v>965</v>
      </c>
      <c r="C143" s="492"/>
      <c r="D143" s="523"/>
      <c r="E143" s="522"/>
      <c r="F143" s="366"/>
      <c r="G143" s="367"/>
      <c r="H143" s="366"/>
      <c r="I143" s="367"/>
      <c r="J143" s="366"/>
      <c r="K143" s="367"/>
      <c r="L143" s="366"/>
      <c r="M143" s="367"/>
      <c r="N143" s="366"/>
      <c r="O143" s="367"/>
      <c r="P143" s="366"/>
      <c r="Q143" s="367"/>
      <c r="R143" s="366"/>
      <c r="S143" s="367"/>
      <c r="T143" s="366"/>
      <c r="U143" s="367"/>
      <c r="V143" s="366"/>
      <c r="W143" s="367"/>
      <c r="X143" s="366"/>
      <c r="Y143" s="367"/>
      <c r="Z143" s="366"/>
      <c r="AA143" s="367"/>
      <c r="AB143" s="366"/>
      <c r="AC143" s="367"/>
      <c r="AD143" s="366"/>
      <c r="AE143" s="368"/>
      <c r="AF143" s="495">
        <f t="shared" si="5"/>
        <v>0</v>
      </c>
      <c r="AG143" s="496">
        <f t="shared" si="5"/>
        <v>0</v>
      </c>
    </row>
    <row r="144" spans="2:33" ht="16.5" hidden="1" customHeight="1" outlineLevel="1" thickTop="1" thickBot="1">
      <c r="B144" s="493" t="s">
        <v>966</v>
      </c>
      <c r="C144" s="492"/>
      <c r="D144" s="366"/>
      <c r="E144" s="367"/>
      <c r="F144" s="366"/>
      <c r="G144" s="367"/>
      <c r="H144" s="366"/>
      <c r="I144" s="367"/>
      <c r="J144" s="366"/>
      <c r="K144" s="367"/>
      <c r="L144" s="366"/>
      <c r="M144" s="367"/>
      <c r="N144" s="366"/>
      <c r="O144" s="367"/>
      <c r="P144" s="366"/>
      <c r="Q144" s="367"/>
      <c r="R144" s="366"/>
      <c r="S144" s="367"/>
      <c r="T144" s="366"/>
      <c r="U144" s="367"/>
      <c r="V144" s="366"/>
      <c r="W144" s="367"/>
      <c r="X144" s="366"/>
      <c r="Y144" s="367"/>
      <c r="Z144" s="366"/>
      <c r="AA144" s="367"/>
      <c r="AB144" s="366"/>
      <c r="AC144" s="367"/>
      <c r="AD144" s="366"/>
      <c r="AE144" s="368"/>
      <c r="AF144" s="495">
        <f t="shared" si="5"/>
        <v>0</v>
      </c>
      <c r="AG144" s="496">
        <f t="shared" si="5"/>
        <v>0</v>
      </c>
    </row>
    <row r="145" spans="2:37" ht="16.5" customHeight="1" collapsed="1" thickTop="1" thickBot="1">
      <c r="C145" s="430"/>
      <c r="R145" s="375"/>
      <c r="S145" s="375"/>
      <c r="T145" s="375"/>
      <c r="U145" s="375"/>
      <c r="V145" s="375"/>
      <c r="AF145" s="358" t="str">
        <f>IF(SUM(AF125:AF144)=AF124,"","Revisar Fórmula")</f>
        <v/>
      </c>
      <c r="AG145" s="358" t="str">
        <f t="shared" ref="AG145" si="10">IF(SUM(AG125:AG144)=AG124,"","Revisar Fórmula")</f>
        <v/>
      </c>
      <c r="AH145" s="358"/>
    </row>
    <row r="146" spans="2:37" ht="108" hidden="1" thickBot="1">
      <c r="B146" s="380"/>
      <c r="C146" s="430"/>
      <c r="D146" s="350" t="str">
        <f>+D147&amp;D148</f>
        <v>Contratación de PersonalR.INV</v>
      </c>
      <c r="E146" s="350" t="str">
        <f>+D147&amp;E148</f>
        <v>Contratación de PersonalR.AG</v>
      </c>
      <c r="F146" s="350" t="str">
        <f>+F147&amp;F148</f>
        <v>Compra de equipoR.INV</v>
      </c>
      <c r="G146" s="350" t="str">
        <f>+F147&amp;G148</f>
        <v>Compra de equipoR.AG</v>
      </c>
      <c r="H146" s="350" t="str">
        <f>+H147&amp;H148</f>
        <v>SegurosR.INV</v>
      </c>
      <c r="I146" s="350" t="str">
        <f>+H147&amp;I148</f>
        <v>SegurosR.AG</v>
      </c>
      <c r="J146" s="350" t="str">
        <f>+J147&amp;J148</f>
        <v>Servicios de mantenimientoR.INV</v>
      </c>
      <c r="K146" s="350" t="str">
        <f>+J147&amp;K148</f>
        <v>Servicios de mantenimientoR.AG</v>
      </c>
      <c r="L146" s="350" t="str">
        <f>+L147&amp;L148</f>
        <v>MaterialesR.INV</v>
      </c>
      <c r="M146" s="350" t="str">
        <f>+L147&amp;M148</f>
        <v>MaterialesR.AG</v>
      </c>
      <c r="N146" s="350" t="str">
        <f>+N147&amp;N148</f>
        <v>Impresos y publicacionesR.INV</v>
      </c>
      <c r="O146" s="350" t="str">
        <f>+N147&amp;O148</f>
        <v>Impresos y publicacionesR.AG</v>
      </c>
      <c r="P146" s="350" t="str">
        <f>+P147&amp;P148</f>
        <v>Libros y/o revistasR.INV</v>
      </c>
      <c r="Q146" s="350" t="str">
        <f>+P147&amp;Q148</f>
        <v>Libros y/o revistasR.AG</v>
      </c>
      <c r="R146" s="350" t="str">
        <f>+R147&amp;R148</f>
        <v>Comunicación y transporteR.INV</v>
      </c>
      <c r="S146" s="350" t="str">
        <f>+R147&amp;S148</f>
        <v>Comunicación y transporteR.AG</v>
      </c>
      <c r="T146" s="350" t="str">
        <f>+T147&amp;T148</f>
        <v>ArrendamientoR.INV</v>
      </c>
      <c r="U146" s="350" t="str">
        <f>+T147&amp;U148</f>
        <v>ArrendamientoR.AG</v>
      </c>
      <c r="V146" s="350" t="str">
        <f>+V147&amp;V148</f>
        <v>ImpuestosR.INV</v>
      </c>
      <c r="W146" s="350" t="str">
        <f>+V147&amp;W148</f>
        <v>ImpuestosR.AG</v>
      </c>
      <c r="X146" s="350" t="str">
        <f>+X147&amp;X148</f>
        <v>Servicios públicosR.INV</v>
      </c>
      <c r="Y146" s="350" t="str">
        <f>+X147&amp;Y148</f>
        <v>Servicios públicosR.AG</v>
      </c>
      <c r="Z146" s="350" t="str">
        <f>+Z147&amp;Z148</f>
        <v>ViáticosR.INV</v>
      </c>
      <c r="AA146" s="350" t="str">
        <f>+Z147&amp;AA148</f>
        <v>ViáticosR.AG</v>
      </c>
      <c r="AB146" s="350" t="str">
        <f>+AB147&amp;AB148</f>
        <v>CapacitaciónR.INV</v>
      </c>
      <c r="AC146" s="350" t="str">
        <f>+AB147&amp;AC148</f>
        <v>CapacitaciónR.AG</v>
      </c>
      <c r="AD146" s="350" t="str">
        <f>+AD147&amp;AD148</f>
        <v>Estudiantes (seguros)R.INV</v>
      </c>
      <c r="AE146" s="350" t="str">
        <f>+AD147&amp;AE148</f>
        <v>Estudiantes (seguros)R.AG</v>
      </c>
      <c r="AF146" s="350" t="str">
        <f>+AF147&amp;AF148</f>
        <v>TOTAL 2020R.INV</v>
      </c>
      <c r="AG146" s="350" t="str">
        <f>+AF147&amp;AG148</f>
        <v>TOTAL 2020R.AG</v>
      </c>
      <c r="AH146" s="350" t="str">
        <f>+AH147&amp;AH148</f>
        <v>TOTAL</v>
      </c>
      <c r="AI146" s="350" t="str">
        <f>+AH147&amp;AI148</f>
        <v/>
      </c>
      <c r="AJ146" s="350" t="str">
        <f>+AJ147&amp;AJ148</f>
        <v/>
      </c>
      <c r="AK146" s="350" t="str">
        <f>+AJ147&amp;AK148</f>
        <v/>
      </c>
    </row>
    <row r="147" spans="2:37" ht="33" customHeight="1" outlineLevel="1" thickTop="1" thickBot="1">
      <c r="B147" s="387"/>
      <c r="C147" s="387" t="s">
        <v>839</v>
      </c>
      <c r="D147" s="742" t="s">
        <v>807</v>
      </c>
      <c r="E147" s="743"/>
      <c r="F147" s="742" t="s">
        <v>808</v>
      </c>
      <c r="G147" s="743"/>
      <c r="H147" s="742" t="s">
        <v>809</v>
      </c>
      <c r="I147" s="743"/>
      <c r="J147" s="742" t="s">
        <v>810</v>
      </c>
      <c r="K147" s="743"/>
      <c r="L147" s="742" t="s">
        <v>811</v>
      </c>
      <c r="M147" s="743"/>
      <c r="N147" s="742" t="s">
        <v>812</v>
      </c>
      <c r="O147" s="743"/>
      <c r="P147" s="742" t="s">
        <v>97</v>
      </c>
      <c r="Q147" s="743"/>
      <c r="R147" s="742" t="s">
        <v>813</v>
      </c>
      <c r="S147" s="743"/>
      <c r="T147" s="742" t="s">
        <v>814</v>
      </c>
      <c r="U147" s="743"/>
      <c r="V147" s="742" t="s">
        <v>815</v>
      </c>
      <c r="W147" s="743"/>
      <c r="X147" s="742" t="s">
        <v>816</v>
      </c>
      <c r="Y147" s="743"/>
      <c r="Z147" s="742" t="s">
        <v>817</v>
      </c>
      <c r="AA147" s="743"/>
      <c r="AB147" s="742" t="s">
        <v>818</v>
      </c>
      <c r="AC147" s="743"/>
      <c r="AD147" s="742" t="s">
        <v>819</v>
      </c>
      <c r="AE147" s="743"/>
      <c r="AF147" s="745" t="s">
        <v>834</v>
      </c>
      <c r="AG147" s="746"/>
      <c r="AH147" s="747"/>
    </row>
    <row r="148" spans="2:37" ht="16.5" customHeight="1" outlineLevel="1" thickTop="1" thickBot="1">
      <c r="B148" s="754" t="s">
        <v>826</v>
      </c>
      <c r="C148" s="755" t="s">
        <v>826</v>
      </c>
      <c r="D148" s="352" t="s">
        <v>832</v>
      </c>
      <c r="E148" s="353" t="s">
        <v>833</v>
      </c>
      <c r="F148" s="352" t="s">
        <v>832</v>
      </c>
      <c r="G148" s="353" t="s">
        <v>833</v>
      </c>
      <c r="H148" s="352" t="s">
        <v>832</v>
      </c>
      <c r="I148" s="353" t="s">
        <v>833</v>
      </c>
      <c r="J148" s="352" t="s">
        <v>832</v>
      </c>
      <c r="K148" s="353" t="s">
        <v>833</v>
      </c>
      <c r="L148" s="352" t="s">
        <v>832</v>
      </c>
      <c r="M148" s="353" t="s">
        <v>833</v>
      </c>
      <c r="N148" s="352" t="s">
        <v>832</v>
      </c>
      <c r="O148" s="353" t="s">
        <v>833</v>
      </c>
      <c r="P148" s="352" t="s">
        <v>832</v>
      </c>
      <c r="Q148" s="353" t="s">
        <v>833</v>
      </c>
      <c r="R148" s="352" t="s">
        <v>832</v>
      </c>
      <c r="S148" s="353" t="s">
        <v>833</v>
      </c>
      <c r="T148" s="352" t="s">
        <v>832</v>
      </c>
      <c r="U148" s="353" t="s">
        <v>833</v>
      </c>
      <c r="V148" s="352" t="s">
        <v>832</v>
      </c>
      <c r="W148" s="353" t="s">
        <v>833</v>
      </c>
      <c r="X148" s="352" t="s">
        <v>832</v>
      </c>
      <c r="Y148" s="353" t="s">
        <v>833</v>
      </c>
      <c r="Z148" s="352" t="s">
        <v>832</v>
      </c>
      <c r="AA148" s="353" t="s">
        <v>833</v>
      </c>
      <c r="AB148" s="352" t="s">
        <v>832</v>
      </c>
      <c r="AC148" s="353" t="s">
        <v>833</v>
      </c>
      <c r="AD148" s="352" t="s">
        <v>832</v>
      </c>
      <c r="AE148" s="354" t="s">
        <v>833</v>
      </c>
      <c r="AF148" s="337" t="s">
        <v>832</v>
      </c>
      <c r="AG148" s="338" t="s">
        <v>833</v>
      </c>
      <c r="AH148" s="342" t="s">
        <v>825</v>
      </c>
    </row>
    <row r="149" spans="2:37" ht="16.5" customHeight="1" outlineLevel="1" thickTop="1" thickBot="1">
      <c r="B149" s="378" t="s">
        <v>820</v>
      </c>
      <c r="C149" s="437" t="str">
        <f>+$C$25</f>
        <v>1. Gestión de la Comunicación y Promoción Institucional</v>
      </c>
      <c r="D149" s="355">
        <f t="shared" ref="D149:M153" si="11">+INDEX($D$23:$AK$144,MATCH($C149,$C$23:$C$144,0),MATCH(D$146,$D$22:$AK$22,0))</f>
        <v>0</v>
      </c>
      <c r="E149" s="356">
        <f t="shared" si="11"/>
        <v>171895912.4189567</v>
      </c>
      <c r="F149" s="355">
        <f t="shared" si="11"/>
        <v>0</v>
      </c>
      <c r="G149" s="356">
        <f t="shared" si="11"/>
        <v>0</v>
      </c>
      <c r="H149" s="355">
        <f t="shared" si="11"/>
        <v>0</v>
      </c>
      <c r="I149" s="356">
        <f t="shared" si="11"/>
        <v>0</v>
      </c>
      <c r="J149" s="355">
        <f t="shared" si="11"/>
        <v>0</v>
      </c>
      <c r="K149" s="356">
        <f t="shared" si="11"/>
        <v>0</v>
      </c>
      <c r="L149" s="355">
        <f t="shared" si="11"/>
        <v>0</v>
      </c>
      <c r="M149" s="356">
        <f t="shared" si="11"/>
        <v>0</v>
      </c>
      <c r="N149" s="355">
        <f t="shared" ref="N149:W153" si="12">+INDEX($D$23:$AK$144,MATCH($C149,$C$23:$C$144,0),MATCH(N$146,$D$22:$AK$22,0))</f>
        <v>0</v>
      </c>
      <c r="O149" s="356">
        <f t="shared" si="12"/>
        <v>0</v>
      </c>
      <c r="P149" s="355">
        <f t="shared" si="12"/>
        <v>0</v>
      </c>
      <c r="Q149" s="356">
        <f t="shared" si="12"/>
        <v>0</v>
      </c>
      <c r="R149" s="355">
        <f t="shared" si="12"/>
        <v>0</v>
      </c>
      <c r="S149" s="356">
        <f t="shared" si="12"/>
        <v>0</v>
      </c>
      <c r="T149" s="355">
        <f t="shared" si="12"/>
        <v>0</v>
      </c>
      <c r="U149" s="356">
        <f t="shared" si="12"/>
        <v>0</v>
      </c>
      <c r="V149" s="355">
        <f t="shared" si="12"/>
        <v>0</v>
      </c>
      <c r="W149" s="356">
        <f t="shared" si="12"/>
        <v>0</v>
      </c>
      <c r="X149" s="355">
        <f t="shared" ref="X149:AG153" si="13">+INDEX($D$23:$AK$144,MATCH($C149,$C$23:$C$144,0),MATCH(X$146,$D$22:$AK$22,0))</f>
        <v>0</v>
      </c>
      <c r="Y149" s="356">
        <f t="shared" si="13"/>
        <v>0</v>
      </c>
      <c r="Z149" s="355">
        <f t="shared" si="13"/>
        <v>0</v>
      </c>
      <c r="AA149" s="356">
        <f t="shared" si="13"/>
        <v>30000000</v>
      </c>
      <c r="AB149" s="355">
        <f t="shared" si="13"/>
        <v>0</v>
      </c>
      <c r="AC149" s="356">
        <f t="shared" si="13"/>
        <v>0</v>
      </c>
      <c r="AD149" s="355">
        <f t="shared" si="13"/>
        <v>0</v>
      </c>
      <c r="AE149" s="357">
        <f t="shared" si="13"/>
        <v>0</v>
      </c>
      <c r="AF149" s="333">
        <f t="shared" si="13"/>
        <v>0</v>
      </c>
      <c r="AG149" s="334">
        <f t="shared" si="13"/>
        <v>201895912.4189567</v>
      </c>
      <c r="AH149" s="339">
        <f>+AF149+AG149</f>
        <v>201895912.4189567</v>
      </c>
    </row>
    <row r="150" spans="2:37" ht="16.5" customHeight="1" outlineLevel="1" thickTop="1" thickBot="1">
      <c r="B150" s="378" t="s">
        <v>821</v>
      </c>
      <c r="C150" s="437" t="str">
        <f>+$C$48</f>
        <v>2. Gestión de la Comunicación Informativa</v>
      </c>
      <c r="D150" s="355">
        <f t="shared" si="11"/>
        <v>0</v>
      </c>
      <c r="E150" s="356">
        <f t="shared" si="11"/>
        <v>190398429</v>
      </c>
      <c r="F150" s="355">
        <f t="shared" si="11"/>
        <v>200000000</v>
      </c>
      <c r="G150" s="356">
        <f t="shared" si="11"/>
        <v>24500000</v>
      </c>
      <c r="H150" s="355">
        <f t="shared" si="11"/>
        <v>0</v>
      </c>
      <c r="I150" s="356">
        <f t="shared" si="11"/>
        <v>1000000</v>
      </c>
      <c r="J150" s="355">
        <f t="shared" si="11"/>
        <v>0</v>
      </c>
      <c r="K150" s="356">
        <f t="shared" si="11"/>
        <v>22960000</v>
      </c>
      <c r="L150" s="355">
        <f t="shared" si="11"/>
        <v>0</v>
      </c>
      <c r="M150" s="356">
        <f t="shared" si="11"/>
        <v>11780000</v>
      </c>
      <c r="N150" s="355">
        <f t="shared" si="12"/>
        <v>0</v>
      </c>
      <c r="O150" s="356">
        <f t="shared" si="12"/>
        <v>8000000</v>
      </c>
      <c r="P150" s="355">
        <f t="shared" si="12"/>
        <v>0</v>
      </c>
      <c r="Q150" s="356">
        <f t="shared" si="12"/>
        <v>0</v>
      </c>
      <c r="R150" s="355">
        <f t="shared" si="12"/>
        <v>0</v>
      </c>
      <c r="S150" s="356">
        <f t="shared" si="12"/>
        <v>0</v>
      </c>
      <c r="T150" s="355">
        <f t="shared" si="12"/>
        <v>0</v>
      </c>
      <c r="U150" s="356">
        <f t="shared" si="12"/>
        <v>33000000</v>
      </c>
      <c r="V150" s="355">
        <f t="shared" si="12"/>
        <v>0</v>
      </c>
      <c r="W150" s="356">
        <f t="shared" si="12"/>
        <v>18500000</v>
      </c>
      <c r="X150" s="355">
        <f t="shared" si="13"/>
        <v>0</v>
      </c>
      <c r="Y150" s="356">
        <f t="shared" si="13"/>
        <v>2500000</v>
      </c>
      <c r="Z150" s="355">
        <f t="shared" si="13"/>
        <v>0</v>
      </c>
      <c r="AA150" s="356">
        <f t="shared" si="13"/>
        <v>0</v>
      </c>
      <c r="AB150" s="355">
        <f t="shared" si="13"/>
        <v>0</v>
      </c>
      <c r="AC150" s="356">
        <f t="shared" si="13"/>
        <v>0</v>
      </c>
      <c r="AD150" s="355">
        <f t="shared" si="13"/>
        <v>0</v>
      </c>
      <c r="AE150" s="357">
        <f t="shared" si="13"/>
        <v>0</v>
      </c>
      <c r="AF150" s="333">
        <f t="shared" si="13"/>
        <v>200000000</v>
      </c>
      <c r="AG150" s="334">
        <f t="shared" si="13"/>
        <v>312638429</v>
      </c>
      <c r="AH150" s="339">
        <f t="shared" ref="AH150:AH155" si="14">+AF150+AG150</f>
        <v>512638429</v>
      </c>
    </row>
    <row r="151" spans="2:37" ht="16.5" customHeight="1" outlineLevel="1" thickTop="1" thickBot="1">
      <c r="B151" s="378" t="s">
        <v>822</v>
      </c>
      <c r="C151" s="437" t="str">
        <f>+$C$80</f>
        <v>3. Gestión de la Comunicación Organizacional</v>
      </c>
      <c r="D151" s="355">
        <f t="shared" si="11"/>
        <v>0</v>
      </c>
      <c r="E151" s="356">
        <f t="shared" si="11"/>
        <v>0</v>
      </c>
      <c r="F151" s="355">
        <f t="shared" si="11"/>
        <v>0</v>
      </c>
      <c r="G151" s="356">
        <f t="shared" si="11"/>
        <v>0</v>
      </c>
      <c r="H151" s="355">
        <f t="shared" si="11"/>
        <v>0</v>
      </c>
      <c r="I151" s="356">
        <f t="shared" si="11"/>
        <v>0</v>
      </c>
      <c r="J151" s="355">
        <f t="shared" si="11"/>
        <v>0</v>
      </c>
      <c r="K151" s="356">
        <f t="shared" si="11"/>
        <v>0</v>
      </c>
      <c r="L151" s="355">
        <f t="shared" si="11"/>
        <v>0</v>
      </c>
      <c r="M151" s="356">
        <f t="shared" si="11"/>
        <v>0</v>
      </c>
      <c r="N151" s="355">
        <f t="shared" si="12"/>
        <v>0</v>
      </c>
      <c r="O151" s="356">
        <f t="shared" si="12"/>
        <v>0</v>
      </c>
      <c r="P151" s="355">
        <f t="shared" si="12"/>
        <v>0</v>
      </c>
      <c r="Q151" s="356">
        <f t="shared" si="12"/>
        <v>0</v>
      </c>
      <c r="R151" s="355">
        <f t="shared" si="12"/>
        <v>0</v>
      </c>
      <c r="S151" s="356">
        <f t="shared" si="12"/>
        <v>0</v>
      </c>
      <c r="T151" s="355">
        <f t="shared" si="12"/>
        <v>0</v>
      </c>
      <c r="U151" s="356">
        <f t="shared" si="12"/>
        <v>0</v>
      </c>
      <c r="V151" s="355">
        <f t="shared" si="12"/>
        <v>0</v>
      </c>
      <c r="W151" s="356">
        <f t="shared" si="12"/>
        <v>0</v>
      </c>
      <c r="X151" s="355">
        <f t="shared" si="13"/>
        <v>0</v>
      </c>
      <c r="Y151" s="356">
        <f t="shared" si="13"/>
        <v>0</v>
      </c>
      <c r="Z151" s="355">
        <f t="shared" si="13"/>
        <v>0</v>
      </c>
      <c r="AA151" s="356">
        <f t="shared" si="13"/>
        <v>0</v>
      </c>
      <c r="AB151" s="355">
        <f t="shared" si="13"/>
        <v>0</v>
      </c>
      <c r="AC151" s="356">
        <f t="shared" si="13"/>
        <v>0</v>
      </c>
      <c r="AD151" s="355">
        <f t="shared" si="13"/>
        <v>0</v>
      </c>
      <c r="AE151" s="357">
        <f t="shared" si="13"/>
        <v>0</v>
      </c>
      <c r="AF151" s="333">
        <f t="shared" si="13"/>
        <v>0</v>
      </c>
      <c r="AG151" s="334">
        <f t="shared" si="13"/>
        <v>0</v>
      </c>
      <c r="AH151" s="339">
        <f t="shared" si="14"/>
        <v>0</v>
      </c>
    </row>
    <row r="152" spans="2:37" ht="16.5" customHeight="1" outlineLevel="1" thickTop="1" thickBot="1">
      <c r="B152" s="378" t="s">
        <v>823</v>
      </c>
      <c r="C152" s="437" t="str">
        <f>+$C$102</f>
        <v>4. Gestión de la Comunicación Corporativa</v>
      </c>
      <c r="D152" s="355">
        <f t="shared" si="11"/>
        <v>0</v>
      </c>
      <c r="E152" s="356">
        <f t="shared" si="11"/>
        <v>0</v>
      </c>
      <c r="F152" s="355">
        <f t="shared" si="11"/>
        <v>0</v>
      </c>
      <c r="G152" s="356">
        <f t="shared" si="11"/>
        <v>0</v>
      </c>
      <c r="H152" s="355">
        <f t="shared" si="11"/>
        <v>0</v>
      </c>
      <c r="I152" s="356">
        <f t="shared" si="11"/>
        <v>0</v>
      </c>
      <c r="J152" s="355">
        <f t="shared" si="11"/>
        <v>0</v>
      </c>
      <c r="K152" s="356">
        <f t="shared" si="11"/>
        <v>0</v>
      </c>
      <c r="L152" s="355">
        <f t="shared" si="11"/>
        <v>0</v>
      </c>
      <c r="M152" s="356">
        <f t="shared" si="11"/>
        <v>0</v>
      </c>
      <c r="N152" s="355">
        <f t="shared" si="12"/>
        <v>0</v>
      </c>
      <c r="O152" s="356">
        <f t="shared" si="12"/>
        <v>0</v>
      </c>
      <c r="P152" s="355">
        <f t="shared" si="12"/>
        <v>0</v>
      </c>
      <c r="Q152" s="356">
        <f t="shared" si="12"/>
        <v>0</v>
      </c>
      <c r="R152" s="355">
        <f t="shared" si="12"/>
        <v>0</v>
      </c>
      <c r="S152" s="356">
        <f t="shared" si="12"/>
        <v>0</v>
      </c>
      <c r="T152" s="355">
        <f t="shared" si="12"/>
        <v>0</v>
      </c>
      <c r="U152" s="356">
        <f t="shared" si="12"/>
        <v>0</v>
      </c>
      <c r="V152" s="355">
        <f t="shared" si="12"/>
        <v>0</v>
      </c>
      <c r="W152" s="356">
        <f t="shared" si="12"/>
        <v>0</v>
      </c>
      <c r="X152" s="355">
        <f t="shared" si="13"/>
        <v>0</v>
      </c>
      <c r="Y152" s="356">
        <f t="shared" si="13"/>
        <v>0</v>
      </c>
      <c r="Z152" s="355">
        <f t="shared" si="13"/>
        <v>0</v>
      </c>
      <c r="AA152" s="356">
        <f t="shared" si="13"/>
        <v>0</v>
      </c>
      <c r="AB152" s="355">
        <f t="shared" si="13"/>
        <v>0</v>
      </c>
      <c r="AC152" s="356">
        <f t="shared" si="13"/>
        <v>0</v>
      </c>
      <c r="AD152" s="355">
        <f t="shared" si="13"/>
        <v>0</v>
      </c>
      <c r="AE152" s="357">
        <f t="shared" si="13"/>
        <v>0</v>
      </c>
      <c r="AF152" s="333">
        <f t="shared" si="13"/>
        <v>0</v>
      </c>
      <c r="AG152" s="334">
        <f t="shared" si="13"/>
        <v>0</v>
      </c>
      <c r="AH152" s="339">
        <f t="shared" si="14"/>
        <v>0</v>
      </c>
    </row>
    <row r="153" spans="2:37" ht="16.5" customHeight="1" outlineLevel="1" thickTop="1" thickBot="1">
      <c r="B153" s="378" t="s">
        <v>824</v>
      </c>
      <c r="C153" s="437" t="str">
        <f>+$C$124</f>
        <v>5. Gestión de la Comunicación Movilizadora</v>
      </c>
      <c r="D153" s="355">
        <f t="shared" si="11"/>
        <v>0</v>
      </c>
      <c r="E153" s="356">
        <f t="shared" si="11"/>
        <v>0</v>
      </c>
      <c r="F153" s="355">
        <f t="shared" si="11"/>
        <v>0</v>
      </c>
      <c r="G153" s="356">
        <f t="shared" si="11"/>
        <v>0</v>
      </c>
      <c r="H153" s="355">
        <f t="shared" si="11"/>
        <v>0</v>
      </c>
      <c r="I153" s="356">
        <f t="shared" si="11"/>
        <v>0</v>
      </c>
      <c r="J153" s="355">
        <f t="shared" si="11"/>
        <v>0</v>
      </c>
      <c r="K153" s="356">
        <f t="shared" si="11"/>
        <v>0</v>
      </c>
      <c r="L153" s="355">
        <f t="shared" si="11"/>
        <v>0</v>
      </c>
      <c r="M153" s="356">
        <f t="shared" si="11"/>
        <v>0</v>
      </c>
      <c r="N153" s="355">
        <f t="shared" si="12"/>
        <v>0</v>
      </c>
      <c r="O153" s="356">
        <f t="shared" si="12"/>
        <v>0</v>
      </c>
      <c r="P153" s="355">
        <f t="shared" si="12"/>
        <v>0</v>
      </c>
      <c r="Q153" s="356">
        <f t="shared" si="12"/>
        <v>0</v>
      </c>
      <c r="R153" s="355">
        <f t="shared" si="12"/>
        <v>0</v>
      </c>
      <c r="S153" s="356">
        <f t="shared" si="12"/>
        <v>0</v>
      </c>
      <c r="T153" s="355">
        <f t="shared" si="12"/>
        <v>0</v>
      </c>
      <c r="U153" s="356">
        <f t="shared" si="12"/>
        <v>0</v>
      </c>
      <c r="V153" s="355">
        <f t="shared" si="12"/>
        <v>0</v>
      </c>
      <c r="W153" s="356">
        <f t="shared" si="12"/>
        <v>0</v>
      </c>
      <c r="X153" s="355">
        <f t="shared" si="13"/>
        <v>0</v>
      </c>
      <c r="Y153" s="356">
        <f t="shared" si="13"/>
        <v>0</v>
      </c>
      <c r="Z153" s="355">
        <f t="shared" si="13"/>
        <v>0</v>
      </c>
      <c r="AA153" s="356">
        <f t="shared" si="13"/>
        <v>0</v>
      </c>
      <c r="AB153" s="355">
        <f t="shared" si="13"/>
        <v>0</v>
      </c>
      <c r="AC153" s="356">
        <f t="shared" si="13"/>
        <v>0</v>
      </c>
      <c r="AD153" s="355">
        <f t="shared" si="13"/>
        <v>0</v>
      </c>
      <c r="AE153" s="357">
        <f t="shared" si="13"/>
        <v>0</v>
      </c>
      <c r="AF153" s="333">
        <f t="shared" si="13"/>
        <v>0</v>
      </c>
      <c r="AG153" s="334">
        <f t="shared" si="13"/>
        <v>0</v>
      </c>
      <c r="AH153" s="339">
        <f t="shared" si="14"/>
        <v>0</v>
      </c>
    </row>
    <row r="154" spans="2:37" ht="4.5" customHeight="1" outlineLevel="1" thickTop="1" thickBot="1">
      <c r="B154" s="380"/>
      <c r="C154" s="430"/>
      <c r="D154" s="358" t="str">
        <f>IF(SUM(D149:D153)=D155,"","Revisar Fórmula")</f>
        <v/>
      </c>
      <c r="E154" s="358" t="str">
        <f t="shared" ref="E154:AG154" si="15">IF(SUM(E149:E153)=E155,"","Revisar Fórmula")</f>
        <v/>
      </c>
      <c r="F154" s="358" t="str">
        <f t="shared" si="15"/>
        <v/>
      </c>
      <c r="G154" s="358" t="str">
        <f t="shared" si="15"/>
        <v/>
      </c>
      <c r="H154" s="358" t="str">
        <f t="shared" si="15"/>
        <v/>
      </c>
      <c r="I154" s="358" t="str">
        <f t="shared" si="15"/>
        <v/>
      </c>
      <c r="J154" s="358" t="str">
        <f t="shared" si="15"/>
        <v/>
      </c>
      <c r="K154" s="358" t="str">
        <f t="shared" si="15"/>
        <v/>
      </c>
      <c r="L154" s="358" t="str">
        <f t="shared" si="15"/>
        <v/>
      </c>
      <c r="M154" s="358" t="str">
        <f t="shared" si="15"/>
        <v/>
      </c>
      <c r="N154" s="358" t="str">
        <f t="shared" si="15"/>
        <v/>
      </c>
      <c r="O154" s="358" t="str">
        <f t="shared" si="15"/>
        <v/>
      </c>
      <c r="P154" s="358" t="str">
        <f t="shared" si="15"/>
        <v/>
      </c>
      <c r="Q154" s="358" t="str">
        <f t="shared" si="15"/>
        <v/>
      </c>
      <c r="R154" s="358" t="str">
        <f t="shared" si="15"/>
        <v/>
      </c>
      <c r="S154" s="358" t="str">
        <f t="shared" si="15"/>
        <v/>
      </c>
      <c r="T154" s="358" t="str">
        <f t="shared" si="15"/>
        <v/>
      </c>
      <c r="U154" s="358" t="str">
        <f t="shared" si="15"/>
        <v/>
      </c>
      <c r="V154" s="358" t="str">
        <f t="shared" si="15"/>
        <v/>
      </c>
      <c r="W154" s="358" t="str">
        <f t="shared" si="15"/>
        <v/>
      </c>
      <c r="X154" s="358" t="str">
        <f t="shared" si="15"/>
        <v/>
      </c>
      <c r="Y154" s="358" t="str">
        <f t="shared" si="15"/>
        <v/>
      </c>
      <c r="Z154" s="358" t="str">
        <f t="shared" si="15"/>
        <v/>
      </c>
      <c r="AA154" s="358" t="str">
        <f t="shared" si="15"/>
        <v/>
      </c>
      <c r="AB154" s="358" t="str">
        <f t="shared" si="15"/>
        <v/>
      </c>
      <c r="AC154" s="358" t="str">
        <f t="shared" si="15"/>
        <v/>
      </c>
      <c r="AD154" s="358" t="str">
        <f t="shared" si="15"/>
        <v/>
      </c>
      <c r="AE154" s="358" t="str">
        <f t="shared" si="15"/>
        <v/>
      </c>
      <c r="AF154" s="359" t="str">
        <f t="shared" si="15"/>
        <v/>
      </c>
      <c r="AG154" s="360" t="str">
        <f t="shared" si="15"/>
        <v/>
      </c>
      <c r="AH154" s="340"/>
      <c r="AI154" s="358"/>
      <c r="AJ154" s="358"/>
    </row>
    <row r="155" spans="2:37" ht="16.5" customHeight="1" outlineLevel="1" thickTop="1" thickBot="1">
      <c r="B155" s="766" t="s">
        <v>831</v>
      </c>
      <c r="C155" s="767"/>
      <c r="D155" s="361">
        <f t="shared" ref="D155:AG155" si="16">+D25+D48+D80+D102+D124</f>
        <v>0</v>
      </c>
      <c r="E155" s="362">
        <f t="shared" si="16"/>
        <v>362294341.4189567</v>
      </c>
      <c r="F155" s="361">
        <f t="shared" si="16"/>
        <v>200000000</v>
      </c>
      <c r="G155" s="362">
        <f t="shared" si="16"/>
        <v>24500000</v>
      </c>
      <c r="H155" s="361">
        <f t="shared" si="16"/>
        <v>0</v>
      </c>
      <c r="I155" s="362">
        <f t="shared" si="16"/>
        <v>1000000</v>
      </c>
      <c r="J155" s="361">
        <f t="shared" si="16"/>
        <v>0</v>
      </c>
      <c r="K155" s="362">
        <f t="shared" si="16"/>
        <v>22960000</v>
      </c>
      <c r="L155" s="361">
        <f t="shared" si="16"/>
        <v>0</v>
      </c>
      <c r="M155" s="362">
        <f t="shared" si="16"/>
        <v>11780000</v>
      </c>
      <c r="N155" s="361">
        <f t="shared" si="16"/>
        <v>0</v>
      </c>
      <c r="O155" s="362">
        <f t="shared" si="16"/>
        <v>8000000</v>
      </c>
      <c r="P155" s="361">
        <f t="shared" si="16"/>
        <v>0</v>
      </c>
      <c r="Q155" s="362">
        <f t="shared" si="16"/>
        <v>0</v>
      </c>
      <c r="R155" s="361">
        <f t="shared" si="16"/>
        <v>0</v>
      </c>
      <c r="S155" s="362">
        <f t="shared" si="16"/>
        <v>0</v>
      </c>
      <c r="T155" s="361">
        <f t="shared" si="16"/>
        <v>0</v>
      </c>
      <c r="U155" s="362">
        <f t="shared" si="16"/>
        <v>33000000</v>
      </c>
      <c r="V155" s="361">
        <f t="shared" si="16"/>
        <v>0</v>
      </c>
      <c r="W155" s="362">
        <f t="shared" si="16"/>
        <v>18500000</v>
      </c>
      <c r="X155" s="361">
        <f t="shared" si="16"/>
        <v>0</v>
      </c>
      <c r="Y155" s="362">
        <f t="shared" si="16"/>
        <v>2500000</v>
      </c>
      <c r="Z155" s="361">
        <f t="shared" si="16"/>
        <v>0</v>
      </c>
      <c r="AA155" s="362">
        <f t="shared" si="16"/>
        <v>30000000</v>
      </c>
      <c r="AB155" s="361">
        <f t="shared" si="16"/>
        <v>0</v>
      </c>
      <c r="AC155" s="362">
        <f t="shared" si="16"/>
        <v>0</v>
      </c>
      <c r="AD155" s="361">
        <f t="shared" si="16"/>
        <v>0</v>
      </c>
      <c r="AE155" s="363">
        <f t="shared" si="16"/>
        <v>0</v>
      </c>
      <c r="AF155" s="335">
        <f t="shared" si="16"/>
        <v>200000000</v>
      </c>
      <c r="AG155" s="336">
        <f t="shared" si="16"/>
        <v>514534341.4189567</v>
      </c>
      <c r="AH155" s="341">
        <f t="shared" si="14"/>
        <v>714534341.41895676</v>
      </c>
    </row>
    <row r="156" spans="2:37" ht="4.5" customHeight="1" outlineLevel="1" thickTop="1" thickBot="1">
      <c r="D156" s="374"/>
      <c r="P156" s="375"/>
      <c r="Q156" s="375"/>
      <c r="R156" s="375"/>
      <c r="S156" s="375"/>
      <c r="T156" s="375"/>
      <c r="U156" s="375"/>
      <c r="V156" s="375"/>
    </row>
    <row r="157" spans="2:37" ht="16.5" customHeight="1" outlineLevel="1" thickTop="1" thickBot="1">
      <c r="B157" s="754" t="s">
        <v>827</v>
      </c>
      <c r="C157" s="755" t="s">
        <v>826</v>
      </c>
      <c r="D157" s="352" t="s">
        <v>832</v>
      </c>
      <c r="E157" s="353" t="s">
        <v>833</v>
      </c>
      <c r="F157" s="352" t="s">
        <v>832</v>
      </c>
      <c r="G157" s="353" t="s">
        <v>833</v>
      </c>
      <c r="H157" s="352" t="s">
        <v>832</v>
      </c>
      <c r="I157" s="353" t="s">
        <v>833</v>
      </c>
      <c r="J157" s="352" t="s">
        <v>832</v>
      </c>
      <c r="K157" s="353" t="s">
        <v>833</v>
      </c>
      <c r="L157" s="352" t="s">
        <v>832</v>
      </c>
      <c r="M157" s="353" t="s">
        <v>833</v>
      </c>
      <c r="N157" s="352" t="s">
        <v>832</v>
      </c>
      <c r="O157" s="353" t="s">
        <v>833</v>
      </c>
      <c r="P157" s="352" t="s">
        <v>832</v>
      </c>
      <c r="Q157" s="353" t="s">
        <v>833</v>
      </c>
      <c r="R157" s="352" t="s">
        <v>832</v>
      </c>
      <c r="S157" s="353" t="s">
        <v>833</v>
      </c>
      <c r="T157" s="352" t="s">
        <v>832</v>
      </c>
      <c r="U157" s="353" t="s">
        <v>833</v>
      </c>
      <c r="V157" s="352" t="s">
        <v>832</v>
      </c>
      <c r="W157" s="353" t="s">
        <v>833</v>
      </c>
      <c r="X157" s="352" t="s">
        <v>832</v>
      </c>
      <c r="Y157" s="353" t="s">
        <v>833</v>
      </c>
      <c r="Z157" s="352" t="s">
        <v>832</v>
      </c>
      <c r="AA157" s="353" t="s">
        <v>833</v>
      </c>
      <c r="AB157" s="352" t="s">
        <v>832</v>
      </c>
      <c r="AC157" s="353" t="s">
        <v>833</v>
      </c>
      <c r="AD157" s="352" t="s">
        <v>832</v>
      </c>
      <c r="AE157" s="353" t="s">
        <v>833</v>
      </c>
      <c r="AF157" s="745" t="s">
        <v>835</v>
      </c>
      <c r="AG157" s="746"/>
      <c r="AH157" s="747"/>
    </row>
    <row r="158" spans="2:37" ht="16.5" customHeight="1" outlineLevel="1" thickTop="1" thickBot="1">
      <c r="B158" s="378" t="s">
        <v>820</v>
      </c>
      <c r="C158" s="437" t="str">
        <f>+$C$25</f>
        <v>1. Gestión de la Comunicación y Promoción Institucional</v>
      </c>
      <c r="D158" s="355">
        <f t="shared" ref="D158:AE158" si="17">+D149*(1+$E$318)</f>
        <v>0</v>
      </c>
      <c r="E158" s="356">
        <f t="shared" si="17"/>
        <v>177052789.79152539</v>
      </c>
      <c r="F158" s="355">
        <f t="shared" si="17"/>
        <v>0</v>
      </c>
      <c r="G158" s="356">
        <f t="shared" si="17"/>
        <v>0</v>
      </c>
      <c r="H158" s="355">
        <f t="shared" si="17"/>
        <v>0</v>
      </c>
      <c r="I158" s="356">
        <f t="shared" si="17"/>
        <v>0</v>
      </c>
      <c r="J158" s="355">
        <f t="shared" si="17"/>
        <v>0</v>
      </c>
      <c r="K158" s="356">
        <f t="shared" si="17"/>
        <v>0</v>
      </c>
      <c r="L158" s="355">
        <f t="shared" si="17"/>
        <v>0</v>
      </c>
      <c r="M158" s="356">
        <f t="shared" si="17"/>
        <v>0</v>
      </c>
      <c r="N158" s="355">
        <f t="shared" si="17"/>
        <v>0</v>
      </c>
      <c r="O158" s="356">
        <f t="shared" si="17"/>
        <v>0</v>
      </c>
      <c r="P158" s="355">
        <f t="shared" si="17"/>
        <v>0</v>
      </c>
      <c r="Q158" s="356">
        <f t="shared" si="17"/>
        <v>0</v>
      </c>
      <c r="R158" s="355">
        <f t="shared" si="17"/>
        <v>0</v>
      </c>
      <c r="S158" s="356">
        <f t="shared" si="17"/>
        <v>0</v>
      </c>
      <c r="T158" s="355">
        <f t="shared" si="17"/>
        <v>0</v>
      </c>
      <c r="U158" s="356">
        <f t="shared" si="17"/>
        <v>0</v>
      </c>
      <c r="V158" s="355">
        <f t="shared" si="17"/>
        <v>0</v>
      </c>
      <c r="W158" s="356">
        <f t="shared" si="17"/>
        <v>0</v>
      </c>
      <c r="X158" s="355">
        <f t="shared" si="17"/>
        <v>0</v>
      </c>
      <c r="Y158" s="356">
        <f t="shared" si="17"/>
        <v>0</v>
      </c>
      <c r="Z158" s="355">
        <f t="shared" si="17"/>
        <v>0</v>
      </c>
      <c r="AA158" s="356">
        <f t="shared" si="17"/>
        <v>30900000</v>
      </c>
      <c r="AB158" s="355">
        <f t="shared" si="17"/>
        <v>0</v>
      </c>
      <c r="AC158" s="356">
        <f t="shared" si="17"/>
        <v>0</v>
      </c>
      <c r="AD158" s="355">
        <f t="shared" si="17"/>
        <v>0</v>
      </c>
      <c r="AE158" s="356">
        <f t="shared" si="17"/>
        <v>0</v>
      </c>
      <c r="AF158" s="333">
        <f>SUMIF($D$148:$AE$148,AF$148,$D158:$AE158)</f>
        <v>0</v>
      </c>
      <c r="AG158" s="334">
        <f>SUMIF($D$148:$AE$148,AG$148,$D158:$AE158)</f>
        <v>207952789.79152539</v>
      </c>
      <c r="AH158" s="339">
        <f>+AF158+AG158</f>
        <v>207952789.79152539</v>
      </c>
    </row>
    <row r="159" spans="2:37" ht="16.5" customHeight="1" outlineLevel="1" thickTop="1" thickBot="1">
      <c r="B159" s="378" t="s">
        <v>821</v>
      </c>
      <c r="C159" s="437" t="str">
        <f>+$C$48</f>
        <v>2. Gestión de la Comunicación Informativa</v>
      </c>
      <c r="D159" s="355">
        <f t="shared" ref="D159:AE159" si="18">+D150*(1+$E$318)</f>
        <v>0</v>
      </c>
      <c r="E159" s="356">
        <f t="shared" si="18"/>
        <v>196110381.87</v>
      </c>
      <c r="F159" s="355">
        <f t="shared" si="18"/>
        <v>206000000</v>
      </c>
      <c r="G159" s="356">
        <f t="shared" si="18"/>
        <v>25235000</v>
      </c>
      <c r="H159" s="355">
        <f t="shared" si="18"/>
        <v>0</v>
      </c>
      <c r="I159" s="356">
        <f t="shared" si="18"/>
        <v>1030000</v>
      </c>
      <c r="J159" s="355">
        <f t="shared" si="18"/>
        <v>0</v>
      </c>
      <c r="K159" s="356">
        <f t="shared" si="18"/>
        <v>23648800</v>
      </c>
      <c r="L159" s="355">
        <f t="shared" si="18"/>
        <v>0</v>
      </c>
      <c r="M159" s="356">
        <f t="shared" si="18"/>
        <v>12133400</v>
      </c>
      <c r="N159" s="355">
        <f t="shared" si="18"/>
        <v>0</v>
      </c>
      <c r="O159" s="356">
        <f t="shared" si="18"/>
        <v>8240000</v>
      </c>
      <c r="P159" s="355">
        <f t="shared" si="18"/>
        <v>0</v>
      </c>
      <c r="Q159" s="356">
        <f t="shared" si="18"/>
        <v>0</v>
      </c>
      <c r="R159" s="355">
        <f t="shared" si="18"/>
        <v>0</v>
      </c>
      <c r="S159" s="356">
        <f t="shared" si="18"/>
        <v>0</v>
      </c>
      <c r="T159" s="355">
        <f t="shared" si="18"/>
        <v>0</v>
      </c>
      <c r="U159" s="356">
        <f t="shared" si="18"/>
        <v>33990000</v>
      </c>
      <c r="V159" s="355">
        <f t="shared" si="18"/>
        <v>0</v>
      </c>
      <c r="W159" s="356">
        <f t="shared" si="18"/>
        <v>19055000</v>
      </c>
      <c r="X159" s="355">
        <f t="shared" si="18"/>
        <v>0</v>
      </c>
      <c r="Y159" s="356">
        <f t="shared" si="18"/>
        <v>2575000</v>
      </c>
      <c r="Z159" s="355">
        <f t="shared" si="18"/>
        <v>0</v>
      </c>
      <c r="AA159" s="356">
        <f t="shared" si="18"/>
        <v>0</v>
      </c>
      <c r="AB159" s="355">
        <f t="shared" si="18"/>
        <v>0</v>
      </c>
      <c r="AC159" s="356">
        <f t="shared" si="18"/>
        <v>0</v>
      </c>
      <c r="AD159" s="355">
        <f t="shared" si="18"/>
        <v>0</v>
      </c>
      <c r="AE159" s="356">
        <f t="shared" si="18"/>
        <v>0</v>
      </c>
      <c r="AF159" s="333">
        <f t="shared" ref="AF159:AG162" si="19">SUMIF($D$148:$AE$148,AF$148,$D159:$AE159)</f>
        <v>206000000</v>
      </c>
      <c r="AG159" s="334">
        <f t="shared" si="19"/>
        <v>322017581.87</v>
      </c>
      <c r="AH159" s="339">
        <f t="shared" ref="AH159:AH164" si="20">+AF159+AG159</f>
        <v>528017581.87</v>
      </c>
    </row>
    <row r="160" spans="2:37" ht="16.5" customHeight="1" outlineLevel="1" thickTop="1" thickBot="1">
      <c r="B160" s="378" t="s">
        <v>822</v>
      </c>
      <c r="C160" s="437" t="str">
        <f>+$C$80</f>
        <v>3. Gestión de la Comunicación Organizacional</v>
      </c>
      <c r="D160" s="355">
        <f t="shared" ref="D160:AE160" si="21">+D151*(1+$E$318)</f>
        <v>0</v>
      </c>
      <c r="E160" s="356">
        <f t="shared" si="21"/>
        <v>0</v>
      </c>
      <c r="F160" s="355">
        <f t="shared" si="21"/>
        <v>0</v>
      </c>
      <c r="G160" s="356">
        <f t="shared" si="21"/>
        <v>0</v>
      </c>
      <c r="H160" s="355">
        <f t="shared" si="21"/>
        <v>0</v>
      </c>
      <c r="I160" s="356">
        <f t="shared" si="21"/>
        <v>0</v>
      </c>
      <c r="J160" s="355">
        <f t="shared" si="21"/>
        <v>0</v>
      </c>
      <c r="K160" s="356">
        <f t="shared" si="21"/>
        <v>0</v>
      </c>
      <c r="L160" s="355">
        <f t="shared" si="21"/>
        <v>0</v>
      </c>
      <c r="M160" s="356">
        <f t="shared" si="21"/>
        <v>0</v>
      </c>
      <c r="N160" s="355">
        <f t="shared" si="21"/>
        <v>0</v>
      </c>
      <c r="O160" s="356">
        <f t="shared" si="21"/>
        <v>0</v>
      </c>
      <c r="P160" s="355">
        <f t="shared" si="21"/>
        <v>0</v>
      </c>
      <c r="Q160" s="356">
        <f t="shared" si="21"/>
        <v>0</v>
      </c>
      <c r="R160" s="355">
        <f t="shared" si="21"/>
        <v>0</v>
      </c>
      <c r="S160" s="356">
        <f t="shared" si="21"/>
        <v>0</v>
      </c>
      <c r="T160" s="355">
        <f t="shared" si="21"/>
        <v>0</v>
      </c>
      <c r="U160" s="356">
        <f t="shared" si="21"/>
        <v>0</v>
      </c>
      <c r="V160" s="355">
        <f t="shared" si="21"/>
        <v>0</v>
      </c>
      <c r="W160" s="356">
        <f t="shared" si="21"/>
        <v>0</v>
      </c>
      <c r="X160" s="355">
        <f t="shared" si="21"/>
        <v>0</v>
      </c>
      <c r="Y160" s="356">
        <f t="shared" si="21"/>
        <v>0</v>
      </c>
      <c r="Z160" s="355">
        <f t="shared" si="21"/>
        <v>0</v>
      </c>
      <c r="AA160" s="356">
        <f t="shared" si="21"/>
        <v>0</v>
      </c>
      <c r="AB160" s="355">
        <f t="shared" si="21"/>
        <v>0</v>
      </c>
      <c r="AC160" s="356">
        <f t="shared" si="21"/>
        <v>0</v>
      </c>
      <c r="AD160" s="355">
        <f t="shared" si="21"/>
        <v>0</v>
      </c>
      <c r="AE160" s="356">
        <f t="shared" si="21"/>
        <v>0</v>
      </c>
      <c r="AF160" s="333">
        <f t="shared" si="19"/>
        <v>0</v>
      </c>
      <c r="AG160" s="334">
        <f t="shared" si="19"/>
        <v>0</v>
      </c>
      <c r="AH160" s="339">
        <f t="shared" si="20"/>
        <v>0</v>
      </c>
    </row>
    <row r="161" spans="2:34" ht="16.5" customHeight="1" outlineLevel="1" thickTop="1" thickBot="1">
      <c r="B161" s="378" t="s">
        <v>823</v>
      </c>
      <c r="C161" s="437" t="str">
        <f>+$C$102</f>
        <v>4. Gestión de la Comunicación Corporativa</v>
      </c>
      <c r="D161" s="355">
        <f t="shared" ref="D161:AE161" si="22">+D152*(1+$E$318)</f>
        <v>0</v>
      </c>
      <c r="E161" s="356">
        <f t="shared" si="22"/>
        <v>0</v>
      </c>
      <c r="F161" s="355">
        <f t="shared" si="22"/>
        <v>0</v>
      </c>
      <c r="G161" s="356">
        <f t="shared" si="22"/>
        <v>0</v>
      </c>
      <c r="H161" s="355">
        <f t="shared" si="22"/>
        <v>0</v>
      </c>
      <c r="I161" s="356">
        <f t="shared" si="22"/>
        <v>0</v>
      </c>
      <c r="J161" s="355">
        <f t="shared" si="22"/>
        <v>0</v>
      </c>
      <c r="K161" s="356">
        <f t="shared" si="22"/>
        <v>0</v>
      </c>
      <c r="L161" s="355">
        <f t="shared" si="22"/>
        <v>0</v>
      </c>
      <c r="M161" s="356">
        <f t="shared" si="22"/>
        <v>0</v>
      </c>
      <c r="N161" s="355">
        <f t="shared" si="22"/>
        <v>0</v>
      </c>
      <c r="O161" s="356">
        <f t="shared" si="22"/>
        <v>0</v>
      </c>
      <c r="P161" s="355">
        <f t="shared" si="22"/>
        <v>0</v>
      </c>
      <c r="Q161" s="356">
        <f t="shared" si="22"/>
        <v>0</v>
      </c>
      <c r="R161" s="355">
        <f t="shared" si="22"/>
        <v>0</v>
      </c>
      <c r="S161" s="356">
        <f t="shared" si="22"/>
        <v>0</v>
      </c>
      <c r="T161" s="355">
        <f t="shared" si="22"/>
        <v>0</v>
      </c>
      <c r="U161" s="356">
        <f t="shared" si="22"/>
        <v>0</v>
      </c>
      <c r="V161" s="355">
        <f t="shared" si="22"/>
        <v>0</v>
      </c>
      <c r="W161" s="356">
        <f t="shared" si="22"/>
        <v>0</v>
      </c>
      <c r="X161" s="355">
        <f t="shared" si="22"/>
        <v>0</v>
      </c>
      <c r="Y161" s="356">
        <f t="shared" si="22"/>
        <v>0</v>
      </c>
      <c r="Z161" s="355">
        <f t="shared" si="22"/>
        <v>0</v>
      </c>
      <c r="AA161" s="356">
        <f t="shared" si="22"/>
        <v>0</v>
      </c>
      <c r="AB161" s="355">
        <f t="shared" si="22"/>
        <v>0</v>
      </c>
      <c r="AC161" s="356">
        <f t="shared" si="22"/>
        <v>0</v>
      </c>
      <c r="AD161" s="355">
        <f t="shared" si="22"/>
        <v>0</v>
      </c>
      <c r="AE161" s="356">
        <f t="shared" si="22"/>
        <v>0</v>
      </c>
      <c r="AF161" s="333">
        <f t="shared" si="19"/>
        <v>0</v>
      </c>
      <c r="AG161" s="334">
        <f t="shared" si="19"/>
        <v>0</v>
      </c>
      <c r="AH161" s="339">
        <f t="shared" si="20"/>
        <v>0</v>
      </c>
    </row>
    <row r="162" spans="2:34" ht="16.5" customHeight="1" outlineLevel="1" thickTop="1" thickBot="1">
      <c r="B162" s="378" t="s">
        <v>824</v>
      </c>
      <c r="C162" s="437" t="str">
        <f>+$C$124</f>
        <v>5. Gestión de la Comunicación Movilizadora</v>
      </c>
      <c r="D162" s="355">
        <f t="shared" ref="D162:AE162" si="23">+D153*(1+$E$318)</f>
        <v>0</v>
      </c>
      <c r="E162" s="356">
        <f t="shared" si="23"/>
        <v>0</v>
      </c>
      <c r="F162" s="355">
        <f t="shared" si="23"/>
        <v>0</v>
      </c>
      <c r="G162" s="356">
        <f t="shared" si="23"/>
        <v>0</v>
      </c>
      <c r="H162" s="355">
        <f t="shared" si="23"/>
        <v>0</v>
      </c>
      <c r="I162" s="356">
        <f t="shared" si="23"/>
        <v>0</v>
      </c>
      <c r="J162" s="355">
        <f t="shared" si="23"/>
        <v>0</v>
      </c>
      <c r="K162" s="356">
        <f t="shared" si="23"/>
        <v>0</v>
      </c>
      <c r="L162" s="355">
        <f t="shared" si="23"/>
        <v>0</v>
      </c>
      <c r="M162" s="356">
        <f t="shared" si="23"/>
        <v>0</v>
      </c>
      <c r="N162" s="355">
        <f t="shared" si="23"/>
        <v>0</v>
      </c>
      <c r="O162" s="356">
        <f t="shared" si="23"/>
        <v>0</v>
      </c>
      <c r="P162" s="355">
        <f t="shared" si="23"/>
        <v>0</v>
      </c>
      <c r="Q162" s="356">
        <f t="shared" si="23"/>
        <v>0</v>
      </c>
      <c r="R162" s="355">
        <f t="shared" si="23"/>
        <v>0</v>
      </c>
      <c r="S162" s="356">
        <f t="shared" si="23"/>
        <v>0</v>
      </c>
      <c r="T162" s="355">
        <f t="shared" si="23"/>
        <v>0</v>
      </c>
      <c r="U162" s="356">
        <f t="shared" si="23"/>
        <v>0</v>
      </c>
      <c r="V162" s="355">
        <f t="shared" si="23"/>
        <v>0</v>
      </c>
      <c r="W162" s="356">
        <f t="shared" si="23"/>
        <v>0</v>
      </c>
      <c r="X162" s="355">
        <f t="shared" si="23"/>
        <v>0</v>
      </c>
      <c r="Y162" s="356">
        <f t="shared" si="23"/>
        <v>0</v>
      </c>
      <c r="Z162" s="355">
        <f t="shared" si="23"/>
        <v>0</v>
      </c>
      <c r="AA162" s="356">
        <f t="shared" si="23"/>
        <v>0</v>
      </c>
      <c r="AB162" s="355">
        <f t="shared" si="23"/>
        <v>0</v>
      </c>
      <c r="AC162" s="356">
        <f t="shared" si="23"/>
        <v>0</v>
      </c>
      <c r="AD162" s="355">
        <f t="shared" si="23"/>
        <v>0</v>
      </c>
      <c r="AE162" s="356">
        <f t="shared" si="23"/>
        <v>0</v>
      </c>
      <c r="AF162" s="333">
        <f t="shared" si="19"/>
        <v>0</v>
      </c>
      <c r="AG162" s="334">
        <f t="shared" si="19"/>
        <v>0</v>
      </c>
      <c r="AH162" s="339">
        <f t="shared" si="20"/>
        <v>0</v>
      </c>
    </row>
    <row r="163" spans="2:34" ht="4.5" customHeight="1" outlineLevel="1" thickTop="1" thickBot="1">
      <c r="B163" s="380"/>
      <c r="C163" s="430"/>
      <c r="D163" s="358"/>
      <c r="E163" s="358"/>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c r="AE163" s="358"/>
      <c r="AF163" s="359"/>
      <c r="AG163" s="360"/>
      <c r="AH163" s="340">
        <f t="shared" si="20"/>
        <v>0</v>
      </c>
    </row>
    <row r="164" spans="2:34" ht="16.5" customHeight="1" outlineLevel="1" thickTop="1" thickBot="1">
      <c r="B164" s="766" t="s">
        <v>831</v>
      </c>
      <c r="C164" s="767"/>
      <c r="D164" s="364">
        <f>SUM(D158:D162)</f>
        <v>0</v>
      </c>
      <c r="E164" s="362">
        <f t="shared" ref="E164:AE164" si="24">SUM(E158:E162)</f>
        <v>373163171.66152537</v>
      </c>
      <c r="F164" s="361">
        <f t="shared" si="24"/>
        <v>206000000</v>
      </c>
      <c r="G164" s="362">
        <f t="shared" si="24"/>
        <v>25235000</v>
      </c>
      <c r="H164" s="361">
        <f t="shared" si="24"/>
        <v>0</v>
      </c>
      <c r="I164" s="362">
        <f t="shared" si="24"/>
        <v>1030000</v>
      </c>
      <c r="J164" s="361">
        <f t="shared" si="24"/>
        <v>0</v>
      </c>
      <c r="K164" s="362">
        <f t="shared" si="24"/>
        <v>23648800</v>
      </c>
      <c r="L164" s="361">
        <f t="shared" si="24"/>
        <v>0</v>
      </c>
      <c r="M164" s="362">
        <f t="shared" si="24"/>
        <v>12133400</v>
      </c>
      <c r="N164" s="361">
        <f t="shared" si="24"/>
        <v>0</v>
      </c>
      <c r="O164" s="362">
        <f t="shared" si="24"/>
        <v>8240000</v>
      </c>
      <c r="P164" s="361">
        <f t="shared" si="24"/>
        <v>0</v>
      </c>
      <c r="Q164" s="362">
        <f t="shared" si="24"/>
        <v>0</v>
      </c>
      <c r="R164" s="361">
        <f t="shared" si="24"/>
        <v>0</v>
      </c>
      <c r="S164" s="362">
        <f t="shared" si="24"/>
        <v>0</v>
      </c>
      <c r="T164" s="361">
        <f t="shared" si="24"/>
        <v>0</v>
      </c>
      <c r="U164" s="362">
        <f t="shared" si="24"/>
        <v>33990000</v>
      </c>
      <c r="V164" s="361">
        <f t="shared" si="24"/>
        <v>0</v>
      </c>
      <c r="W164" s="362">
        <f t="shared" si="24"/>
        <v>19055000</v>
      </c>
      <c r="X164" s="361">
        <f t="shared" si="24"/>
        <v>0</v>
      </c>
      <c r="Y164" s="362">
        <f t="shared" si="24"/>
        <v>2575000</v>
      </c>
      <c r="Z164" s="361">
        <f t="shared" si="24"/>
        <v>0</v>
      </c>
      <c r="AA164" s="362">
        <f t="shared" si="24"/>
        <v>30900000</v>
      </c>
      <c r="AB164" s="361">
        <f t="shared" si="24"/>
        <v>0</v>
      </c>
      <c r="AC164" s="362">
        <f t="shared" si="24"/>
        <v>0</v>
      </c>
      <c r="AD164" s="361">
        <f t="shared" si="24"/>
        <v>0</v>
      </c>
      <c r="AE164" s="362">
        <f t="shared" si="24"/>
        <v>0</v>
      </c>
      <c r="AF164" s="335">
        <f>SUM(AF158:AF162)</f>
        <v>206000000</v>
      </c>
      <c r="AG164" s="336">
        <f>SUM(AG158:AG162)</f>
        <v>529970371.66152537</v>
      </c>
      <c r="AH164" s="341">
        <f t="shared" si="20"/>
        <v>735970371.66152537</v>
      </c>
    </row>
    <row r="165" spans="2:34" ht="4.5" customHeight="1" outlineLevel="1" thickTop="1" thickBot="1">
      <c r="P165" s="375"/>
      <c r="Q165" s="375"/>
      <c r="R165" s="375"/>
      <c r="S165" s="375"/>
      <c r="T165" s="375"/>
      <c r="U165" s="375"/>
      <c r="V165" s="375"/>
    </row>
    <row r="166" spans="2:34" ht="16.5" customHeight="1" outlineLevel="1" thickTop="1" thickBot="1">
      <c r="B166" s="754" t="s">
        <v>828</v>
      </c>
      <c r="C166" s="755" t="s">
        <v>826</v>
      </c>
      <c r="D166" s="352" t="s">
        <v>832</v>
      </c>
      <c r="E166" s="353" t="s">
        <v>833</v>
      </c>
      <c r="F166" s="352" t="s">
        <v>832</v>
      </c>
      <c r="G166" s="353" t="s">
        <v>833</v>
      </c>
      <c r="H166" s="352" t="s">
        <v>832</v>
      </c>
      <c r="I166" s="353" t="s">
        <v>833</v>
      </c>
      <c r="J166" s="352" t="s">
        <v>832</v>
      </c>
      <c r="K166" s="353" t="s">
        <v>833</v>
      </c>
      <c r="L166" s="352" t="s">
        <v>832</v>
      </c>
      <c r="M166" s="353" t="s">
        <v>833</v>
      </c>
      <c r="N166" s="352" t="s">
        <v>832</v>
      </c>
      <c r="O166" s="353" t="s">
        <v>833</v>
      </c>
      <c r="P166" s="352" t="s">
        <v>832</v>
      </c>
      <c r="Q166" s="353" t="s">
        <v>833</v>
      </c>
      <c r="R166" s="352" t="s">
        <v>832</v>
      </c>
      <c r="S166" s="353" t="s">
        <v>833</v>
      </c>
      <c r="T166" s="352" t="s">
        <v>832</v>
      </c>
      <c r="U166" s="353" t="s">
        <v>833</v>
      </c>
      <c r="V166" s="352" t="s">
        <v>832</v>
      </c>
      <c r="W166" s="353" t="s">
        <v>833</v>
      </c>
      <c r="X166" s="352" t="s">
        <v>832</v>
      </c>
      <c r="Y166" s="353" t="s">
        <v>833</v>
      </c>
      <c r="Z166" s="352" t="s">
        <v>832</v>
      </c>
      <c r="AA166" s="353" t="s">
        <v>833</v>
      </c>
      <c r="AB166" s="352" t="s">
        <v>832</v>
      </c>
      <c r="AC166" s="353" t="s">
        <v>833</v>
      </c>
      <c r="AD166" s="352" t="s">
        <v>832</v>
      </c>
      <c r="AE166" s="353" t="s">
        <v>833</v>
      </c>
      <c r="AF166" s="745" t="s">
        <v>836</v>
      </c>
      <c r="AG166" s="746"/>
      <c r="AH166" s="747"/>
    </row>
    <row r="167" spans="2:34" ht="16.5" customHeight="1" outlineLevel="1" thickTop="1" thickBot="1">
      <c r="B167" s="378" t="s">
        <v>820</v>
      </c>
      <c r="C167" s="437" t="str">
        <f>+$C$25</f>
        <v>1. Gestión de la Comunicación y Promoción Institucional</v>
      </c>
      <c r="D167" s="355">
        <f t="shared" ref="D167:AE167" si="25">+D158*(1+$E$318)</f>
        <v>0</v>
      </c>
      <c r="E167" s="356">
        <f t="shared" si="25"/>
        <v>182364373.48527116</v>
      </c>
      <c r="F167" s="355">
        <f t="shared" si="25"/>
        <v>0</v>
      </c>
      <c r="G167" s="356">
        <f t="shared" si="25"/>
        <v>0</v>
      </c>
      <c r="H167" s="355">
        <f t="shared" si="25"/>
        <v>0</v>
      </c>
      <c r="I167" s="356">
        <f t="shared" si="25"/>
        <v>0</v>
      </c>
      <c r="J167" s="355">
        <f t="shared" si="25"/>
        <v>0</v>
      </c>
      <c r="K167" s="356">
        <f t="shared" si="25"/>
        <v>0</v>
      </c>
      <c r="L167" s="355">
        <f t="shared" si="25"/>
        <v>0</v>
      </c>
      <c r="M167" s="356">
        <f t="shared" si="25"/>
        <v>0</v>
      </c>
      <c r="N167" s="355">
        <f t="shared" si="25"/>
        <v>0</v>
      </c>
      <c r="O167" s="356">
        <f t="shared" si="25"/>
        <v>0</v>
      </c>
      <c r="P167" s="355">
        <f t="shared" si="25"/>
        <v>0</v>
      </c>
      <c r="Q167" s="356">
        <f t="shared" si="25"/>
        <v>0</v>
      </c>
      <c r="R167" s="355">
        <f t="shared" si="25"/>
        <v>0</v>
      </c>
      <c r="S167" s="356">
        <f t="shared" si="25"/>
        <v>0</v>
      </c>
      <c r="T167" s="355">
        <f t="shared" si="25"/>
        <v>0</v>
      </c>
      <c r="U167" s="356">
        <f t="shared" si="25"/>
        <v>0</v>
      </c>
      <c r="V167" s="355">
        <f t="shared" si="25"/>
        <v>0</v>
      </c>
      <c r="W167" s="356">
        <f t="shared" si="25"/>
        <v>0</v>
      </c>
      <c r="X167" s="355">
        <f t="shared" si="25"/>
        <v>0</v>
      </c>
      <c r="Y167" s="356">
        <f t="shared" si="25"/>
        <v>0</v>
      </c>
      <c r="Z167" s="355">
        <f t="shared" si="25"/>
        <v>0</v>
      </c>
      <c r="AA167" s="356">
        <f t="shared" si="25"/>
        <v>31827000</v>
      </c>
      <c r="AB167" s="355">
        <f t="shared" si="25"/>
        <v>0</v>
      </c>
      <c r="AC167" s="356">
        <f t="shared" si="25"/>
        <v>0</v>
      </c>
      <c r="AD167" s="355">
        <f t="shared" si="25"/>
        <v>0</v>
      </c>
      <c r="AE167" s="356">
        <f t="shared" si="25"/>
        <v>0</v>
      </c>
      <c r="AF167" s="333">
        <f>SUMIF($D$148:$AE$148,AF$148,$D167:$AE167)</f>
        <v>0</v>
      </c>
      <c r="AG167" s="334">
        <f>SUMIF($D$148:$AE$148,AG$148,$D167:$AE167)</f>
        <v>214191373.48527116</v>
      </c>
      <c r="AH167" s="339">
        <f>+AF167+AG167</f>
        <v>214191373.48527116</v>
      </c>
    </row>
    <row r="168" spans="2:34" ht="16.5" customHeight="1" outlineLevel="1" thickTop="1" thickBot="1">
      <c r="B168" s="378" t="s">
        <v>821</v>
      </c>
      <c r="C168" s="437" t="str">
        <f>+$C$48</f>
        <v>2. Gestión de la Comunicación Informativa</v>
      </c>
      <c r="D168" s="355">
        <f t="shared" ref="D168:AE168" si="26">+D159*(1+$E$318)</f>
        <v>0</v>
      </c>
      <c r="E168" s="356">
        <f t="shared" si="26"/>
        <v>201993693.32610002</v>
      </c>
      <c r="F168" s="355">
        <f t="shared" si="26"/>
        <v>212180000</v>
      </c>
      <c r="G168" s="356">
        <f t="shared" si="26"/>
        <v>25992050</v>
      </c>
      <c r="H168" s="355">
        <f t="shared" si="26"/>
        <v>0</v>
      </c>
      <c r="I168" s="356">
        <f t="shared" si="26"/>
        <v>1060900</v>
      </c>
      <c r="J168" s="355">
        <f t="shared" si="26"/>
        <v>0</v>
      </c>
      <c r="K168" s="356">
        <f t="shared" si="26"/>
        <v>24358264</v>
      </c>
      <c r="L168" s="355">
        <f t="shared" si="26"/>
        <v>0</v>
      </c>
      <c r="M168" s="356">
        <f t="shared" si="26"/>
        <v>12497402</v>
      </c>
      <c r="N168" s="355">
        <f t="shared" si="26"/>
        <v>0</v>
      </c>
      <c r="O168" s="356">
        <f t="shared" si="26"/>
        <v>8487200</v>
      </c>
      <c r="P168" s="355">
        <f t="shared" si="26"/>
        <v>0</v>
      </c>
      <c r="Q168" s="356">
        <f t="shared" si="26"/>
        <v>0</v>
      </c>
      <c r="R168" s="355">
        <f t="shared" si="26"/>
        <v>0</v>
      </c>
      <c r="S168" s="356">
        <f t="shared" si="26"/>
        <v>0</v>
      </c>
      <c r="T168" s="355">
        <f t="shared" si="26"/>
        <v>0</v>
      </c>
      <c r="U168" s="356">
        <f t="shared" si="26"/>
        <v>35009700</v>
      </c>
      <c r="V168" s="355">
        <f t="shared" si="26"/>
        <v>0</v>
      </c>
      <c r="W168" s="356">
        <f t="shared" si="26"/>
        <v>19626650</v>
      </c>
      <c r="X168" s="355">
        <f t="shared" si="26"/>
        <v>0</v>
      </c>
      <c r="Y168" s="356">
        <f t="shared" si="26"/>
        <v>2652250</v>
      </c>
      <c r="Z168" s="355">
        <f t="shared" si="26"/>
        <v>0</v>
      </c>
      <c r="AA168" s="356">
        <f t="shared" si="26"/>
        <v>0</v>
      </c>
      <c r="AB168" s="355">
        <f t="shared" si="26"/>
        <v>0</v>
      </c>
      <c r="AC168" s="356">
        <f t="shared" si="26"/>
        <v>0</v>
      </c>
      <c r="AD168" s="355">
        <f t="shared" si="26"/>
        <v>0</v>
      </c>
      <c r="AE168" s="356">
        <f t="shared" si="26"/>
        <v>0</v>
      </c>
      <c r="AF168" s="333">
        <f t="shared" ref="AF168:AG171" si="27">SUMIF($D$148:$AE$148,AF$148,$D168:$AE168)</f>
        <v>212180000</v>
      </c>
      <c r="AG168" s="334">
        <f t="shared" si="27"/>
        <v>331678109.32609999</v>
      </c>
      <c r="AH168" s="339">
        <f t="shared" ref="AH168:AH173" si="28">+AF168+AG168</f>
        <v>543858109.32609999</v>
      </c>
    </row>
    <row r="169" spans="2:34" ht="16.5" customHeight="1" outlineLevel="1" thickTop="1" thickBot="1">
      <c r="B169" s="378" t="s">
        <v>822</v>
      </c>
      <c r="C169" s="437" t="str">
        <f>+$C$80</f>
        <v>3. Gestión de la Comunicación Organizacional</v>
      </c>
      <c r="D169" s="355">
        <f t="shared" ref="D169:AE169" si="29">+D160*(1+$E$318)</f>
        <v>0</v>
      </c>
      <c r="E169" s="356">
        <f t="shared" si="29"/>
        <v>0</v>
      </c>
      <c r="F169" s="355">
        <f t="shared" si="29"/>
        <v>0</v>
      </c>
      <c r="G169" s="356">
        <f t="shared" si="29"/>
        <v>0</v>
      </c>
      <c r="H169" s="355">
        <f t="shared" si="29"/>
        <v>0</v>
      </c>
      <c r="I169" s="356">
        <f t="shared" si="29"/>
        <v>0</v>
      </c>
      <c r="J169" s="355">
        <f t="shared" si="29"/>
        <v>0</v>
      </c>
      <c r="K169" s="356">
        <f t="shared" si="29"/>
        <v>0</v>
      </c>
      <c r="L169" s="355">
        <f t="shared" si="29"/>
        <v>0</v>
      </c>
      <c r="M169" s="356">
        <f t="shared" si="29"/>
        <v>0</v>
      </c>
      <c r="N169" s="355">
        <f t="shared" si="29"/>
        <v>0</v>
      </c>
      <c r="O169" s="356">
        <f t="shared" si="29"/>
        <v>0</v>
      </c>
      <c r="P169" s="355">
        <f t="shared" si="29"/>
        <v>0</v>
      </c>
      <c r="Q169" s="356">
        <f t="shared" si="29"/>
        <v>0</v>
      </c>
      <c r="R169" s="355">
        <f t="shared" si="29"/>
        <v>0</v>
      </c>
      <c r="S169" s="356">
        <f t="shared" si="29"/>
        <v>0</v>
      </c>
      <c r="T169" s="355">
        <f t="shared" si="29"/>
        <v>0</v>
      </c>
      <c r="U169" s="356">
        <f t="shared" si="29"/>
        <v>0</v>
      </c>
      <c r="V169" s="355">
        <f t="shared" si="29"/>
        <v>0</v>
      </c>
      <c r="W169" s="356">
        <f t="shared" si="29"/>
        <v>0</v>
      </c>
      <c r="X169" s="355">
        <f t="shared" si="29"/>
        <v>0</v>
      </c>
      <c r="Y169" s="356">
        <f t="shared" si="29"/>
        <v>0</v>
      </c>
      <c r="Z169" s="355">
        <f t="shared" si="29"/>
        <v>0</v>
      </c>
      <c r="AA169" s="356">
        <f t="shared" si="29"/>
        <v>0</v>
      </c>
      <c r="AB169" s="355">
        <f t="shared" si="29"/>
        <v>0</v>
      </c>
      <c r="AC169" s="356">
        <f t="shared" si="29"/>
        <v>0</v>
      </c>
      <c r="AD169" s="355">
        <f t="shared" si="29"/>
        <v>0</v>
      </c>
      <c r="AE169" s="356">
        <f t="shared" si="29"/>
        <v>0</v>
      </c>
      <c r="AF169" s="333">
        <f t="shared" si="27"/>
        <v>0</v>
      </c>
      <c r="AG169" s="334">
        <f t="shared" si="27"/>
        <v>0</v>
      </c>
      <c r="AH169" s="339">
        <f t="shared" si="28"/>
        <v>0</v>
      </c>
    </row>
    <row r="170" spans="2:34" ht="16.5" customHeight="1" outlineLevel="1" thickTop="1" thickBot="1">
      <c r="B170" s="378" t="s">
        <v>823</v>
      </c>
      <c r="C170" s="437" t="str">
        <f>+$C$102</f>
        <v>4. Gestión de la Comunicación Corporativa</v>
      </c>
      <c r="D170" s="355">
        <f t="shared" ref="D170:AE170" si="30">+D161*(1+$E$318)</f>
        <v>0</v>
      </c>
      <c r="E170" s="356">
        <f t="shared" si="30"/>
        <v>0</v>
      </c>
      <c r="F170" s="355">
        <f t="shared" si="30"/>
        <v>0</v>
      </c>
      <c r="G170" s="356">
        <f t="shared" si="30"/>
        <v>0</v>
      </c>
      <c r="H170" s="355">
        <f t="shared" si="30"/>
        <v>0</v>
      </c>
      <c r="I170" s="356">
        <f t="shared" si="30"/>
        <v>0</v>
      </c>
      <c r="J170" s="355">
        <f t="shared" si="30"/>
        <v>0</v>
      </c>
      <c r="K170" s="356">
        <f t="shared" si="30"/>
        <v>0</v>
      </c>
      <c r="L170" s="355">
        <f t="shared" si="30"/>
        <v>0</v>
      </c>
      <c r="M170" s="356">
        <f t="shared" si="30"/>
        <v>0</v>
      </c>
      <c r="N170" s="355">
        <f t="shared" si="30"/>
        <v>0</v>
      </c>
      <c r="O170" s="356">
        <f t="shared" si="30"/>
        <v>0</v>
      </c>
      <c r="P170" s="355">
        <f t="shared" si="30"/>
        <v>0</v>
      </c>
      <c r="Q170" s="356">
        <f t="shared" si="30"/>
        <v>0</v>
      </c>
      <c r="R170" s="355">
        <f t="shared" si="30"/>
        <v>0</v>
      </c>
      <c r="S170" s="356">
        <f t="shared" si="30"/>
        <v>0</v>
      </c>
      <c r="T170" s="355">
        <f t="shared" si="30"/>
        <v>0</v>
      </c>
      <c r="U170" s="356">
        <f t="shared" si="30"/>
        <v>0</v>
      </c>
      <c r="V170" s="355">
        <f t="shared" si="30"/>
        <v>0</v>
      </c>
      <c r="W170" s="356">
        <f t="shared" si="30"/>
        <v>0</v>
      </c>
      <c r="X170" s="355">
        <f t="shared" si="30"/>
        <v>0</v>
      </c>
      <c r="Y170" s="356">
        <f t="shared" si="30"/>
        <v>0</v>
      </c>
      <c r="Z170" s="355">
        <f t="shared" si="30"/>
        <v>0</v>
      </c>
      <c r="AA170" s="356">
        <f t="shared" si="30"/>
        <v>0</v>
      </c>
      <c r="AB170" s="355">
        <f t="shared" si="30"/>
        <v>0</v>
      </c>
      <c r="AC170" s="356">
        <f t="shared" si="30"/>
        <v>0</v>
      </c>
      <c r="AD170" s="355">
        <f t="shared" si="30"/>
        <v>0</v>
      </c>
      <c r="AE170" s="356">
        <f t="shared" si="30"/>
        <v>0</v>
      </c>
      <c r="AF170" s="333">
        <f t="shared" si="27"/>
        <v>0</v>
      </c>
      <c r="AG170" s="334">
        <f t="shared" si="27"/>
        <v>0</v>
      </c>
      <c r="AH170" s="339">
        <f t="shared" si="28"/>
        <v>0</v>
      </c>
    </row>
    <row r="171" spans="2:34" ht="16.5" customHeight="1" outlineLevel="1" thickTop="1" thickBot="1">
      <c r="B171" s="378" t="s">
        <v>824</v>
      </c>
      <c r="C171" s="437" t="str">
        <f>+$C$124</f>
        <v>5. Gestión de la Comunicación Movilizadora</v>
      </c>
      <c r="D171" s="355">
        <f t="shared" ref="D171:AE171" si="31">+D162*(1+$E$318)</f>
        <v>0</v>
      </c>
      <c r="E171" s="356">
        <f t="shared" si="31"/>
        <v>0</v>
      </c>
      <c r="F171" s="355">
        <f t="shared" si="31"/>
        <v>0</v>
      </c>
      <c r="G171" s="356">
        <f t="shared" si="31"/>
        <v>0</v>
      </c>
      <c r="H171" s="355">
        <f t="shared" si="31"/>
        <v>0</v>
      </c>
      <c r="I171" s="356">
        <f t="shared" si="31"/>
        <v>0</v>
      </c>
      <c r="J171" s="355">
        <f t="shared" si="31"/>
        <v>0</v>
      </c>
      <c r="K171" s="356">
        <f t="shared" si="31"/>
        <v>0</v>
      </c>
      <c r="L171" s="355">
        <f t="shared" si="31"/>
        <v>0</v>
      </c>
      <c r="M171" s="356">
        <f t="shared" si="31"/>
        <v>0</v>
      </c>
      <c r="N171" s="355">
        <f t="shared" si="31"/>
        <v>0</v>
      </c>
      <c r="O171" s="356">
        <f t="shared" si="31"/>
        <v>0</v>
      </c>
      <c r="P171" s="355">
        <f t="shared" si="31"/>
        <v>0</v>
      </c>
      <c r="Q171" s="356">
        <f t="shared" si="31"/>
        <v>0</v>
      </c>
      <c r="R171" s="355">
        <f t="shared" si="31"/>
        <v>0</v>
      </c>
      <c r="S171" s="356">
        <f t="shared" si="31"/>
        <v>0</v>
      </c>
      <c r="T171" s="355">
        <f t="shared" si="31"/>
        <v>0</v>
      </c>
      <c r="U171" s="356">
        <f t="shared" si="31"/>
        <v>0</v>
      </c>
      <c r="V171" s="355">
        <f t="shared" si="31"/>
        <v>0</v>
      </c>
      <c r="W171" s="356">
        <f t="shared" si="31"/>
        <v>0</v>
      </c>
      <c r="X171" s="355">
        <f t="shared" si="31"/>
        <v>0</v>
      </c>
      <c r="Y171" s="356">
        <f t="shared" si="31"/>
        <v>0</v>
      </c>
      <c r="Z171" s="355">
        <f t="shared" si="31"/>
        <v>0</v>
      </c>
      <c r="AA171" s="356">
        <f t="shared" si="31"/>
        <v>0</v>
      </c>
      <c r="AB171" s="355">
        <f t="shared" si="31"/>
        <v>0</v>
      </c>
      <c r="AC171" s="356">
        <f t="shared" si="31"/>
        <v>0</v>
      </c>
      <c r="AD171" s="355">
        <f t="shared" si="31"/>
        <v>0</v>
      </c>
      <c r="AE171" s="356">
        <f t="shared" si="31"/>
        <v>0</v>
      </c>
      <c r="AF171" s="333">
        <f t="shared" si="27"/>
        <v>0</v>
      </c>
      <c r="AG171" s="334">
        <f t="shared" si="27"/>
        <v>0</v>
      </c>
      <c r="AH171" s="339">
        <f t="shared" si="28"/>
        <v>0</v>
      </c>
    </row>
    <row r="172" spans="2:34" ht="2.25" customHeight="1" outlineLevel="1" thickTop="1" thickBot="1">
      <c r="B172" s="380"/>
      <c r="C172" s="430"/>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9"/>
      <c r="AG172" s="360"/>
      <c r="AH172" s="340">
        <f t="shared" si="28"/>
        <v>0</v>
      </c>
    </row>
    <row r="173" spans="2:34" ht="16.5" customHeight="1" outlineLevel="1" thickTop="1" thickBot="1">
      <c r="B173" s="766" t="s">
        <v>831</v>
      </c>
      <c r="C173" s="767"/>
      <c r="D173" s="364">
        <f>SUM(D167:D171)</f>
        <v>0</v>
      </c>
      <c r="E173" s="362">
        <f t="shared" ref="E173:AE173" si="32">SUM(E167:E171)</f>
        <v>384358066.81137121</v>
      </c>
      <c r="F173" s="361">
        <f t="shared" si="32"/>
        <v>212180000</v>
      </c>
      <c r="G173" s="362">
        <f t="shared" si="32"/>
        <v>25992050</v>
      </c>
      <c r="H173" s="361">
        <f t="shared" si="32"/>
        <v>0</v>
      </c>
      <c r="I173" s="362">
        <f t="shared" si="32"/>
        <v>1060900</v>
      </c>
      <c r="J173" s="361">
        <f t="shared" si="32"/>
        <v>0</v>
      </c>
      <c r="K173" s="362">
        <f t="shared" si="32"/>
        <v>24358264</v>
      </c>
      <c r="L173" s="361">
        <f t="shared" si="32"/>
        <v>0</v>
      </c>
      <c r="M173" s="362">
        <f t="shared" si="32"/>
        <v>12497402</v>
      </c>
      <c r="N173" s="361">
        <f t="shared" si="32"/>
        <v>0</v>
      </c>
      <c r="O173" s="362">
        <f t="shared" si="32"/>
        <v>8487200</v>
      </c>
      <c r="P173" s="361">
        <f t="shared" si="32"/>
        <v>0</v>
      </c>
      <c r="Q173" s="362">
        <f t="shared" si="32"/>
        <v>0</v>
      </c>
      <c r="R173" s="361">
        <f t="shared" si="32"/>
        <v>0</v>
      </c>
      <c r="S173" s="362">
        <f t="shared" si="32"/>
        <v>0</v>
      </c>
      <c r="T173" s="361">
        <f t="shared" si="32"/>
        <v>0</v>
      </c>
      <c r="U173" s="362">
        <f t="shared" si="32"/>
        <v>35009700</v>
      </c>
      <c r="V173" s="361">
        <f t="shared" si="32"/>
        <v>0</v>
      </c>
      <c r="W173" s="362">
        <f t="shared" si="32"/>
        <v>19626650</v>
      </c>
      <c r="X173" s="361">
        <f t="shared" si="32"/>
        <v>0</v>
      </c>
      <c r="Y173" s="362">
        <f t="shared" si="32"/>
        <v>2652250</v>
      </c>
      <c r="Z173" s="361">
        <f t="shared" si="32"/>
        <v>0</v>
      </c>
      <c r="AA173" s="362">
        <f t="shared" si="32"/>
        <v>31827000</v>
      </c>
      <c r="AB173" s="361">
        <f t="shared" si="32"/>
        <v>0</v>
      </c>
      <c r="AC173" s="362">
        <f t="shared" si="32"/>
        <v>0</v>
      </c>
      <c r="AD173" s="361">
        <f t="shared" si="32"/>
        <v>0</v>
      </c>
      <c r="AE173" s="362">
        <f t="shared" si="32"/>
        <v>0</v>
      </c>
      <c r="AF173" s="335">
        <f>SUM(AF167:AF171)</f>
        <v>212180000</v>
      </c>
      <c r="AG173" s="336">
        <f>SUM(AG167:AG171)</f>
        <v>545869482.81137109</v>
      </c>
      <c r="AH173" s="341">
        <f t="shared" si="28"/>
        <v>758049482.81137109</v>
      </c>
    </row>
    <row r="174" spans="2:34" ht="14.25" customHeight="1" thickTop="1">
      <c r="P174" s="375"/>
      <c r="Q174" s="375"/>
      <c r="R174" s="375"/>
      <c r="S174" s="375"/>
      <c r="T174" s="375"/>
      <c r="U174" s="375"/>
      <c r="V174" s="375"/>
    </row>
    <row r="175" spans="2:34" ht="108" hidden="1" thickBot="1">
      <c r="D175" s="350" t="str">
        <f>+D176&amp;D177</f>
        <v>Contratación de PersonalR.INV</v>
      </c>
      <c r="E175" s="350" t="str">
        <f>+D176&amp;E177</f>
        <v>Contratación de PersonalR.AG</v>
      </c>
      <c r="F175" s="350" t="str">
        <f>+F176&amp;F177</f>
        <v>Compra de equipoR.INV</v>
      </c>
      <c r="G175" s="350" t="str">
        <f>+F176&amp;G177</f>
        <v>Compra de equipoR.AG</v>
      </c>
      <c r="H175" s="350" t="str">
        <f>+H176&amp;H177</f>
        <v>SegurosR.INV</v>
      </c>
      <c r="I175" s="350" t="str">
        <f>+H176&amp;I177</f>
        <v>SegurosR.AG</v>
      </c>
      <c r="J175" s="350" t="str">
        <f>+J176&amp;J177</f>
        <v>Servicios de mantenimientoR.INV</v>
      </c>
      <c r="K175" s="350" t="str">
        <f>+J176&amp;K177</f>
        <v>Servicios de mantenimientoR.AG</v>
      </c>
      <c r="L175" s="350" t="str">
        <f>+L176&amp;L177</f>
        <v>MaterialesR.INV</v>
      </c>
      <c r="M175" s="350" t="str">
        <f>+L176&amp;M177</f>
        <v>MaterialesR.AG</v>
      </c>
      <c r="N175" s="350" t="str">
        <f>+N176&amp;N177</f>
        <v>Impresos y publicacionesR.INV</v>
      </c>
      <c r="O175" s="350" t="str">
        <f>+N176&amp;O177</f>
        <v>Impresos y publicacionesR.AG</v>
      </c>
      <c r="P175" s="350" t="str">
        <f>+P176&amp;P177</f>
        <v>Libros y/o revistasR.INV</v>
      </c>
      <c r="Q175" s="350" t="str">
        <f>+P176&amp;Q177</f>
        <v>Libros y/o revistasR.AG</v>
      </c>
      <c r="R175" s="350" t="str">
        <f>+R176&amp;R177</f>
        <v>Comunicación y transporteR.INV</v>
      </c>
      <c r="S175" s="350" t="str">
        <f>+R176&amp;S177</f>
        <v>Comunicación y transporteR.AG</v>
      </c>
      <c r="T175" s="350" t="str">
        <f>+T176&amp;T177</f>
        <v>ArrendamientoR.INV</v>
      </c>
      <c r="U175" s="350" t="str">
        <f>+T176&amp;U177</f>
        <v>ArrendamientoR.AG</v>
      </c>
      <c r="V175" s="350" t="str">
        <f>+V176&amp;V177</f>
        <v>ImpuestosR.INV</v>
      </c>
      <c r="W175" s="350" t="str">
        <f>+V176&amp;W177</f>
        <v>ImpuestosR.AG</v>
      </c>
      <c r="X175" s="350" t="str">
        <f>+X176&amp;X177</f>
        <v>Servicios públicosR.INV</v>
      </c>
      <c r="Y175" s="350" t="str">
        <f>+X176&amp;Y177</f>
        <v>Servicios públicosR.AG</v>
      </c>
      <c r="Z175" s="350" t="str">
        <f>+Z176&amp;Z177</f>
        <v>ViáticosR.INV</v>
      </c>
      <c r="AA175" s="350" t="str">
        <f>+Z176&amp;AA177</f>
        <v>ViáticosR.AG</v>
      </c>
      <c r="AB175" s="350" t="str">
        <f>+AB176&amp;AB177</f>
        <v>CapacitaciónR.INV</v>
      </c>
      <c r="AC175" s="350" t="str">
        <f>+AB176&amp;AC177</f>
        <v>CapacitaciónR.AG</v>
      </c>
      <c r="AD175" s="350" t="str">
        <f>+AD176&amp;AD177</f>
        <v>Estudiantes (seguros)R.INV</v>
      </c>
      <c r="AE175" s="350" t="str">
        <f>+AD176&amp;AE177</f>
        <v>Estudiantes (seguros)R.AG</v>
      </c>
    </row>
    <row r="176" spans="2:34" ht="32.25" hidden="1" customHeight="1" outlineLevel="1" thickTop="1" thickBot="1">
      <c r="C176" s="387" t="s">
        <v>838</v>
      </c>
      <c r="D176" s="742" t="s">
        <v>807</v>
      </c>
      <c r="E176" s="743"/>
      <c r="F176" s="742" t="s">
        <v>808</v>
      </c>
      <c r="G176" s="743"/>
      <c r="H176" s="742" t="s">
        <v>809</v>
      </c>
      <c r="I176" s="743"/>
      <c r="J176" s="742" t="s">
        <v>810</v>
      </c>
      <c r="K176" s="743"/>
      <c r="L176" s="742" t="s">
        <v>811</v>
      </c>
      <c r="M176" s="743"/>
      <c r="N176" s="742" t="s">
        <v>812</v>
      </c>
      <c r="O176" s="743"/>
      <c r="P176" s="742" t="s">
        <v>97</v>
      </c>
      <c r="Q176" s="743"/>
      <c r="R176" s="742" t="s">
        <v>813</v>
      </c>
      <c r="S176" s="743"/>
      <c r="T176" s="742" t="s">
        <v>814</v>
      </c>
      <c r="U176" s="743"/>
      <c r="V176" s="742" t="s">
        <v>815</v>
      </c>
      <c r="W176" s="743"/>
      <c r="X176" s="742" t="s">
        <v>816</v>
      </c>
      <c r="Y176" s="743"/>
      <c r="Z176" s="742" t="s">
        <v>817</v>
      </c>
      <c r="AA176" s="743"/>
      <c r="AB176" s="742" t="s">
        <v>818</v>
      </c>
      <c r="AC176" s="743"/>
      <c r="AD176" s="742" t="s">
        <v>819</v>
      </c>
      <c r="AE176" s="744"/>
      <c r="AF176" s="388" t="s">
        <v>1266</v>
      </c>
      <c r="AG176" s="389" t="s">
        <v>842</v>
      </c>
      <c r="AH176" s="390" t="s">
        <v>825</v>
      </c>
    </row>
    <row r="177" spans="2:34" ht="16.5" hidden="1" customHeight="1" outlineLevel="1" thickTop="1" thickBot="1">
      <c r="B177" s="754"/>
      <c r="C177" s="755"/>
      <c r="D177" s="352" t="s">
        <v>832</v>
      </c>
      <c r="E177" s="353" t="s">
        <v>833</v>
      </c>
      <c r="F177" s="352" t="s">
        <v>832</v>
      </c>
      <c r="G177" s="353" t="s">
        <v>833</v>
      </c>
      <c r="H177" s="352" t="s">
        <v>832</v>
      </c>
      <c r="I177" s="353" t="s">
        <v>833</v>
      </c>
      <c r="J177" s="352" t="s">
        <v>832</v>
      </c>
      <c r="K177" s="353" t="s">
        <v>833</v>
      </c>
      <c r="L177" s="352" t="s">
        <v>832</v>
      </c>
      <c r="M177" s="353" t="s">
        <v>833</v>
      </c>
      <c r="N177" s="352" t="s">
        <v>832</v>
      </c>
      <c r="O177" s="353" t="s">
        <v>833</v>
      </c>
      <c r="P177" s="352" t="s">
        <v>832</v>
      </c>
      <c r="Q177" s="353" t="s">
        <v>833</v>
      </c>
      <c r="R177" s="352" t="s">
        <v>832</v>
      </c>
      <c r="S177" s="353" t="s">
        <v>833</v>
      </c>
      <c r="T177" s="352" t="s">
        <v>832</v>
      </c>
      <c r="U177" s="353" t="s">
        <v>833</v>
      </c>
      <c r="V177" s="352" t="s">
        <v>832</v>
      </c>
      <c r="W177" s="353" t="s">
        <v>833</v>
      </c>
      <c r="X177" s="352" t="s">
        <v>832</v>
      </c>
      <c r="Y177" s="353" t="s">
        <v>833</v>
      </c>
      <c r="Z177" s="352" t="s">
        <v>832</v>
      </c>
      <c r="AA177" s="353" t="s">
        <v>833</v>
      </c>
      <c r="AB177" s="352" t="s">
        <v>832</v>
      </c>
      <c r="AC177" s="353" t="s">
        <v>833</v>
      </c>
      <c r="AD177" s="352" t="s">
        <v>832</v>
      </c>
      <c r="AE177" s="353" t="s">
        <v>833</v>
      </c>
      <c r="AF177" s="343" t="s">
        <v>832</v>
      </c>
      <c r="AG177" s="344" t="s">
        <v>833</v>
      </c>
      <c r="AH177" s="345" t="s">
        <v>841</v>
      </c>
    </row>
    <row r="178" spans="2:34" ht="16.5" hidden="1" customHeight="1" outlineLevel="1" thickTop="1" thickBot="1">
      <c r="B178" s="378" t="s">
        <v>820</v>
      </c>
      <c r="C178" s="379" t="str">
        <f>+$C$25</f>
        <v>1. Gestión de la Comunicación y Promoción Institucional</v>
      </c>
      <c r="D178" s="361">
        <f>SUM(D179:D181)</f>
        <v>0</v>
      </c>
      <c r="E178" s="362">
        <f t="shared" ref="E178:AE178" si="33">SUM(E179:E181)</f>
        <v>531313075.69575328</v>
      </c>
      <c r="F178" s="361">
        <f t="shared" si="33"/>
        <v>0</v>
      </c>
      <c r="G178" s="362">
        <f t="shared" si="33"/>
        <v>0</v>
      </c>
      <c r="H178" s="361">
        <f t="shared" si="33"/>
        <v>0</v>
      </c>
      <c r="I178" s="362">
        <f t="shared" si="33"/>
        <v>0</v>
      </c>
      <c r="J178" s="361">
        <f t="shared" si="33"/>
        <v>0</v>
      </c>
      <c r="K178" s="362">
        <f t="shared" si="33"/>
        <v>0</v>
      </c>
      <c r="L178" s="361">
        <f t="shared" si="33"/>
        <v>0</v>
      </c>
      <c r="M178" s="362">
        <f t="shared" si="33"/>
        <v>0</v>
      </c>
      <c r="N178" s="361">
        <f t="shared" si="33"/>
        <v>0</v>
      </c>
      <c r="O178" s="362">
        <f t="shared" si="33"/>
        <v>0</v>
      </c>
      <c r="P178" s="361">
        <f t="shared" si="33"/>
        <v>0</v>
      </c>
      <c r="Q178" s="362">
        <f t="shared" si="33"/>
        <v>0</v>
      </c>
      <c r="R178" s="361">
        <f t="shared" si="33"/>
        <v>0</v>
      </c>
      <c r="S178" s="362">
        <f t="shared" si="33"/>
        <v>0</v>
      </c>
      <c r="T178" s="361">
        <f t="shared" si="33"/>
        <v>0</v>
      </c>
      <c r="U178" s="362">
        <f t="shared" si="33"/>
        <v>0</v>
      </c>
      <c r="V178" s="361">
        <f t="shared" si="33"/>
        <v>0</v>
      </c>
      <c r="W178" s="362">
        <f t="shared" si="33"/>
        <v>0</v>
      </c>
      <c r="X178" s="361">
        <f t="shared" si="33"/>
        <v>0</v>
      </c>
      <c r="Y178" s="362">
        <f t="shared" si="33"/>
        <v>0</v>
      </c>
      <c r="Z178" s="361">
        <f t="shared" si="33"/>
        <v>0</v>
      </c>
      <c r="AA178" s="362">
        <f t="shared" si="33"/>
        <v>92727000</v>
      </c>
      <c r="AB178" s="361">
        <f t="shared" si="33"/>
        <v>0</v>
      </c>
      <c r="AC178" s="362">
        <f t="shared" si="33"/>
        <v>0</v>
      </c>
      <c r="AD178" s="361">
        <f t="shared" si="33"/>
        <v>0</v>
      </c>
      <c r="AE178" s="362">
        <f t="shared" si="33"/>
        <v>0</v>
      </c>
      <c r="AF178" s="335">
        <f>SUMIF($D$177:$AE$177,AF$177,$D178:$AE178)</f>
        <v>0</v>
      </c>
      <c r="AG178" s="336">
        <f>SUMIF($D$177:$AE$177,AG$177,$D178:$AE178)</f>
        <v>624040075.69575334</v>
      </c>
      <c r="AH178" s="341">
        <f>+AF178+AG178</f>
        <v>624040075.69575334</v>
      </c>
    </row>
    <row r="179" spans="2:34" ht="16.5" hidden="1" customHeight="1" outlineLevel="1" thickTop="1" thickBot="1">
      <c r="B179" s="438"/>
      <c r="C179" s="392" t="s">
        <v>826</v>
      </c>
      <c r="D179" s="365">
        <f t="shared" ref="D179:AE179" si="34">+INDEX($D$23:$AK$144,MATCH($C$178,$C$23:$C$144,0),MATCH(D$175,$D$22:$AK$22,0))</f>
        <v>0</v>
      </c>
      <c r="E179" s="365">
        <f t="shared" si="34"/>
        <v>171895912.4189567</v>
      </c>
      <c r="F179" s="365">
        <f t="shared" si="34"/>
        <v>0</v>
      </c>
      <c r="G179" s="365">
        <f t="shared" si="34"/>
        <v>0</v>
      </c>
      <c r="H179" s="365">
        <f t="shared" si="34"/>
        <v>0</v>
      </c>
      <c r="I179" s="365">
        <f t="shared" si="34"/>
        <v>0</v>
      </c>
      <c r="J179" s="365">
        <f t="shared" si="34"/>
        <v>0</v>
      </c>
      <c r="K179" s="365">
        <f t="shared" si="34"/>
        <v>0</v>
      </c>
      <c r="L179" s="365">
        <f t="shared" si="34"/>
        <v>0</v>
      </c>
      <c r="M179" s="365">
        <f t="shared" si="34"/>
        <v>0</v>
      </c>
      <c r="N179" s="365">
        <f t="shared" si="34"/>
        <v>0</v>
      </c>
      <c r="O179" s="365">
        <f t="shared" si="34"/>
        <v>0</v>
      </c>
      <c r="P179" s="365">
        <f t="shared" si="34"/>
        <v>0</v>
      </c>
      <c r="Q179" s="365">
        <f t="shared" si="34"/>
        <v>0</v>
      </c>
      <c r="R179" s="365">
        <f t="shared" si="34"/>
        <v>0</v>
      </c>
      <c r="S179" s="365">
        <f t="shared" si="34"/>
        <v>0</v>
      </c>
      <c r="T179" s="365">
        <f t="shared" si="34"/>
        <v>0</v>
      </c>
      <c r="U179" s="365">
        <f t="shared" si="34"/>
        <v>0</v>
      </c>
      <c r="V179" s="365">
        <f t="shared" si="34"/>
        <v>0</v>
      </c>
      <c r="W179" s="365">
        <f t="shared" si="34"/>
        <v>0</v>
      </c>
      <c r="X179" s="365">
        <f t="shared" si="34"/>
        <v>0</v>
      </c>
      <c r="Y179" s="365">
        <f t="shared" si="34"/>
        <v>0</v>
      </c>
      <c r="Z179" s="365">
        <f t="shared" si="34"/>
        <v>0</v>
      </c>
      <c r="AA179" s="365">
        <f t="shared" si="34"/>
        <v>30000000</v>
      </c>
      <c r="AB179" s="365">
        <f t="shared" si="34"/>
        <v>0</v>
      </c>
      <c r="AC179" s="365">
        <f t="shared" si="34"/>
        <v>0</v>
      </c>
      <c r="AD179" s="365">
        <f t="shared" si="34"/>
        <v>0</v>
      </c>
      <c r="AE179" s="365">
        <f t="shared" si="34"/>
        <v>0</v>
      </c>
      <c r="AF179" s="333">
        <f t="shared" ref="AF179:AG181" si="35">SUMIF($D$177:$AE$177,AF$177,$D179:$AE179)</f>
        <v>0</v>
      </c>
      <c r="AG179" s="334">
        <f t="shared" si="35"/>
        <v>201895912.4189567</v>
      </c>
      <c r="AH179" s="339">
        <f t="shared" ref="AH179:AH181" si="36">+AF179+AG179</f>
        <v>201895912.4189567</v>
      </c>
    </row>
    <row r="180" spans="2:34" ht="16.5" hidden="1" customHeight="1" outlineLevel="1" thickTop="1" thickBot="1">
      <c r="B180" s="438"/>
      <c r="C180" s="392" t="s">
        <v>827</v>
      </c>
      <c r="D180" s="365">
        <f t="shared" ref="D180:M181" si="37">+D179*(1+$E$318)</f>
        <v>0</v>
      </c>
      <c r="E180" s="365">
        <f t="shared" si="37"/>
        <v>177052789.79152539</v>
      </c>
      <c r="F180" s="365">
        <f t="shared" si="37"/>
        <v>0</v>
      </c>
      <c r="G180" s="365">
        <f t="shared" si="37"/>
        <v>0</v>
      </c>
      <c r="H180" s="365">
        <f t="shared" si="37"/>
        <v>0</v>
      </c>
      <c r="I180" s="365">
        <f t="shared" si="37"/>
        <v>0</v>
      </c>
      <c r="J180" s="365">
        <f t="shared" si="37"/>
        <v>0</v>
      </c>
      <c r="K180" s="365">
        <f t="shared" si="37"/>
        <v>0</v>
      </c>
      <c r="L180" s="365">
        <f t="shared" si="37"/>
        <v>0</v>
      </c>
      <c r="M180" s="365">
        <f t="shared" si="37"/>
        <v>0</v>
      </c>
      <c r="N180" s="365">
        <f t="shared" ref="N180:W181" si="38">+N179*(1+$E$318)</f>
        <v>0</v>
      </c>
      <c r="O180" s="365">
        <f t="shared" si="38"/>
        <v>0</v>
      </c>
      <c r="P180" s="365">
        <f t="shared" si="38"/>
        <v>0</v>
      </c>
      <c r="Q180" s="365">
        <f t="shared" si="38"/>
        <v>0</v>
      </c>
      <c r="R180" s="365">
        <f t="shared" si="38"/>
        <v>0</v>
      </c>
      <c r="S180" s="365">
        <f t="shared" si="38"/>
        <v>0</v>
      </c>
      <c r="T180" s="365">
        <f t="shared" si="38"/>
        <v>0</v>
      </c>
      <c r="U180" s="365">
        <f t="shared" si="38"/>
        <v>0</v>
      </c>
      <c r="V180" s="365">
        <f t="shared" si="38"/>
        <v>0</v>
      </c>
      <c r="W180" s="365">
        <f t="shared" si="38"/>
        <v>0</v>
      </c>
      <c r="X180" s="365">
        <f t="shared" ref="X180:AE181" si="39">+X179*(1+$E$318)</f>
        <v>0</v>
      </c>
      <c r="Y180" s="365">
        <f t="shared" si="39"/>
        <v>0</v>
      </c>
      <c r="Z180" s="365">
        <f t="shared" si="39"/>
        <v>0</v>
      </c>
      <c r="AA180" s="365">
        <f t="shared" si="39"/>
        <v>30900000</v>
      </c>
      <c r="AB180" s="365">
        <f t="shared" si="39"/>
        <v>0</v>
      </c>
      <c r="AC180" s="365">
        <f t="shared" si="39"/>
        <v>0</v>
      </c>
      <c r="AD180" s="365">
        <f t="shared" si="39"/>
        <v>0</v>
      </c>
      <c r="AE180" s="365">
        <f t="shared" si="39"/>
        <v>0</v>
      </c>
      <c r="AF180" s="333">
        <f t="shared" si="35"/>
        <v>0</v>
      </c>
      <c r="AG180" s="334">
        <f t="shared" si="35"/>
        <v>207952789.79152539</v>
      </c>
      <c r="AH180" s="339">
        <f t="shared" si="36"/>
        <v>207952789.79152539</v>
      </c>
    </row>
    <row r="181" spans="2:34" ht="16.5" hidden="1" customHeight="1" outlineLevel="1" thickTop="1" thickBot="1">
      <c r="B181" s="438"/>
      <c r="C181" s="392" t="s">
        <v>828</v>
      </c>
      <c r="D181" s="365">
        <f t="shared" si="37"/>
        <v>0</v>
      </c>
      <c r="E181" s="365">
        <f t="shared" si="37"/>
        <v>182364373.48527116</v>
      </c>
      <c r="F181" s="365">
        <f t="shared" si="37"/>
        <v>0</v>
      </c>
      <c r="G181" s="365">
        <f t="shared" si="37"/>
        <v>0</v>
      </c>
      <c r="H181" s="365">
        <f t="shared" si="37"/>
        <v>0</v>
      </c>
      <c r="I181" s="365">
        <f t="shared" si="37"/>
        <v>0</v>
      </c>
      <c r="J181" s="365">
        <f t="shared" si="37"/>
        <v>0</v>
      </c>
      <c r="K181" s="365">
        <f t="shared" si="37"/>
        <v>0</v>
      </c>
      <c r="L181" s="365">
        <f t="shared" si="37"/>
        <v>0</v>
      </c>
      <c r="M181" s="365">
        <f t="shared" si="37"/>
        <v>0</v>
      </c>
      <c r="N181" s="365">
        <f t="shared" si="38"/>
        <v>0</v>
      </c>
      <c r="O181" s="365">
        <f t="shared" si="38"/>
        <v>0</v>
      </c>
      <c r="P181" s="365">
        <f t="shared" si="38"/>
        <v>0</v>
      </c>
      <c r="Q181" s="365">
        <f t="shared" si="38"/>
        <v>0</v>
      </c>
      <c r="R181" s="365">
        <f t="shared" si="38"/>
        <v>0</v>
      </c>
      <c r="S181" s="365">
        <f t="shared" si="38"/>
        <v>0</v>
      </c>
      <c r="T181" s="365">
        <f t="shared" si="38"/>
        <v>0</v>
      </c>
      <c r="U181" s="365">
        <f t="shared" si="38"/>
        <v>0</v>
      </c>
      <c r="V181" s="365">
        <f t="shared" si="38"/>
        <v>0</v>
      </c>
      <c r="W181" s="365">
        <f t="shared" si="38"/>
        <v>0</v>
      </c>
      <c r="X181" s="365">
        <f t="shared" si="39"/>
        <v>0</v>
      </c>
      <c r="Y181" s="365">
        <f t="shared" si="39"/>
        <v>0</v>
      </c>
      <c r="Z181" s="365">
        <f t="shared" si="39"/>
        <v>0</v>
      </c>
      <c r="AA181" s="365">
        <f t="shared" si="39"/>
        <v>31827000</v>
      </c>
      <c r="AB181" s="365">
        <f t="shared" si="39"/>
        <v>0</v>
      </c>
      <c r="AC181" s="365">
        <f t="shared" si="39"/>
        <v>0</v>
      </c>
      <c r="AD181" s="365">
        <f t="shared" si="39"/>
        <v>0</v>
      </c>
      <c r="AE181" s="365">
        <f t="shared" si="39"/>
        <v>0</v>
      </c>
      <c r="AF181" s="333">
        <f t="shared" si="35"/>
        <v>0</v>
      </c>
      <c r="AG181" s="334">
        <f t="shared" si="35"/>
        <v>214191373.48527116</v>
      </c>
      <c r="AH181" s="339">
        <f t="shared" si="36"/>
        <v>214191373.48527116</v>
      </c>
    </row>
    <row r="182" spans="2:34" ht="9" hidden="1" customHeight="1" outlineLevel="1" thickTop="1" thickBot="1">
      <c r="P182" s="375"/>
      <c r="Q182" s="375"/>
      <c r="R182" s="375"/>
      <c r="S182" s="375"/>
      <c r="T182" s="375"/>
      <c r="U182" s="375"/>
      <c r="V182" s="375"/>
    </row>
    <row r="183" spans="2:34" ht="16.5" hidden="1" customHeight="1" outlineLevel="1" thickTop="1" thickBot="1">
      <c r="B183" s="378" t="s">
        <v>821</v>
      </c>
      <c r="C183" s="379" t="str">
        <f>+$C$48</f>
        <v>2. Gestión de la Comunicación Informativa</v>
      </c>
      <c r="D183" s="361">
        <f>SUM(D184:D186)</f>
        <v>0</v>
      </c>
      <c r="E183" s="362">
        <f t="shared" ref="E183" si="40">SUM(E184:E186)</f>
        <v>588502504.1961</v>
      </c>
      <c r="F183" s="361">
        <f t="shared" ref="F183" si="41">SUM(F184:F186)</f>
        <v>618180000</v>
      </c>
      <c r="G183" s="362">
        <f t="shared" ref="G183" si="42">SUM(G184:G186)</f>
        <v>75727050</v>
      </c>
      <c r="H183" s="361">
        <f t="shared" ref="H183" si="43">SUM(H184:H186)</f>
        <v>0</v>
      </c>
      <c r="I183" s="362">
        <f t="shared" ref="I183" si="44">SUM(I184:I186)</f>
        <v>3090900</v>
      </c>
      <c r="J183" s="361">
        <f t="shared" ref="J183" si="45">SUM(J184:J186)</f>
        <v>0</v>
      </c>
      <c r="K183" s="362">
        <f t="shared" ref="K183" si="46">SUM(K184:K186)</f>
        <v>70967064</v>
      </c>
      <c r="L183" s="361">
        <f t="shared" ref="L183" si="47">SUM(L184:L186)</f>
        <v>0</v>
      </c>
      <c r="M183" s="362">
        <f t="shared" ref="M183" si="48">SUM(M184:M186)</f>
        <v>36410802</v>
      </c>
      <c r="N183" s="361">
        <f t="shared" ref="N183" si="49">SUM(N184:N186)</f>
        <v>0</v>
      </c>
      <c r="O183" s="362">
        <f t="shared" ref="O183" si="50">SUM(O184:O186)</f>
        <v>24727200</v>
      </c>
      <c r="P183" s="361">
        <f t="shared" ref="P183" si="51">SUM(P184:P186)</f>
        <v>0</v>
      </c>
      <c r="Q183" s="362">
        <f t="shared" ref="Q183" si="52">SUM(Q184:Q186)</f>
        <v>0</v>
      </c>
      <c r="R183" s="361">
        <f t="shared" ref="R183" si="53">SUM(R184:R186)</f>
        <v>0</v>
      </c>
      <c r="S183" s="362">
        <f t="shared" ref="S183" si="54">SUM(S184:S186)</f>
        <v>0</v>
      </c>
      <c r="T183" s="361">
        <f t="shared" ref="T183" si="55">SUM(T184:T186)</f>
        <v>0</v>
      </c>
      <c r="U183" s="362">
        <f t="shared" ref="U183" si="56">SUM(U184:U186)</f>
        <v>101999700</v>
      </c>
      <c r="V183" s="361">
        <f t="shared" ref="V183" si="57">SUM(V184:V186)</f>
        <v>0</v>
      </c>
      <c r="W183" s="362">
        <f t="shared" ref="W183" si="58">SUM(W184:W186)</f>
        <v>57181650</v>
      </c>
      <c r="X183" s="361">
        <f t="shared" ref="X183" si="59">SUM(X184:X186)</f>
        <v>0</v>
      </c>
      <c r="Y183" s="362">
        <f t="shared" ref="Y183" si="60">SUM(Y184:Y186)</f>
        <v>7727250</v>
      </c>
      <c r="Z183" s="361">
        <f t="shared" ref="Z183" si="61">SUM(Z184:Z186)</f>
        <v>0</v>
      </c>
      <c r="AA183" s="362">
        <f t="shared" ref="AA183" si="62">SUM(AA184:AA186)</f>
        <v>0</v>
      </c>
      <c r="AB183" s="361">
        <f t="shared" ref="AB183" si="63">SUM(AB184:AB186)</f>
        <v>0</v>
      </c>
      <c r="AC183" s="362">
        <f t="shared" ref="AC183" si="64">SUM(AC184:AC186)</f>
        <v>0</v>
      </c>
      <c r="AD183" s="361">
        <f t="shared" ref="AD183" si="65">SUM(AD184:AD186)</f>
        <v>0</v>
      </c>
      <c r="AE183" s="362">
        <f t="shared" ref="AE183" si="66">SUM(AE184:AE186)</f>
        <v>0</v>
      </c>
      <c r="AF183" s="335">
        <f>SUMIF($D$177:$AE$177,AF$177,$D183:$AE183)</f>
        <v>618180000</v>
      </c>
      <c r="AG183" s="336">
        <f>SUMIF($D$177:$AE$177,AG$177,$D183:$AE183)</f>
        <v>966334120.1961</v>
      </c>
      <c r="AH183" s="341">
        <f>+AF183+AG183</f>
        <v>1584514120.1961</v>
      </c>
    </row>
    <row r="184" spans="2:34" ht="16.5" hidden="1" customHeight="1" outlineLevel="1" thickTop="1" thickBot="1">
      <c r="B184" s="438"/>
      <c r="C184" s="392" t="s">
        <v>826</v>
      </c>
      <c r="D184" s="365">
        <f t="shared" ref="D184:AE184" si="67">+INDEX($D$23:$AK$144,MATCH($C$183,$C$23:$C$144,0),MATCH(D$175,$D$22:$AK$22,0))</f>
        <v>0</v>
      </c>
      <c r="E184" s="365">
        <f t="shared" si="67"/>
        <v>190398429</v>
      </c>
      <c r="F184" s="365">
        <f t="shared" si="67"/>
        <v>200000000</v>
      </c>
      <c r="G184" s="365">
        <f t="shared" si="67"/>
        <v>24500000</v>
      </c>
      <c r="H184" s="365">
        <f t="shared" si="67"/>
        <v>0</v>
      </c>
      <c r="I184" s="365">
        <f t="shared" si="67"/>
        <v>1000000</v>
      </c>
      <c r="J184" s="365">
        <f t="shared" si="67"/>
        <v>0</v>
      </c>
      <c r="K184" s="365">
        <f t="shared" si="67"/>
        <v>22960000</v>
      </c>
      <c r="L184" s="365">
        <f t="shared" si="67"/>
        <v>0</v>
      </c>
      <c r="M184" s="365">
        <f t="shared" si="67"/>
        <v>11780000</v>
      </c>
      <c r="N184" s="365">
        <f t="shared" si="67"/>
        <v>0</v>
      </c>
      <c r="O184" s="365">
        <f t="shared" si="67"/>
        <v>8000000</v>
      </c>
      <c r="P184" s="365">
        <f t="shared" si="67"/>
        <v>0</v>
      </c>
      <c r="Q184" s="365">
        <f t="shared" si="67"/>
        <v>0</v>
      </c>
      <c r="R184" s="365">
        <f t="shared" si="67"/>
        <v>0</v>
      </c>
      <c r="S184" s="365">
        <f t="shared" si="67"/>
        <v>0</v>
      </c>
      <c r="T184" s="365">
        <f t="shared" si="67"/>
        <v>0</v>
      </c>
      <c r="U184" s="365">
        <f t="shared" si="67"/>
        <v>33000000</v>
      </c>
      <c r="V184" s="365">
        <f t="shared" si="67"/>
        <v>0</v>
      </c>
      <c r="W184" s="365">
        <f t="shared" si="67"/>
        <v>18500000</v>
      </c>
      <c r="X184" s="365">
        <f t="shared" si="67"/>
        <v>0</v>
      </c>
      <c r="Y184" s="365">
        <f t="shared" si="67"/>
        <v>2500000</v>
      </c>
      <c r="Z184" s="365">
        <f t="shared" si="67"/>
        <v>0</v>
      </c>
      <c r="AA184" s="365">
        <f t="shared" si="67"/>
        <v>0</v>
      </c>
      <c r="AB184" s="365">
        <f t="shared" si="67"/>
        <v>0</v>
      </c>
      <c r="AC184" s="365">
        <f t="shared" si="67"/>
        <v>0</v>
      </c>
      <c r="AD184" s="365">
        <f t="shared" si="67"/>
        <v>0</v>
      </c>
      <c r="AE184" s="365">
        <f t="shared" si="67"/>
        <v>0</v>
      </c>
      <c r="AF184" s="333">
        <f t="shared" ref="AF184:AG186" si="68">SUMIF($D$177:$AE$177,AF$177,$D184:$AE184)</f>
        <v>200000000</v>
      </c>
      <c r="AG184" s="334">
        <f t="shared" si="68"/>
        <v>312638429</v>
      </c>
      <c r="AH184" s="339">
        <f t="shared" ref="AH184:AH186" si="69">+AF184+AG184</f>
        <v>512638429</v>
      </c>
    </row>
    <row r="185" spans="2:34" ht="16.5" hidden="1" customHeight="1" outlineLevel="1" thickTop="1" thickBot="1">
      <c r="B185" s="438"/>
      <c r="C185" s="392" t="s">
        <v>827</v>
      </c>
      <c r="D185" s="365">
        <f t="shared" ref="D185:M186" si="70">+D184*(1+$E$318)</f>
        <v>0</v>
      </c>
      <c r="E185" s="365">
        <f t="shared" si="70"/>
        <v>196110381.87</v>
      </c>
      <c r="F185" s="365">
        <f t="shared" si="70"/>
        <v>206000000</v>
      </c>
      <c r="G185" s="365">
        <f t="shared" si="70"/>
        <v>25235000</v>
      </c>
      <c r="H185" s="365">
        <f t="shared" si="70"/>
        <v>0</v>
      </c>
      <c r="I185" s="365">
        <f t="shared" si="70"/>
        <v>1030000</v>
      </c>
      <c r="J185" s="365">
        <f t="shared" si="70"/>
        <v>0</v>
      </c>
      <c r="K185" s="365">
        <f t="shared" si="70"/>
        <v>23648800</v>
      </c>
      <c r="L185" s="365">
        <f t="shared" si="70"/>
        <v>0</v>
      </c>
      <c r="M185" s="365">
        <f t="shared" si="70"/>
        <v>12133400</v>
      </c>
      <c r="N185" s="365">
        <f t="shared" ref="N185:W186" si="71">+N184*(1+$E$318)</f>
        <v>0</v>
      </c>
      <c r="O185" s="365">
        <f t="shared" si="71"/>
        <v>8240000</v>
      </c>
      <c r="P185" s="365">
        <f t="shared" si="71"/>
        <v>0</v>
      </c>
      <c r="Q185" s="365">
        <f t="shared" si="71"/>
        <v>0</v>
      </c>
      <c r="R185" s="365">
        <f t="shared" si="71"/>
        <v>0</v>
      </c>
      <c r="S185" s="365">
        <f t="shared" si="71"/>
        <v>0</v>
      </c>
      <c r="T185" s="365">
        <f t="shared" si="71"/>
        <v>0</v>
      </c>
      <c r="U185" s="365">
        <f t="shared" si="71"/>
        <v>33990000</v>
      </c>
      <c r="V185" s="365">
        <f t="shared" si="71"/>
        <v>0</v>
      </c>
      <c r="W185" s="365">
        <f t="shared" si="71"/>
        <v>19055000</v>
      </c>
      <c r="X185" s="365">
        <f t="shared" ref="X185:AE186" si="72">+X184*(1+$E$318)</f>
        <v>0</v>
      </c>
      <c r="Y185" s="365">
        <f t="shared" si="72"/>
        <v>2575000</v>
      </c>
      <c r="Z185" s="365">
        <f t="shared" si="72"/>
        <v>0</v>
      </c>
      <c r="AA185" s="365">
        <f t="shared" si="72"/>
        <v>0</v>
      </c>
      <c r="AB185" s="365">
        <f t="shared" si="72"/>
        <v>0</v>
      </c>
      <c r="AC185" s="365">
        <f t="shared" si="72"/>
        <v>0</v>
      </c>
      <c r="AD185" s="365">
        <f t="shared" si="72"/>
        <v>0</v>
      </c>
      <c r="AE185" s="365">
        <f t="shared" si="72"/>
        <v>0</v>
      </c>
      <c r="AF185" s="333">
        <f t="shared" si="68"/>
        <v>206000000</v>
      </c>
      <c r="AG185" s="334">
        <f t="shared" si="68"/>
        <v>322017581.87</v>
      </c>
      <c r="AH185" s="339">
        <f t="shared" si="69"/>
        <v>528017581.87</v>
      </c>
    </row>
    <row r="186" spans="2:34" ht="16.5" hidden="1" customHeight="1" outlineLevel="1" thickTop="1" thickBot="1">
      <c r="B186" s="438"/>
      <c r="C186" s="392" t="s">
        <v>828</v>
      </c>
      <c r="D186" s="365">
        <f t="shared" si="70"/>
        <v>0</v>
      </c>
      <c r="E186" s="365">
        <f t="shared" si="70"/>
        <v>201993693.32610002</v>
      </c>
      <c r="F186" s="365">
        <f t="shared" si="70"/>
        <v>212180000</v>
      </c>
      <c r="G186" s="365">
        <f t="shared" si="70"/>
        <v>25992050</v>
      </c>
      <c r="H186" s="365">
        <f t="shared" si="70"/>
        <v>0</v>
      </c>
      <c r="I186" s="365">
        <f t="shared" si="70"/>
        <v>1060900</v>
      </c>
      <c r="J186" s="365">
        <f t="shared" si="70"/>
        <v>0</v>
      </c>
      <c r="K186" s="365">
        <f t="shared" si="70"/>
        <v>24358264</v>
      </c>
      <c r="L186" s="365">
        <f t="shared" si="70"/>
        <v>0</v>
      </c>
      <c r="M186" s="365">
        <f t="shared" si="70"/>
        <v>12497402</v>
      </c>
      <c r="N186" s="365">
        <f t="shared" si="71"/>
        <v>0</v>
      </c>
      <c r="O186" s="365">
        <f t="shared" si="71"/>
        <v>8487200</v>
      </c>
      <c r="P186" s="365">
        <f t="shared" si="71"/>
        <v>0</v>
      </c>
      <c r="Q186" s="365">
        <f t="shared" si="71"/>
        <v>0</v>
      </c>
      <c r="R186" s="365">
        <f t="shared" si="71"/>
        <v>0</v>
      </c>
      <c r="S186" s="365">
        <f t="shared" si="71"/>
        <v>0</v>
      </c>
      <c r="T186" s="365">
        <f t="shared" si="71"/>
        <v>0</v>
      </c>
      <c r="U186" s="365">
        <f t="shared" si="71"/>
        <v>35009700</v>
      </c>
      <c r="V186" s="365">
        <f t="shared" si="71"/>
        <v>0</v>
      </c>
      <c r="W186" s="365">
        <f t="shared" si="71"/>
        <v>19626650</v>
      </c>
      <c r="X186" s="365">
        <f t="shared" si="72"/>
        <v>0</v>
      </c>
      <c r="Y186" s="365">
        <f t="shared" si="72"/>
        <v>2652250</v>
      </c>
      <c r="Z186" s="365">
        <f t="shared" si="72"/>
        <v>0</v>
      </c>
      <c r="AA186" s="365">
        <f t="shared" si="72"/>
        <v>0</v>
      </c>
      <c r="AB186" s="365">
        <f t="shared" si="72"/>
        <v>0</v>
      </c>
      <c r="AC186" s="365">
        <f t="shared" si="72"/>
        <v>0</v>
      </c>
      <c r="AD186" s="365">
        <f t="shared" si="72"/>
        <v>0</v>
      </c>
      <c r="AE186" s="365">
        <f t="shared" si="72"/>
        <v>0</v>
      </c>
      <c r="AF186" s="333">
        <f t="shared" si="68"/>
        <v>212180000</v>
      </c>
      <c r="AG186" s="334">
        <f t="shared" si="68"/>
        <v>331678109.32609999</v>
      </c>
      <c r="AH186" s="339">
        <f t="shared" si="69"/>
        <v>543858109.32609999</v>
      </c>
    </row>
    <row r="187" spans="2:34" ht="2.25" hidden="1" customHeight="1" outlineLevel="1" thickTop="1" thickBot="1">
      <c r="P187" s="375"/>
      <c r="Q187" s="375"/>
      <c r="R187" s="375"/>
      <c r="S187" s="375"/>
      <c r="T187" s="375"/>
      <c r="U187" s="375"/>
      <c r="V187" s="375"/>
    </row>
    <row r="188" spans="2:34" ht="16.5" hidden="1" customHeight="1" outlineLevel="1" thickTop="1" thickBot="1">
      <c r="B188" s="378" t="s">
        <v>822</v>
      </c>
      <c r="C188" s="379" t="str">
        <f>+$C$80</f>
        <v>3. Gestión de la Comunicación Organizacional</v>
      </c>
      <c r="D188" s="361">
        <f>SUM(D189:D191)</f>
        <v>0</v>
      </c>
      <c r="E188" s="362">
        <f t="shared" ref="E188" si="73">SUM(E189:E191)</f>
        <v>0</v>
      </c>
      <c r="F188" s="361">
        <f t="shared" ref="F188" si="74">SUM(F189:F191)</f>
        <v>0</v>
      </c>
      <c r="G188" s="362">
        <f t="shared" ref="G188" si="75">SUM(G189:G191)</f>
        <v>0</v>
      </c>
      <c r="H188" s="361">
        <f t="shared" ref="H188" si="76">SUM(H189:H191)</f>
        <v>0</v>
      </c>
      <c r="I188" s="362">
        <f t="shared" ref="I188" si="77">SUM(I189:I191)</f>
        <v>0</v>
      </c>
      <c r="J188" s="361">
        <f t="shared" ref="J188" si="78">SUM(J189:J191)</f>
        <v>0</v>
      </c>
      <c r="K188" s="362">
        <f t="shared" ref="K188" si="79">SUM(K189:K191)</f>
        <v>0</v>
      </c>
      <c r="L188" s="361">
        <f t="shared" ref="L188" si="80">SUM(L189:L191)</f>
        <v>0</v>
      </c>
      <c r="M188" s="362">
        <f t="shared" ref="M188" si="81">SUM(M189:M191)</f>
        <v>0</v>
      </c>
      <c r="N188" s="361">
        <f t="shared" ref="N188" si="82">SUM(N189:N191)</f>
        <v>0</v>
      </c>
      <c r="O188" s="362">
        <f t="shared" ref="O188" si="83">SUM(O189:O191)</f>
        <v>0</v>
      </c>
      <c r="P188" s="361">
        <f t="shared" ref="P188" si="84">SUM(P189:P191)</f>
        <v>0</v>
      </c>
      <c r="Q188" s="362">
        <f t="shared" ref="Q188" si="85">SUM(Q189:Q191)</f>
        <v>0</v>
      </c>
      <c r="R188" s="361">
        <f t="shared" ref="R188" si="86">SUM(R189:R191)</f>
        <v>0</v>
      </c>
      <c r="S188" s="362">
        <f t="shared" ref="S188" si="87">SUM(S189:S191)</f>
        <v>0</v>
      </c>
      <c r="T188" s="361">
        <f t="shared" ref="T188" si="88">SUM(T189:T191)</f>
        <v>0</v>
      </c>
      <c r="U188" s="362">
        <f t="shared" ref="U188" si="89">SUM(U189:U191)</f>
        <v>0</v>
      </c>
      <c r="V188" s="361">
        <f t="shared" ref="V188" si="90">SUM(V189:V191)</f>
        <v>0</v>
      </c>
      <c r="W188" s="362">
        <f t="shared" ref="W188" si="91">SUM(W189:W191)</f>
        <v>0</v>
      </c>
      <c r="X188" s="361">
        <f t="shared" ref="X188" si="92">SUM(X189:X191)</f>
        <v>0</v>
      </c>
      <c r="Y188" s="362">
        <f t="shared" ref="Y188" si="93">SUM(Y189:Y191)</f>
        <v>0</v>
      </c>
      <c r="Z188" s="361">
        <f t="shared" ref="Z188" si="94">SUM(Z189:Z191)</f>
        <v>0</v>
      </c>
      <c r="AA188" s="362">
        <f t="shared" ref="AA188" si="95">SUM(AA189:AA191)</f>
        <v>0</v>
      </c>
      <c r="AB188" s="361">
        <f t="shared" ref="AB188" si="96">SUM(AB189:AB191)</f>
        <v>0</v>
      </c>
      <c r="AC188" s="362">
        <f t="shared" ref="AC188" si="97">SUM(AC189:AC191)</f>
        <v>0</v>
      </c>
      <c r="AD188" s="361">
        <f t="shared" ref="AD188" si="98">SUM(AD189:AD191)</f>
        <v>0</v>
      </c>
      <c r="AE188" s="362">
        <f t="shared" ref="AE188" si="99">SUM(AE189:AE191)</f>
        <v>0</v>
      </c>
      <c r="AF188" s="335">
        <f>SUMIF($D$177:$AE$177,AF$177,$D188:$AE188)</f>
        <v>0</v>
      </c>
      <c r="AG188" s="336">
        <f>SUMIF($D$177:$AE$177,AG$177,$D188:$AE188)</f>
        <v>0</v>
      </c>
      <c r="AH188" s="341">
        <f>+AF188+AG188</f>
        <v>0</v>
      </c>
    </row>
    <row r="189" spans="2:34" ht="16.5" hidden="1" customHeight="1" outlineLevel="1" thickTop="1" thickBot="1">
      <c r="B189" s="438"/>
      <c r="C189" s="392" t="s">
        <v>826</v>
      </c>
      <c r="D189" s="365">
        <f t="shared" ref="D189:AE189" si="100">+INDEX($D$23:$AK$144,MATCH($C$188,$C$23:$C$144,0),MATCH(D$175,$D$22:$AK$22,0))</f>
        <v>0</v>
      </c>
      <c r="E189" s="365">
        <f t="shared" si="100"/>
        <v>0</v>
      </c>
      <c r="F189" s="365">
        <f t="shared" si="100"/>
        <v>0</v>
      </c>
      <c r="G189" s="365">
        <f t="shared" si="100"/>
        <v>0</v>
      </c>
      <c r="H189" s="365">
        <f t="shared" si="100"/>
        <v>0</v>
      </c>
      <c r="I189" s="365">
        <f t="shared" si="100"/>
        <v>0</v>
      </c>
      <c r="J189" s="365">
        <f t="shared" si="100"/>
        <v>0</v>
      </c>
      <c r="K189" s="365">
        <f t="shared" si="100"/>
        <v>0</v>
      </c>
      <c r="L189" s="365">
        <f t="shared" si="100"/>
        <v>0</v>
      </c>
      <c r="M189" s="365">
        <f t="shared" si="100"/>
        <v>0</v>
      </c>
      <c r="N189" s="365">
        <f t="shared" si="100"/>
        <v>0</v>
      </c>
      <c r="O189" s="365">
        <f t="shared" si="100"/>
        <v>0</v>
      </c>
      <c r="P189" s="365">
        <f t="shared" si="100"/>
        <v>0</v>
      </c>
      <c r="Q189" s="365">
        <f t="shared" si="100"/>
        <v>0</v>
      </c>
      <c r="R189" s="365">
        <f t="shared" si="100"/>
        <v>0</v>
      </c>
      <c r="S189" s="365">
        <f t="shared" si="100"/>
        <v>0</v>
      </c>
      <c r="T189" s="365">
        <f t="shared" si="100"/>
        <v>0</v>
      </c>
      <c r="U189" s="365">
        <f t="shared" si="100"/>
        <v>0</v>
      </c>
      <c r="V189" s="365">
        <f t="shared" si="100"/>
        <v>0</v>
      </c>
      <c r="W189" s="365">
        <f t="shared" si="100"/>
        <v>0</v>
      </c>
      <c r="X189" s="365">
        <f t="shared" si="100"/>
        <v>0</v>
      </c>
      <c r="Y189" s="365">
        <f t="shared" si="100"/>
        <v>0</v>
      </c>
      <c r="Z189" s="365">
        <f t="shared" si="100"/>
        <v>0</v>
      </c>
      <c r="AA189" s="365">
        <f t="shared" si="100"/>
        <v>0</v>
      </c>
      <c r="AB189" s="365">
        <f t="shared" si="100"/>
        <v>0</v>
      </c>
      <c r="AC189" s="365">
        <f t="shared" si="100"/>
        <v>0</v>
      </c>
      <c r="AD189" s="365">
        <f t="shared" si="100"/>
        <v>0</v>
      </c>
      <c r="AE189" s="365">
        <f t="shared" si="100"/>
        <v>0</v>
      </c>
      <c r="AF189" s="333">
        <f t="shared" ref="AF189:AG191" si="101">SUMIF($D$177:$AE$177,AF$177,$D189:$AE189)</f>
        <v>0</v>
      </c>
      <c r="AG189" s="334">
        <f t="shared" si="101"/>
        <v>0</v>
      </c>
      <c r="AH189" s="339">
        <f t="shared" ref="AH189:AH191" si="102">+AF189+AG189</f>
        <v>0</v>
      </c>
    </row>
    <row r="190" spans="2:34" ht="16.5" hidden="1" customHeight="1" outlineLevel="1" thickTop="1" thickBot="1">
      <c r="B190" s="438"/>
      <c r="C190" s="392" t="s">
        <v>827</v>
      </c>
      <c r="D190" s="365">
        <f t="shared" ref="D190:M191" si="103">+D189*(1+$E$318)</f>
        <v>0</v>
      </c>
      <c r="E190" s="365">
        <f t="shared" si="103"/>
        <v>0</v>
      </c>
      <c r="F190" s="365">
        <f t="shared" si="103"/>
        <v>0</v>
      </c>
      <c r="G190" s="365">
        <f t="shared" si="103"/>
        <v>0</v>
      </c>
      <c r="H190" s="365">
        <f t="shared" si="103"/>
        <v>0</v>
      </c>
      <c r="I190" s="365">
        <f t="shared" si="103"/>
        <v>0</v>
      </c>
      <c r="J190" s="365">
        <f t="shared" si="103"/>
        <v>0</v>
      </c>
      <c r="K190" s="365">
        <f t="shared" si="103"/>
        <v>0</v>
      </c>
      <c r="L190" s="365">
        <f t="shared" si="103"/>
        <v>0</v>
      </c>
      <c r="M190" s="365">
        <f t="shared" si="103"/>
        <v>0</v>
      </c>
      <c r="N190" s="365">
        <f t="shared" ref="N190:W191" si="104">+N189*(1+$E$318)</f>
        <v>0</v>
      </c>
      <c r="O190" s="365">
        <f t="shared" si="104"/>
        <v>0</v>
      </c>
      <c r="P190" s="365">
        <f t="shared" si="104"/>
        <v>0</v>
      </c>
      <c r="Q190" s="365">
        <f t="shared" si="104"/>
        <v>0</v>
      </c>
      <c r="R190" s="365">
        <f t="shared" si="104"/>
        <v>0</v>
      </c>
      <c r="S190" s="365">
        <f t="shared" si="104"/>
        <v>0</v>
      </c>
      <c r="T190" s="365">
        <f t="shared" si="104"/>
        <v>0</v>
      </c>
      <c r="U190" s="365">
        <f t="shared" si="104"/>
        <v>0</v>
      </c>
      <c r="V190" s="365">
        <f t="shared" si="104"/>
        <v>0</v>
      </c>
      <c r="W190" s="365">
        <f t="shared" si="104"/>
        <v>0</v>
      </c>
      <c r="X190" s="365">
        <f t="shared" ref="X190:AE191" si="105">+X189*(1+$E$318)</f>
        <v>0</v>
      </c>
      <c r="Y190" s="365">
        <f t="shared" si="105"/>
        <v>0</v>
      </c>
      <c r="Z190" s="365">
        <f t="shared" si="105"/>
        <v>0</v>
      </c>
      <c r="AA190" s="365">
        <f t="shared" si="105"/>
        <v>0</v>
      </c>
      <c r="AB190" s="365">
        <f t="shared" si="105"/>
        <v>0</v>
      </c>
      <c r="AC190" s="365">
        <f t="shared" si="105"/>
        <v>0</v>
      </c>
      <c r="AD190" s="365">
        <f t="shared" si="105"/>
        <v>0</v>
      </c>
      <c r="AE190" s="365">
        <f t="shared" si="105"/>
        <v>0</v>
      </c>
      <c r="AF190" s="333">
        <f t="shared" si="101"/>
        <v>0</v>
      </c>
      <c r="AG190" s="334">
        <f t="shared" si="101"/>
        <v>0</v>
      </c>
      <c r="AH190" s="339">
        <f t="shared" si="102"/>
        <v>0</v>
      </c>
    </row>
    <row r="191" spans="2:34" ht="16.5" hidden="1" customHeight="1" outlineLevel="1" thickTop="1" thickBot="1">
      <c r="B191" s="438"/>
      <c r="C191" s="392" t="s">
        <v>828</v>
      </c>
      <c r="D191" s="365">
        <f t="shared" si="103"/>
        <v>0</v>
      </c>
      <c r="E191" s="365">
        <f t="shared" si="103"/>
        <v>0</v>
      </c>
      <c r="F191" s="365">
        <f t="shared" si="103"/>
        <v>0</v>
      </c>
      <c r="G191" s="365">
        <f t="shared" si="103"/>
        <v>0</v>
      </c>
      <c r="H191" s="365">
        <f t="shared" si="103"/>
        <v>0</v>
      </c>
      <c r="I191" s="365">
        <f t="shared" si="103"/>
        <v>0</v>
      </c>
      <c r="J191" s="365">
        <f t="shared" si="103"/>
        <v>0</v>
      </c>
      <c r="K191" s="365">
        <f t="shared" si="103"/>
        <v>0</v>
      </c>
      <c r="L191" s="365">
        <f t="shared" si="103"/>
        <v>0</v>
      </c>
      <c r="M191" s="365">
        <f t="shared" si="103"/>
        <v>0</v>
      </c>
      <c r="N191" s="365">
        <f t="shared" si="104"/>
        <v>0</v>
      </c>
      <c r="O191" s="365">
        <f t="shared" si="104"/>
        <v>0</v>
      </c>
      <c r="P191" s="365">
        <f t="shared" si="104"/>
        <v>0</v>
      </c>
      <c r="Q191" s="365">
        <f t="shared" si="104"/>
        <v>0</v>
      </c>
      <c r="R191" s="365">
        <f t="shared" si="104"/>
        <v>0</v>
      </c>
      <c r="S191" s="365">
        <f t="shared" si="104"/>
        <v>0</v>
      </c>
      <c r="T191" s="365">
        <f t="shared" si="104"/>
        <v>0</v>
      </c>
      <c r="U191" s="365">
        <f t="shared" si="104"/>
        <v>0</v>
      </c>
      <c r="V191" s="365">
        <f t="shared" si="104"/>
        <v>0</v>
      </c>
      <c r="W191" s="365">
        <f t="shared" si="104"/>
        <v>0</v>
      </c>
      <c r="X191" s="365">
        <f t="shared" si="105"/>
        <v>0</v>
      </c>
      <c r="Y191" s="365">
        <f t="shared" si="105"/>
        <v>0</v>
      </c>
      <c r="Z191" s="365">
        <f t="shared" si="105"/>
        <v>0</v>
      </c>
      <c r="AA191" s="365">
        <f t="shared" si="105"/>
        <v>0</v>
      </c>
      <c r="AB191" s="365">
        <f t="shared" si="105"/>
        <v>0</v>
      </c>
      <c r="AC191" s="365">
        <f t="shared" si="105"/>
        <v>0</v>
      </c>
      <c r="AD191" s="365">
        <f t="shared" si="105"/>
        <v>0</v>
      </c>
      <c r="AE191" s="365">
        <f t="shared" si="105"/>
        <v>0</v>
      </c>
      <c r="AF191" s="333">
        <f t="shared" si="101"/>
        <v>0</v>
      </c>
      <c r="AG191" s="334">
        <f t="shared" si="101"/>
        <v>0</v>
      </c>
      <c r="AH191" s="339">
        <f t="shared" si="102"/>
        <v>0</v>
      </c>
    </row>
    <row r="192" spans="2:34" ht="2.25" hidden="1" customHeight="1" outlineLevel="1" thickTop="1" thickBot="1">
      <c r="P192" s="375"/>
      <c r="Q192" s="375"/>
      <c r="R192" s="375"/>
      <c r="S192" s="375"/>
      <c r="T192" s="375"/>
      <c r="U192" s="375"/>
      <c r="V192" s="375"/>
    </row>
    <row r="193" spans="2:34" ht="16.5" hidden="1" customHeight="1" outlineLevel="1" thickTop="1" thickBot="1">
      <c r="B193" s="378" t="s">
        <v>823</v>
      </c>
      <c r="C193" s="379" t="str">
        <f>+$C$102</f>
        <v>4. Gestión de la Comunicación Corporativa</v>
      </c>
      <c r="D193" s="361">
        <f>SUM(D194:D196)</f>
        <v>0</v>
      </c>
      <c r="E193" s="362">
        <f t="shared" ref="E193" si="106">SUM(E194:E196)</f>
        <v>0</v>
      </c>
      <c r="F193" s="361">
        <f t="shared" ref="F193" si="107">SUM(F194:F196)</f>
        <v>0</v>
      </c>
      <c r="G193" s="362">
        <f t="shared" ref="G193" si="108">SUM(G194:G196)</f>
        <v>0</v>
      </c>
      <c r="H193" s="361">
        <f t="shared" ref="H193" si="109">SUM(H194:H196)</f>
        <v>0</v>
      </c>
      <c r="I193" s="362">
        <f t="shared" ref="I193" si="110">SUM(I194:I196)</f>
        <v>0</v>
      </c>
      <c r="J193" s="361">
        <f t="shared" ref="J193" si="111">SUM(J194:J196)</f>
        <v>0</v>
      </c>
      <c r="K193" s="362">
        <f t="shared" ref="K193" si="112">SUM(K194:K196)</f>
        <v>0</v>
      </c>
      <c r="L193" s="361">
        <f t="shared" ref="L193" si="113">SUM(L194:L196)</f>
        <v>0</v>
      </c>
      <c r="M193" s="362">
        <f t="shared" ref="M193" si="114">SUM(M194:M196)</f>
        <v>0</v>
      </c>
      <c r="N193" s="361">
        <f t="shared" ref="N193" si="115">SUM(N194:N196)</f>
        <v>0</v>
      </c>
      <c r="O193" s="362">
        <f t="shared" ref="O193" si="116">SUM(O194:O196)</f>
        <v>0</v>
      </c>
      <c r="P193" s="361">
        <f t="shared" ref="P193" si="117">SUM(P194:P196)</f>
        <v>0</v>
      </c>
      <c r="Q193" s="362">
        <f t="shared" ref="Q193" si="118">SUM(Q194:Q196)</f>
        <v>0</v>
      </c>
      <c r="R193" s="361">
        <f t="shared" ref="R193" si="119">SUM(R194:R196)</f>
        <v>0</v>
      </c>
      <c r="S193" s="362">
        <f t="shared" ref="S193" si="120">SUM(S194:S196)</f>
        <v>0</v>
      </c>
      <c r="T193" s="361">
        <f t="shared" ref="T193" si="121">SUM(T194:T196)</f>
        <v>0</v>
      </c>
      <c r="U193" s="362">
        <f t="shared" ref="U193" si="122">SUM(U194:U196)</f>
        <v>0</v>
      </c>
      <c r="V193" s="361">
        <f t="shared" ref="V193" si="123">SUM(V194:V196)</f>
        <v>0</v>
      </c>
      <c r="W193" s="362">
        <f t="shared" ref="W193" si="124">SUM(W194:W196)</f>
        <v>0</v>
      </c>
      <c r="X193" s="361">
        <f t="shared" ref="X193" si="125">SUM(X194:X196)</f>
        <v>0</v>
      </c>
      <c r="Y193" s="362">
        <f t="shared" ref="Y193" si="126">SUM(Y194:Y196)</f>
        <v>0</v>
      </c>
      <c r="Z193" s="361">
        <f t="shared" ref="Z193" si="127">SUM(Z194:Z196)</f>
        <v>0</v>
      </c>
      <c r="AA193" s="362">
        <f t="shared" ref="AA193" si="128">SUM(AA194:AA196)</f>
        <v>0</v>
      </c>
      <c r="AB193" s="361">
        <f t="shared" ref="AB193" si="129">SUM(AB194:AB196)</f>
        <v>0</v>
      </c>
      <c r="AC193" s="362">
        <f t="shared" ref="AC193" si="130">SUM(AC194:AC196)</f>
        <v>0</v>
      </c>
      <c r="AD193" s="361">
        <f t="shared" ref="AD193" si="131">SUM(AD194:AD196)</f>
        <v>0</v>
      </c>
      <c r="AE193" s="362">
        <f t="shared" ref="AE193" si="132">SUM(AE194:AE196)</f>
        <v>0</v>
      </c>
      <c r="AF193" s="335">
        <f>SUMIF($D$177:$AE$177,AF$177,$D193:$AE193)</f>
        <v>0</v>
      </c>
      <c r="AG193" s="336">
        <f>SUMIF($D$177:$AE$177,AG$177,$D193:$AE193)</f>
        <v>0</v>
      </c>
      <c r="AH193" s="341">
        <f>+AF193+AG193</f>
        <v>0</v>
      </c>
    </row>
    <row r="194" spans="2:34" ht="16.5" hidden="1" customHeight="1" outlineLevel="1" thickTop="1" thickBot="1">
      <c r="B194" s="438"/>
      <c r="C194" s="392" t="s">
        <v>826</v>
      </c>
      <c r="D194" s="365">
        <f t="shared" ref="D194:AE194" si="133">+INDEX($D$23:$AK$144,MATCH($C$193,$C$23:$C$144,0),MATCH(D$175,$D$22:$AK$22,0))</f>
        <v>0</v>
      </c>
      <c r="E194" s="365">
        <f t="shared" si="133"/>
        <v>0</v>
      </c>
      <c r="F194" s="365">
        <f t="shared" si="133"/>
        <v>0</v>
      </c>
      <c r="G194" s="365">
        <f t="shared" si="133"/>
        <v>0</v>
      </c>
      <c r="H194" s="365">
        <f t="shared" si="133"/>
        <v>0</v>
      </c>
      <c r="I194" s="365">
        <f t="shared" si="133"/>
        <v>0</v>
      </c>
      <c r="J194" s="365">
        <f t="shared" si="133"/>
        <v>0</v>
      </c>
      <c r="K194" s="365">
        <f t="shared" si="133"/>
        <v>0</v>
      </c>
      <c r="L194" s="365">
        <f t="shared" si="133"/>
        <v>0</v>
      </c>
      <c r="M194" s="365">
        <f t="shared" si="133"/>
        <v>0</v>
      </c>
      <c r="N194" s="365">
        <f t="shared" si="133"/>
        <v>0</v>
      </c>
      <c r="O194" s="365">
        <f t="shared" si="133"/>
        <v>0</v>
      </c>
      <c r="P194" s="365">
        <f t="shared" si="133"/>
        <v>0</v>
      </c>
      <c r="Q194" s="365">
        <f t="shared" si="133"/>
        <v>0</v>
      </c>
      <c r="R194" s="365">
        <f t="shared" si="133"/>
        <v>0</v>
      </c>
      <c r="S194" s="365">
        <f t="shared" si="133"/>
        <v>0</v>
      </c>
      <c r="T194" s="365">
        <f t="shared" si="133"/>
        <v>0</v>
      </c>
      <c r="U194" s="365">
        <f t="shared" si="133"/>
        <v>0</v>
      </c>
      <c r="V194" s="365">
        <f t="shared" si="133"/>
        <v>0</v>
      </c>
      <c r="W194" s="365">
        <f t="shared" si="133"/>
        <v>0</v>
      </c>
      <c r="X194" s="365">
        <f t="shared" si="133"/>
        <v>0</v>
      </c>
      <c r="Y194" s="365">
        <f t="shared" si="133"/>
        <v>0</v>
      </c>
      <c r="Z194" s="365">
        <f t="shared" si="133"/>
        <v>0</v>
      </c>
      <c r="AA194" s="365">
        <f t="shared" si="133"/>
        <v>0</v>
      </c>
      <c r="AB194" s="365">
        <f t="shared" si="133"/>
        <v>0</v>
      </c>
      <c r="AC194" s="365">
        <f t="shared" si="133"/>
        <v>0</v>
      </c>
      <c r="AD194" s="365">
        <f t="shared" si="133"/>
        <v>0</v>
      </c>
      <c r="AE194" s="365">
        <f t="shared" si="133"/>
        <v>0</v>
      </c>
      <c r="AF194" s="333">
        <f t="shared" ref="AF194:AG196" si="134">SUMIF($D$177:$AE$177,AF$177,$D194:$AE194)</f>
        <v>0</v>
      </c>
      <c r="AG194" s="334">
        <f t="shared" si="134"/>
        <v>0</v>
      </c>
      <c r="AH194" s="339">
        <f t="shared" ref="AH194:AH196" si="135">+AF194+AG194</f>
        <v>0</v>
      </c>
    </row>
    <row r="195" spans="2:34" ht="16.5" hidden="1" customHeight="1" outlineLevel="1" thickTop="1" thickBot="1">
      <c r="B195" s="438"/>
      <c r="C195" s="392" t="s">
        <v>827</v>
      </c>
      <c r="D195" s="365">
        <f t="shared" ref="D195:M196" si="136">+D194*(1+$E$318)</f>
        <v>0</v>
      </c>
      <c r="E195" s="365">
        <f t="shared" si="136"/>
        <v>0</v>
      </c>
      <c r="F195" s="365">
        <f t="shared" si="136"/>
        <v>0</v>
      </c>
      <c r="G195" s="365">
        <f t="shared" si="136"/>
        <v>0</v>
      </c>
      <c r="H195" s="365">
        <f t="shared" si="136"/>
        <v>0</v>
      </c>
      <c r="I195" s="365">
        <f t="shared" si="136"/>
        <v>0</v>
      </c>
      <c r="J195" s="365">
        <f t="shared" si="136"/>
        <v>0</v>
      </c>
      <c r="K195" s="365">
        <f t="shared" si="136"/>
        <v>0</v>
      </c>
      <c r="L195" s="365">
        <f t="shared" si="136"/>
        <v>0</v>
      </c>
      <c r="M195" s="365">
        <f t="shared" si="136"/>
        <v>0</v>
      </c>
      <c r="N195" s="365">
        <f t="shared" ref="N195:W196" si="137">+N194*(1+$E$318)</f>
        <v>0</v>
      </c>
      <c r="O195" s="365">
        <f t="shared" si="137"/>
        <v>0</v>
      </c>
      <c r="P195" s="365">
        <f t="shared" si="137"/>
        <v>0</v>
      </c>
      <c r="Q195" s="365">
        <f t="shared" si="137"/>
        <v>0</v>
      </c>
      <c r="R195" s="365">
        <f t="shared" si="137"/>
        <v>0</v>
      </c>
      <c r="S195" s="365">
        <f t="shared" si="137"/>
        <v>0</v>
      </c>
      <c r="T195" s="365">
        <f t="shared" si="137"/>
        <v>0</v>
      </c>
      <c r="U195" s="365">
        <f t="shared" si="137"/>
        <v>0</v>
      </c>
      <c r="V195" s="365">
        <f t="shared" si="137"/>
        <v>0</v>
      </c>
      <c r="W195" s="365">
        <f t="shared" si="137"/>
        <v>0</v>
      </c>
      <c r="X195" s="365">
        <f t="shared" ref="X195:AE196" si="138">+X194*(1+$E$318)</f>
        <v>0</v>
      </c>
      <c r="Y195" s="365">
        <f t="shared" si="138"/>
        <v>0</v>
      </c>
      <c r="Z195" s="365">
        <f t="shared" si="138"/>
        <v>0</v>
      </c>
      <c r="AA195" s="365">
        <f t="shared" si="138"/>
        <v>0</v>
      </c>
      <c r="AB195" s="365">
        <f t="shared" si="138"/>
        <v>0</v>
      </c>
      <c r="AC195" s="365">
        <f t="shared" si="138"/>
        <v>0</v>
      </c>
      <c r="AD195" s="365">
        <f t="shared" si="138"/>
        <v>0</v>
      </c>
      <c r="AE195" s="365">
        <f t="shared" si="138"/>
        <v>0</v>
      </c>
      <c r="AF195" s="333">
        <f t="shared" si="134"/>
        <v>0</v>
      </c>
      <c r="AG195" s="334">
        <f t="shared" si="134"/>
        <v>0</v>
      </c>
      <c r="AH195" s="339">
        <f t="shared" si="135"/>
        <v>0</v>
      </c>
    </row>
    <row r="196" spans="2:34" ht="16.5" hidden="1" customHeight="1" outlineLevel="1" thickTop="1" thickBot="1">
      <c r="B196" s="438"/>
      <c r="C196" s="392" t="s">
        <v>828</v>
      </c>
      <c r="D196" s="365">
        <f t="shared" si="136"/>
        <v>0</v>
      </c>
      <c r="E196" s="365">
        <f t="shared" si="136"/>
        <v>0</v>
      </c>
      <c r="F196" s="365">
        <f t="shared" si="136"/>
        <v>0</v>
      </c>
      <c r="G196" s="365">
        <f t="shared" si="136"/>
        <v>0</v>
      </c>
      <c r="H196" s="365">
        <f t="shared" si="136"/>
        <v>0</v>
      </c>
      <c r="I196" s="365">
        <f t="shared" si="136"/>
        <v>0</v>
      </c>
      <c r="J196" s="365">
        <f t="shared" si="136"/>
        <v>0</v>
      </c>
      <c r="K196" s="365">
        <f t="shared" si="136"/>
        <v>0</v>
      </c>
      <c r="L196" s="365">
        <f t="shared" si="136"/>
        <v>0</v>
      </c>
      <c r="M196" s="365">
        <f t="shared" si="136"/>
        <v>0</v>
      </c>
      <c r="N196" s="365">
        <f t="shared" si="137"/>
        <v>0</v>
      </c>
      <c r="O196" s="365">
        <f t="shared" si="137"/>
        <v>0</v>
      </c>
      <c r="P196" s="365">
        <f t="shared" si="137"/>
        <v>0</v>
      </c>
      <c r="Q196" s="365">
        <f t="shared" si="137"/>
        <v>0</v>
      </c>
      <c r="R196" s="365">
        <f t="shared" si="137"/>
        <v>0</v>
      </c>
      <c r="S196" s="365">
        <f t="shared" si="137"/>
        <v>0</v>
      </c>
      <c r="T196" s="365">
        <f t="shared" si="137"/>
        <v>0</v>
      </c>
      <c r="U196" s="365">
        <f t="shared" si="137"/>
        <v>0</v>
      </c>
      <c r="V196" s="365">
        <f t="shared" si="137"/>
        <v>0</v>
      </c>
      <c r="W196" s="365">
        <f t="shared" si="137"/>
        <v>0</v>
      </c>
      <c r="X196" s="365">
        <f t="shared" si="138"/>
        <v>0</v>
      </c>
      <c r="Y196" s="365">
        <f t="shared" si="138"/>
        <v>0</v>
      </c>
      <c r="Z196" s="365">
        <f t="shared" si="138"/>
        <v>0</v>
      </c>
      <c r="AA196" s="365">
        <f t="shared" si="138"/>
        <v>0</v>
      </c>
      <c r="AB196" s="365">
        <f t="shared" si="138"/>
        <v>0</v>
      </c>
      <c r="AC196" s="365">
        <f t="shared" si="138"/>
        <v>0</v>
      </c>
      <c r="AD196" s="365">
        <f t="shared" si="138"/>
        <v>0</v>
      </c>
      <c r="AE196" s="365">
        <f t="shared" si="138"/>
        <v>0</v>
      </c>
      <c r="AF196" s="333">
        <f t="shared" si="134"/>
        <v>0</v>
      </c>
      <c r="AG196" s="334">
        <f t="shared" si="134"/>
        <v>0</v>
      </c>
      <c r="AH196" s="339">
        <f t="shared" si="135"/>
        <v>0</v>
      </c>
    </row>
    <row r="197" spans="2:34" ht="2.25" hidden="1" customHeight="1" outlineLevel="1" thickTop="1" thickBot="1">
      <c r="P197" s="375"/>
      <c r="Q197" s="375"/>
      <c r="R197" s="375"/>
      <c r="S197" s="375"/>
      <c r="T197" s="375"/>
      <c r="U197" s="375"/>
      <c r="V197" s="375"/>
    </row>
    <row r="198" spans="2:34" ht="16.5" hidden="1" customHeight="1" outlineLevel="1" thickTop="1" thickBot="1">
      <c r="B198" s="378" t="s">
        <v>824</v>
      </c>
      <c r="C198" s="379" t="str">
        <f>+$C$124</f>
        <v>5. Gestión de la Comunicación Movilizadora</v>
      </c>
      <c r="D198" s="361">
        <f>SUM(D199:D201)</f>
        <v>0</v>
      </c>
      <c r="E198" s="362">
        <f t="shared" ref="E198" si="139">SUM(E199:E201)</f>
        <v>0</v>
      </c>
      <c r="F198" s="361">
        <f t="shared" ref="F198" si="140">SUM(F199:F201)</f>
        <v>0</v>
      </c>
      <c r="G198" s="362">
        <f t="shared" ref="G198" si="141">SUM(G199:G201)</f>
        <v>0</v>
      </c>
      <c r="H198" s="361">
        <f t="shared" ref="H198" si="142">SUM(H199:H201)</f>
        <v>0</v>
      </c>
      <c r="I198" s="362">
        <f t="shared" ref="I198" si="143">SUM(I199:I201)</f>
        <v>0</v>
      </c>
      <c r="J198" s="361">
        <f t="shared" ref="J198" si="144">SUM(J199:J201)</f>
        <v>0</v>
      </c>
      <c r="K198" s="362">
        <f t="shared" ref="K198" si="145">SUM(K199:K201)</f>
        <v>0</v>
      </c>
      <c r="L198" s="361">
        <f t="shared" ref="L198" si="146">SUM(L199:L201)</f>
        <v>0</v>
      </c>
      <c r="M198" s="362">
        <f t="shared" ref="M198" si="147">SUM(M199:M201)</f>
        <v>0</v>
      </c>
      <c r="N198" s="361">
        <f t="shared" ref="N198" si="148">SUM(N199:N201)</f>
        <v>0</v>
      </c>
      <c r="O198" s="362">
        <f t="shared" ref="O198" si="149">SUM(O199:O201)</f>
        <v>0</v>
      </c>
      <c r="P198" s="361">
        <f t="shared" ref="P198" si="150">SUM(P199:P201)</f>
        <v>0</v>
      </c>
      <c r="Q198" s="362">
        <f t="shared" ref="Q198" si="151">SUM(Q199:Q201)</f>
        <v>0</v>
      </c>
      <c r="R198" s="361">
        <f t="shared" ref="R198" si="152">SUM(R199:R201)</f>
        <v>0</v>
      </c>
      <c r="S198" s="362">
        <f t="shared" ref="S198" si="153">SUM(S199:S201)</f>
        <v>0</v>
      </c>
      <c r="T198" s="361">
        <f t="shared" ref="T198" si="154">SUM(T199:T201)</f>
        <v>0</v>
      </c>
      <c r="U198" s="362">
        <f t="shared" ref="U198" si="155">SUM(U199:U201)</f>
        <v>0</v>
      </c>
      <c r="V198" s="361">
        <f t="shared" ref="V198" si="156">SUM(V199:V201)</f>
        <v>0</v>
      </c>
      <c r="W198" s="362">
        <f t="shared" ref="W198" si="157">SUM(W199:W201)</f>
        <v>0</v>
      </c>
      <c r="X198" s="361">
        <f t="shared" ref="X198" si="158">SUM(X199:X201)</f>
        <v>0</v>
      </c>
      <c r="Y198" s="362">
        <f t="shared" ref="Y198" si="159">SUM(Y199:Y201)</f>
        <v>0</v>
      </c>
      <c r="Z198" s="361">
        <f t="shared" ref="Z198" si="160">SUM(Z199:Z201)</f>
        <v>0</v>
      </c>
      <c r="AA198" s="362">
        <f t="shared" ref="AA198" si="161">SUM(AA199:AA201)</f>
        <v>0</v>
      </c>
      <c r="AB198" s="361">
        <f t="shared" ref="AB198" si="162">SUM(AB199:AB201)</f>
        <v>0</v>
      </c>
      <c r="AC198" s="362">
        <f t="shared" ref="AC198" si="163">SUM(AC199:AC201)</f>
        <v>0</v>
      </c>
      <c r="AD198" s="361">
        <f t="shared" ref="AD198" si="164">SUM(AD199:AD201)</f>
        <v>0</v>
      </c>
      <c r="AE198" s="362">
        <f t="shared" ref="AE198" si="165">SUM(AE199:AE201)</f>
        <v>0</v>
      </c>
      <c r="AF198" s="335">
        <f>SUMIF($D$177:$AE$177,AF$177,$D198:$AE198)</f>
        <v>0</v>
      </c>
      <c r="AG198" s="336">
        <f>SUMIF($D$177:$AE$177,AG$177,$D198:$AE198)</f>
        <v>0</v>
      </c>
      <c r="AH198" s="341">
        <f>+AF198+AG198</f>
        <v>0</v>
      </c>
    </row>
    <row r="199" spans="2:34" ht="16.5" hidden="1" customHeight="1" outlineLevel="1" thickTop="1" thickBot="1">
      <c r="B199" s="438"/>
      <c r="C199" s="392" t="s">
        <v>826</v>
      </c>
      <c r="D199" s="365">
        <f t="shared" ref="D199:AE199" si="166">+INDEX($D$23:$AK$144,MATCH($C$198,$C$23:$C$144,0),MATCH(D$175,$D$22:$AK$22,0))</f>
        <v>0</v>
      </c>
      <c r="E199" s="365">
        <f t="shared" si="166"/>
        <v>0</v>
      </c>
      <c r="F199" s="365">
        <f t="shared" si="166"/>
        <v>0</v>
      </c>
      <c r="G199" s="365">
        <f t="shared" si="166"/>
        <v>0</v>
      </c>
      <c r="H199" s="365">
        <f t="shared" si="166"/>
        <v>0</v>
      </c>
      <c r="I199" s="365">
        <f t="shared" si="166"/>
        <v>0</v>
      </c>
      <c r="J199" s="365">
        <f t="shared" si="166"/>
        <v>0</v>
      </c>
      <c r="K199" s="365">
        <f t="shared" si="166"/>
        <v>0</v>
      </c>
      <c r="L199" s="365">
        <f t="shared" si="166"/>
        <v>0</v>
      </c>
      <c r="M199" s="365">
        <f t="shared" si="166"/>
        <v>0</v>
      </c>
      <c r="N199" s="365">
        <f t="shared" si="166"/>
        <v>0</v>
      </c>
      <c r="O199" s="365">
        <f t="shared" si="166"/>
        <v>0</v>
      </c>
      <c r="P199" s="365">
        <f t="shared" si="166"/>
        <v>0</v>
      </c>
      <c r="Q199" s="365">
        <f t="shared" si="166"/>
        <v>0</v>
      </c>
      <c r="R199" s="365">
        <f t="shared" si="166"/>
        <v>0</v>
      </c>
      <c r="S199" s="365">
        <f t="shared" si="166"/>
        <v>0</v>
      </c>
      <c r="T199" s="365">
        <f t="shared" si="166"/>
        <v>0</v>
      </c>
      <c r="U199" s="365">
        <f t="shared" si="166"/>
        <v>0</v>
      </c>
      <c r="V199" s="365">
        <f t="shared" si="166"/>
        <v>0</v>
      </c>
      <c r="W199" s="365">
        <f t="shared" si="166"/>
        <v>0</v>
      </c>
      <c r="X199" s="365">
        <f t="shared" si="166"/>
        <v>0</v>
      </c>
      <c r="Y199" s="365">
        <f t="shared" si="166"/>
        <v>0</v>
      </c>
      <c r="Z199" s="365">
        <f t="shared" si="166"/>
        <v>0</v>
      </c>
      <c r="AA199" s="365">
        <f t="shared" si="166"/>
        <v>0</v>
      </c>
      <c r="AB199" s="365">
        <f t="shared" si="166"/>
        <v>0</v>
      </c>
      <c r="AC199" s="365">
        <f t="shared" si="166"/>
        <v>0</v>
      </c>
      <c r="AD199" s="365">
        <f t="shared" si="166"/>
        <v>0</v>
      </c>
      <c r="AE199" s="365">
        <f t="shared" si="166"/>
        <v>0</v>
      </c>
      <c r="AF199" s="333">
        <f t="shared" ref="AF199:AG201" si="167">SUMIF($D$177:$AE$177,AF$177,$D199:$AE199)</f>
        <v>0</v>
      </c>
      <c r="AG199" s="334">
        <f t="shared" si="167"/>
        <v>0</v>
      </c>
      <c r="AH199" s="339">
        <f t="shared" ref="AH199:AH201" si="168">+AF199+AG199</f>
        <v>0</v>
      </c>
    </row>
    <row r="200" spans="2:34" ht="16.5" hidden="1" customHeight="1" outlineLevel="1" thickTop="1" thickBot="1">
      <c r="B200" s="438"/>
      <c r="C200" s="392" t="s">
        <v>827</v>
      </c>
      <c r="D200" s="365">
        <f t="shared" ref="D200:M201" si="169">+D199*(1+$E$318)</f>
        <v>0</v>
      </c>
      <c r="E200" s="365">
        <f t="shared" si="169"/>
        <v>0</v>
      </c>
      <c r="F200" s="365">
        <f t="shared" si="169"/>
        <v>0</v>
      </c>
      <c r="G200" s="365">
        <f t="shared" si="169"/>
        <v>0</v>
      </c>
      <c r="H200" s="365">
        <f t="shared" si="169"/>
        <v>0</v>
      </c>
      <c r="I200" s="365">
        <f t="shared" si="169"/>
        <v>0</v>
      </c>
      <c r="J200" s="365">
        <f t="shared" si="169"/>
        <v>0</v>
      </c>
      <c r="K200" s="365">
        <f t="shared" si="169"/>
        <v>0</v>
      </c>
      <c r="L200" s="365">
        <f t="shared" si="169"/>
        <v>0</v>
      </c>
      <c r="M200" s="365">
        <f t="shared" si="169"/>
        <v>0</v>
      </c>
      <c r="N200" s="365">
        <f t="shared" ref="N200:W201" si="170">+N199*(1+$E$318)</f>
        <v>0</v>
      </c>
      <c r="O200" s="365">
        <f t="shared" si="170"/>
        <v>0</v>
      </c>
      <c r="P200" s="365">
        <f t="shared" si="170"/>
        <v>0</v>
      </c>
      <c r="Q200" s="365">
        <f t="shared" si="170"/>
        <v>0</v>
      </c>
      <c r="R200" s="365">
        <f t="shared" si="170"/>
        <v>0</v>
      </c>
      <c r="S200" s="365">
        <f t="shared" si="170"/>
        <v>0</v>
      </c>
      <c r="T200" s="365">
        <f t="shared" si="170"/>
        <v>0</v>
      </c>
      <c r="U200" s="365">
        <f t="shared" si="170"/>
        <v>0</v>
      </c>
      <c r="V200" s="365">
        <f t="shared" si="170"/>
        <v>0</v>
      </c>
      <c r="W200" s="365">
        <f t="shared" si="170"/>
        <v>0</v>
      </c>
      <c r="X200" s="365">
        <f t="shared" ref="X200:AE201" si="171">+X199*(1+$E$318)</f>
        <v>0</v>
      </c>
      <c r="Y200" s="365">
        <f t="shared" si="171"/>
        <v>0</v>
      </c>
      <c r="Z200" s="365">
        <f t="shared" si="171"/>
        <v>0</v>
      </c>
      <c r="AA200" s="365">
        <f t="shared" si="171"/>
        <v>0</v>
      </c>
      <c r="AB200" s="365">
        <f t="shared" si="171"/>
        <v>0</v>
      </c>
      <c r="AC200" s="365">
        <f t="shared" si="171"/>
        <v>0</v>
      </c>
      <c r="AD200" s="365">
        <f t="shared" si="171"/>
        <v>0</v>
      </c>
      <c r="AE200" s="365">
        <f t="shared" si="171"/>
        <v>0</v>
      </c>
      <c r="AF200" s="333">
        <f t="shared" si="167"/>
        <v>0</v>
      </c>
      <c r="AG200" s="334">
        <f t="shared" si="167"/>
        <v>0</v>
      </c>
      <c r="AH200" s="339">
        <f t="shared" si="168"/>
        <v>0</v>
      </c>
    </row>
    <row r="201" spans="2:34" ht="16.5" hidden="1" customHeight="1" outlineLevel="1" thickTop="1" thickBot="1">
      <c r="B201" s="438"/>
      <c r="C201" s="392" t="s">
        <v>828</v>
      </c>
      <c r="D201" s="365">
        <f t="shared" si="169"/>
        <v>0</v>
      </c>
      <c r="E201" s="365">
        <f t="shared" si="169"/>
        <v>0</v>
      </c>
      <c r="F201" s="365">
        <f t="shared" si="169"/>
        <v>0</v>
      </c>
      <c r="G201" s="365">
        <f t="shared" si="169"/>
        <v>0</v>
      </c>
      <c r="H201" s="365">
        <f t="shared" si="169"/>
        <v>0</v>
      </c>
      <c r="I201" s="365">
        <f t="shared" si="169"/>
        <v>0</v>
      </c>
      <c r="J201" s="365">
        <f t="shared" si="169"/>
        <v>0</v>
      </c>
      <c r="K201" s="365">
        <f t="shared" si="169"/>
        <v>0</v>
      </c>
      <c r="L201" s="365">
        <f t="shared" si="169"/>
        <v>0</v>
      </c>
      <c r="M201" s="365">
        <f t="shared" si="169"/>
        <v>0</v>
      </c>
      <c r="N201" s="365">
        <f t="shared" si="170"/>
        <v>0</v>
      </c>
      <c r="O201" s="365">
        <f t="shared" si="170"/>
        <v>0</v>
      </c>
      <c r="P201" s="365">
        <f t="shared" si="170"/>
        <v>0</v>
      </c>
      <c r="Q201" s="365">
        <f t="shared" si="170"/>
        <v>0</v>
      </c>
      <c r="R201" s="365">
        <f t="shared" si="170"/>
        <v>0</v>
      </c>
      <c r="S201" s="365">
        <f t="shared" si="170"/>
        <v>0</v>
      </c>
      <c r="T201" s="365">
        <f t="shared" si="170"/>
        <v>0</v>
      </c>
      <c r="U201" s="365">
        <f t="shared" si="170"/>
        <v>0</v>
      </c>
      <c r="V201" s="365">
        <f t="shared" si="170"/>
        <v>0</v>
      </c>
      <c r="W201" s="365">
        <f t="shared" si="170"/>
        <v>0</v>
      </c>
      <c r="X201" s="365">
        <f t="shared" si="171"/>
        <v>0</v>
      </c>
      <c r="Y201" s="365">
        <f t="shared" si="171"/>
        <v>0</v>
      </c>
      <c r="Z201" s="365">
        <f t="shared" si="171"/>
        <v>0</v>
      </c>
      <c r="AA201" s="365">
        <f t="shared" si="171"/>
        <v>0</v>
      </c>
      <c r="AB201" s="365">
        <f t="shared" si="171"/>
        <v>0</v>
      </c>
      <c r="AC201" s="365">
        <f t="shared" si="171"/>
        <v>0</v>
      </c>
      <c r="AD201" s="365">
        <f t="shared" si="171"/>
        <v>0</v>
      </c>
      <c r="AE201" s="365">
        <f t="shared" si="171"/>
        <v>0</v>
      </c>
      <c r="AF201" s="333">
        <f t="shared" si="167"/>
        <v>0</v>
      </c>
      <c r="AG201" s="334">
        <f t="shared" si="167"/>
        <v>0</v>
      </c>
      <c r="AH201" s="339">
        <f t="shared" si="168"/>
        <v>0</v>
      </c>
    </row>
    <row r="202" spans="2:34" ht="16.5" customHeight="1" collapsed="1" thickBot="1">
      <c r="P202" s="375"/>
      <c r="Q202" s="375"/>
      <c r="R202" s="375"/>
      <c r="S202" s="375"/>
      <c r="T202" s="375"/>
      <c r="U202" s="375"/>
      <c r="V202" s="375"/>
    </row>
    <row r="203" spans="2:34" ht="30.75" customHeight="1" thickTop="1" thickBot="1">
      <c r="C203" s="387" t="s">
        <v>831</v>
      </c>
      <c r="D203" s="742" t="s">
        <v>807</v>
      </c>
      <c r="E203" s="743"/>
      <c r="F203" s="742" t="s">
        <v>808</v>
      </c>
      <c r="G203" s="743"/>
      <c r="H203" s="742" t="s">
        <v>809</v>
      </c>
      <c r="I203" s="743"/>
      <c r="J203" s="742" t="s">
        <v>810</v>
      </c>
      <c r="K203" s="743"/>
      <c r="L203" s="742" t="s">
        <v>811</v>
      </c>
      <c r="M203" s="743"/>
      <c r="N203" s="742" t="s">
        <v>812</v>
      </c>
      <c r="O203" s="743"/>
      <c r="P203" s="742" t="s">
        <v>97</v>
      </c>
      <c r="Q203" s="743"/>
      <c r="R203" s="742" t="s">
        <v>813</v>
      </c>
      <c r="S203" s="743"/>
      <c r="T203" s="742" t="s">
        <v>814</v>
      </c>
      <c r="U203" s="743"/>
      <c r="V203" s="742" t="s">
        <v>815</v>
      </c>
      <c r="W203" s="743"/>
      <c r="X203" s="742" t="s">
        <v>816</v>
      </c>
      <c r="Y203" s="743"/>
      <c r="Z203" s="742" t="s">
        <v>817</v>
      </c>
      <c r="AA203" s="743"/>
      <c r="AB203" s="742" t="s">
        <v>818</v>
      </c>
      <c r="AC203" s="743"/>
      <c r="AD203" s="742" t="s">
        <v>819</v>
      </c>
      <c r="AE203" s="743"/>
      <c r="AF203" s="388" t="s">
        <v>1266</v>
      </c>
      <c r="AG203" s="389" t="s">
        <v>842</v>
      </c>
      <c r="AH203" s="390" t="s">
        <v>825</v>
      </c>
    </row>
    <row r="204" spans="2:34" ht="16.5" customHeight="1" thickTop="1" thickBot="1">
      <c r="C204" s="391" t="s">
        <v>854</v>
      </c>
      <c r="D204" s="352" t="s">
        <v>832</v>
      </c>
      <c r="E204" s="353" t="s">
        <v>833</v>
      </c>
      <c r="F204" s="352" t="s">
        <v>832</v>
      </c>
      <c r="G204" s="353" t="s">
        <v>833</v>
      </c>
      <c r="H204" s="352" t="s">
        <v>832</v>
      </c>
      <c r="I204" s="353" t="s">
        <v>833</v>
      </c>
      <c r="J204" s="352" t="s">
        <v>832</v>
      </c>
      <c r="K204" s="353" t="s">
        <v>833</v>
      </c>
      <c r="L204" s="352" t="s">
        <v>832</v>
      </c>
      <c r="M204" s="353" t="s">
        <v>833</v>
      </c>
      <c r="N204" s="352" t="s">
        <v>832</v>
      </c>
      <c r="O204" s="353" t="s">
        <v>833</v>
      </c>
      <c r="P204" s="352" t="s">
        <v>832</v>
      </c>
      <c r="Q204" s="353" t="s">
        <v>833</v>
      </c>
      <c r="R204" s="352" t="s">
        <v>832</v>
      </c>
      <c r="S204" s="353" t="s">
        <v>833</v>
      </c>
      <c r="T204" s="352" t="s">
        <v>832</v>
      </c>
      <c r="U204" s="353" t="s">
        <v>833</v>
      </c>
      <c r="V204" s="352" t="s">
        <v>832</v>
      </c>
      <c r="W204" s="353" t="s">
        <v>833</v>
      </c>
      <c r="X204" s="352" t="s">
        <v>832</v>
      </c>
      <c r="Y204" s="353" t="s">
        <v>833</v>
      </c>
      <c r="Z204" s="352" t="s">
        <v>832</v>
      </c>
      <c r="AA204" s="353" t="s">
        <v>833</v>
      </c>
      <c r="AB204" s="352" t="s">
        <v>832</v>
      </c>
      <c r="AC204" s="353" t="s">
        <v>833</v>
      </c>
      <c r="AD204" s="352" t="s">
        <v>832</v>
      </c>
      <c r="AE204" s="353" t="s">
        <v>833</v>
      </c>
      <c r="AF204" s="343" t="s">
        <v>832</v>
      </c>
      <c r="AG204" s="344" t="s">
        <v>833</v>
      </c>
      <c r="AH204" s="345" t="s">
        <v>841</v>
      </c>
    </row>
    <row r="205" spans="2:34" ht="16.5" customHeight="1" thickTop="1" thickBot="1">
      <c r="C205" s="392" t="s">
        <v>826</v>
      </c>
      <c r="D205" s="365">
        <f>+SUMIF($C$179:$C$201,$C205,D$179:D$201)</f>
        <v>0</v>
      </c>
      <c r="E205" s="365">
        <f t="shared" ref="E205:AE207" si="172">+SUMIF($C$179:$C$201,$C205,E$179:E$201)</f>
        <v>362294341.4189567</v>
      </c>
      <c r="F205" s="365">
        <f t="shared" si="172"/>
        <v>200000000</v>
      </c>
      <c r="G205" s="365">
        <f t="shared" si="172"/>
        <v>24500000</v>
      </c>
      <c r="H205" s="365">
        <f t="shared" si="172"/>
        <v>0</v>
      </c>
      <c r="I205" s="365">
        <f t="shared" si="172"/>
        <v>1000000</v>
      </c>
      <c r="J205" s="365">
        <f t="shared" si="172"/>
        <v>0</v>
      </c>
      <c r="K205" s="365">
        <f t="shared" si="172"/>
        <v>22960000</v>
      </c>
      <c r="L205" s="365">
        <f t="shared" si="172"/>
        <v>0</v>
      </c>
      <c r="M205" s="365">
        <f t="shared" si="172"/>
        <v>11780000</v>
      </c>
      <c r="N205" s="365">
        <f t="shared" si="172"/>
        <v>0</v>
      </c>
      <c r="O205" s="365">
        <f t="shared" si="172"/>
        <v>8000000</v>
      </c>
      <c r="P205" s="365">
        <f t="shared" si="172"/>
        <v>0</v>
      </c>
      <c r="Q205" s="365">
        <f t="shared" si="172"/>
        <v>0</v>
      </c>
      <c r="R205" s="365">
        <f t="shared" si="172"/>
        <v>0</v>
      </c>
      <c r="S205" s="365">
        <f t="shared" si="172"/>
        <v>0</v>
      </c>
      <c r="T205" s="365">
        <f t="shared" si="172"/>
        <v>0</v>
      </c>
      <c r="U205" s="365">
        <f t="shared" si="172"/>
        <v>33000000</v>
      </c>
      <c r="V205" s="365">
        <f t="shared" si="172"/>
        <v>0</v>
      </c>
      <c r="W205" s="365">
        <f t="shared" si="172"/>
        <v>18500000</v>
      </c>
      <c r="X205" s="365">
        <f t="shared" si="172"/>
        <v>0</v>
      </c>
      <c r="Y205" s="365">
        <f t="shared" si="172"/>
        <v>2500000</v>
      </c>
      <c r="Z205" s="365">
        <f t="shared" si="172"/>
        <v>0</v>
      </c>
      <c r="AA205" s="365">
        <f t="shared" si="172"/>
        <v>30000000</v>
      </c>
      <c r="AB205" s="365">
        <f t="shared" si="172"/>
        <v>0</v>
      </c>
      <c r="AC205" s="365">
        <f t="shared" si="172"/>
        <v>0</v>
      </c>
      <c r="AD205" s="365">
        <f t="shared" si="172"/>
        <v>0</v>
      </c>
      <c r="AE205" s="365">
        <f t="shared" si="172"/>
        <v>0</v>
      </c>
      <c r="AF205" s="333">
        <f>SUMIF($D$177:$AE$177,AF$177,$D205:$AE205)</f>
        <v>200000000</v>
      </c>
      <c r="AG205" s="334">
        <f t="shared" ref="AF205:AG213" si="173">SUMIF($D$177:$AE$177,AG$177,$D205:$AE205)</f>
        <v>514534341.4189567</v>
      </c>
      <c r="AH205" s="341">
        <f t="shared" ref="AH205:AH207" si="174">+AF205+AG205</f>
        <v>714534341.41895676</v>
      </c>
    </row>
    <row r="206" spans="2:34" ht="16.5" customHeight="1" thickTop="1" thickBot="1">
      <c r="C206" s="392" t="s">
        <v>827</v>
      </c>
      <c r="D206" s="365">
        <f t="shared" ref="D206:S207" si="175">+SUMIF($C$179:$C$201,$C206,D$179:D$201)</f>
        <v>0</v>
      </c>
      <c r="E206" s="365">
        <f t="shared" si="175"/>
        <v>373163171.66152537</v>
      </c>
      <c r="F206" s="365">
        <f t="shared" si="175"/>
        <v>206000000</v>
      </c>
      <c r="G206" s="365">
        <f t="shared" si="175"/>
        <v>25235000</v>
      </c>
      <c r="H206" s="365">
        <f t="shared" si="175"/>
        <v>0</v>
      </c>
      <c r="I206" s="365">
        <f t="shared" si="175"/>
        <v>1030000</v>
      </c>
      <c r="J206" s="365">
        <f t="shared" si="175"/>
        <v>0</v>
      </c>
      <c r="K206" s="365">
        <f t="shared" si="175"/>
        <v>23648800</v>
      </c>
      <c r="L206" s="365">
        <f t="shared" si="175"/>
        <v>0</v>
      </c>
      <c r="M206" s="365">
        <f t="shared" si="175"/>
        <v>12133400</v>
      </c>
      <c r="N206" s="365">
        <f t="shared" si="175"/>
        <v>0</v>
      </c>
      <c r="O206" s="365">
        <f t="shared" si="175"/>
        <v>8240000</v>
      </c>
      <c r="P206" s="365">
        <f t="shared" si="175"/>
        <v>0</v>
      </c>
      <c r="Q206" s="365">
        <f t="shared" si="175"/>
        <v>0</v>
      </c>
      <c r="R206" s="365">
        <f t="shared" si="175"/>
        <v>0</v>
      </c>
      <c r="S206" s="365">
        <f t="shared" si="175"/>
        <v>0</v>
      </c>
      <c r="T206" s="365">
        <f t="shared" si="172"/>
        <v>0</v>
      </c>
      <c r="U206" s="365">
        <f t="shared" si="172"/>
        <v>33990000</v>
      </c>
      <c r="V206" s="365">
        <f t="shared" si="172"/>
        <v>0</v>
      </c>
      <c r="W206" s="365">
        <f t="shared" si="172"/>
        <v>19055000</v>
      </c>
      <c r="X206" s="365">
        <f t="shared" si="172"/>
        <v>0</v>
      </c>
      <c r="Y206" s="365">
        <f t="shared" si="172"/>
        <v>2575000</v>
      </c>
      <c r="Z206" s="365">
        <f t="shared" si="172"/>
        <v>0</v>
      </c>
      <c r="AA206" s="365">
        <f t="shared" si="172"/>
        <v>30900000</v>
      </c>
      <c r="AB206" s="365">
        <f t="shared" si="172"/>
        <v>0</v>
      </c>
      <c r="AC206" s="365">
        <f t="shared" si="172"/>
        <v>0</v>
      </c>
      <c r="AD206" s="365">
        <f t="shared" si="172"/>
        <v>0</v>
      </c>
      <c r="AE206" s="365">
        <f t="shared" si="172"/>
        <v>0</v>
      </c>
      <c r="AF206" s="346">
        <f t="shared" si="173"/>
        <v>206000000</v>
      </c>
      <c r="AG206" s="347">
        <f t="shared" si="173"/>
        <v>529970371.66152537</v>
      </c>
      <c r="AH206" s="348">
        <f t="shared" si="174"/>
        <v>735970371.66152537</v>
      </c>
    </row>
    <row r="207" spans="2:34" ht="16.5" customHeight="1" thickTop="1" thickBot="1">
      <c r="C207" s="392" t="s">
        <v>828</v>
      </c>
      <c r="D207" s="365">
        <f t="shared" si="175"/>
        <v>0</v>
      </c>
      <c r="E207" s="365">
        <f t="shared" si="172"/>
        <v>384358066.81137121</v>
      </c>
      <c r="F207" s="365">
        <f t="shared" si="172"/>
        <v>212180000</v>
      </c>
      <c r="G207" s="365">
        <f t="shared" si="172"/>
        <v>25992050</v>
      </c>
      <c r="H207" s="365">
        <f t="shared" si="172"/>
        <v>0</v>
      </c>
      <c r="I207" s="365">
        <f t="shared" si="172"/>
        <v>1060900</v>
      </c>
      <c r="J207" s="365">
        <f t="shared" si="172"/>
        <v>0</v>
      </c>
      <c r="K207" s="365">
        <f t="shared" si="172"/>
        <v>24358264</v>
      </c>
      <c r="L207" s="365">
        <f t="shared" si="172"/>
        <v>0</v>
      </c>
      <c r="M207" s="365">
        <f t="shared" si="172"/>
        <v>12497402</v>
      </c>
      <c r="N207" s="365">
        <f t="shared" si="172"/>
        <v>0</v>
      </c>
      <c r="O207" s="365">
        <f t="shared" si="172"/>
        <v>8487200</v>
      </c>
      <c r="P207" s="365">
        <f t="shared" si="172"/>
        <v>0</v>
      </c>
      <c r="Q207" s="365">
        <f t="shared" si="172"/>
        <v>0</v>
      </c>
      <c r="R207" s="365">
        <f t="shared" si="172"/>
        <v>0</v>
      </c>
      <c r="S207" s="365">
        <f t="shared" si="172"/>
        <v>0</v>
      </c>
      <c r="T207" s="365">
        <f t="shared" si="172"/>
        <v>0</v>
      </c>
      <c r="U207" s="365">
        <f t="shared" si="172"/>
        <v>35009700</v>
      </c>
      <c r="V207" s="365">
        <f t="shared" si="172"/>
        <v>0</v>
      </c>
      <c r="W207" s="365">
        <f t="shared" si="172"/>
        <v>19626650</v>
      </c>
      <c r="X207" s="365">
        <f t="shared" si="172"/>
        <v>0</v>
      </c>
      <c r="Y207" s="365">
        <f t="shared" si="172"/>
        <v>2652250</v>
      </c>
      <c r="Z207" s="365">
        <f t="shared" si="172"/>
        <v>0</v>
      </c>
      <c r="AA207" s="365">
        <f t="shared" si="172"/>
        <v>31827000</v>
      </c>
      <c r="AB207" s="365">
        <f t="shared" si="172"/>
        <v>0</v>
      </c>
      <c r="AC207" s="365">
        <f t="shared" si="172"/>
        <v>0</v>
      </c>
      <c r="AD207" s="365">
        <f t="shared" si="172"/>
        <v>0</v>
      </c>
      <c r="AE207" s="365">
        <f>+SUMIF($C$179:$C$201,$C207,AE$179:AE$201)</f>
        <v>0</v>
      </c>
      <c r="AF207" s="346">
        <f t="shared" si="173"/>
        <v>212180000</v>
      </c>
      <c r="AG207" s="347">
        <f t="shared" si="173"/>
        <v>545869482.81137121</v>
      </c>
      <c r="AH207" s="348">
        <f t="shared" si="174"/>
        <v>758049482.81137121</v>
      </c>
    </row>
    <row r="208" spans="2:34" ht="16.5" customHeight="1" thickTop="1" thickBot="1">
      <c r="C208" s="392" t="s">
        <v>844</v>
      </c>
      <c r="D208" s="365">
        <f t="shared" ref="D208:M213" si="176">+D207*(1+$E$318)</f>
        <v>0</v>
      </c>
      <c r="E208" s="365">
        <f t="shared" si="176"/>
        <v>395888808.81571233</v>
      </c>
      <c r="F208" s="365">
        <f t="shared" si="176"/>
        <v>218545400</v>
      </c>
      <c r="G208" s="365">
        <f t="shared" si="176"/>
        <v>26771811.5</v>
      </c>
      <c r="H208" s="365">
        <f t="shared" si="176"/>
        <v>0</v>
      </c>
      <c r="I208" s="365">
        <f t="shared" si="176"/>
        <v>1092727</v>
      </c>
      <c r="J208" s="365">
        <f t="shared" si="176"/>
        <v>0</v>
      </c>
      <c r="K208" s="365">
        <f t="shared" si="176"/>
        <v>25089011.920000002</v>
      </c>
      <c r="L208" s="365">
        <f t="shared" si="176"/>
        <v>0</v>
      </c>
      <c r="M208" s="365">
        <f t="shared" si="176"/>
        <v>12872324.060000001</v>
      </c>
      <c r="N208" s="365">
        <f t="shared" ref="N208:W213" si="177">+N207*(1+$E$318)</f>
        <v>0</v>
      </c>
      <c r="O208" s="365">
        <f t="shared" si="177"/>
        <v>8741816</v>
      </c>
      <c r="P208" s="365">
        <f t="shared" si="177"/>
        <v>0</v>
      </c>
      <c r="Q208" s="365">
        <f t="shared" si="177"/>
        <v>0</v>
      </c>
      <c r="R208" s="365">
        <f t="shared" si="177"/>
        <v>0</v>
      </c>
      <c r="S208" s="365">
        <f t="shared" si="177"/>
        <v>0</v>
      </c>
      <c r="T208" s="365">
        <f t="shared" si="177"/>
        <v>0</v>
      </c>
      <c r="U208" s="365">
        <f t="shared" si="177"/>
        <v>36059991</v>
      </c>
      <c r="V208" s="365">
        <f t="shared" si="177"/>
        <v>0</v>
      </c>
      <c r="W208" s="365">
        <f t="shared" si="177"/>
        <v>20215449.5</v>
      </c>
      <c r="X208" s="365">
        <f t="shared" ref="X208:AE213" si="178">+X207*(1+$E$318)</f>
        <v>0</v>
      </c>
      <c r="Y208" s="365">
        <f t="shared" si="178"/>
        <v>2731817.5</v>
      </c>
      <c r="Z208" s="365">
        <f t="shared" si="178"/>
        <v>0</v>
      </c>
      <c r="AA208" s="365">
        <f t="shared" si="178"/>
        <v>32781810</v>
      </c>
      <c r="AB208" s="365">
        <f t="shared" si="178"/>
        <v>0</v>
      </c>
      <c r="AC208" s="365">
        <f t="shared" si="178"/>
        <v>0</v>
      </c>
      <c r="AD208" s="365">
        <f t="shared" si="178"/>
        <v>0</v>
      </c>
      <c r="AE208" s="365">
        <f t="shared" si="178"/>
        <v>0</v>
      </c>
      <c r="AF208" s="346">
        <f t="shared" si="173"/>
        <v>218545400</v>
      </c>
      <c r="AG208" s="347">
        <f t="shared" si="173"/>
        <v>562245567.29571235</v>
      </c>
      <c r="AH208" s="348">
        <f t="shared" ref="AH208:AH213" si="179">+AF208+AG208</f>
        <v>780790967.29571235</v>
      </c>
    </row>
    <row r="209" spans="2:34" ht="16.5" customHeight="1" thickTop="1" thickBot="1">
      <c r="C209" s="392" t="s">
        <v>845</v>
      </c>
      <c r="D209" s="365">
        <f t="shared" si="176"/>
        <v>0</v>
      </c>
      <c r="E209" s="365">
        <f t="shared" si="176"/>
        <v>407765473.08018368</v>
      </c>
      <c r="F209" s="365">
        <f t="shared" si="176"/>
        <v>225101762</v>
      </c>
      <c r="G209" s="365">
        <f t="shared" si="176"/>
        <v>27574965.845000003</v>
      </c>
      <c r="H209" s="365">
        <f t="shared" si="176"/>
        <v>0</v>
      </c>
      <c r="I209" s="365">
        <f t="shared" si="176"/>
        <v>1125508.81</v>
      </c>
      <c r="J209" s="365">
        <f t="shared" si="176"/>
        <v>0</v>
      </c>
      <c r="K209" s="365">
        <f t="shared" si="176"/>
        <v>25841682.277600002</v>
      </c>
      <c r="L209" s="365">
        <f t="shared" si="176"/>
        <v>0</v>
      </c>
      <c r="M209" s="365">
        <f t="shared" si="176"/>
        <v>13258493.7818</v>
      </c>
      <c r="N209" s="365">
        <f t="shared" si="177"/>
        <v>0</v>
      </c>
      <c r="O209" s="365">
        <f t="shared" si="177"/>
        <v>9004070.4800000004</v>
      </c>
      <c r="P209" s="365">
        <f t="shared" si="177"/>
        <v>0</v>
      </c>
      <c r="Q209" s="365">
        <f t="shared" si="177"/>
        <v>0</v>
      </c>
      <c r="R209" s="365">
        <f t="shared" si="177"/>
        <v>0</v>
      </c>
      <c r="S209" s="365">
        <f t="shared" si="177"/>
        <v>0</v>
      </c>
      <c r="T209" s="365">
        <f t="shared" si="177"/>
        <v>0</v>
      </c>
      <c r="U209" s="365">
        <f t="shared" si="177"/>
        <v>37141790.730000004</v>
      </c>
      <c r="V209" s="365">
        <f t="shared" si="177"/>
        <v>0</v>
      </c>
      <c r="W209" s="365">
        <f t="shared" si="177"/>
        <v>20821912.984999999</v>
      </c>
      <c r="X209" s="365">
        <f t="shared" si="178"/>
        <v>0</v>
      </c>
      <c r="Y209" s="365">
        <f t="shared" si="178"/>
        <v>2813772.0249999999</v>
      </c>
      <c r="Z209" s="365">
        <f t="shared" si="178"/>
        <v>0</v>
      </c>
      <c r="AA209" s="365">
        <f t="shared" si="178"/>
        <v>33765264.300000004</v>
      </c>
      <c r="AB209" s="365">
        <f t="shared" si="178"/>
        <v>0</v>
      </c>
      <c r="AC209" s="365">
        <f t="shared" si="178"/>
        <v>0</v>
      </c>
      <c r="AD209" s="365">
        <f t="shared" si="178"/>
        <v>0</v>
      </c>
      <c r="AE209" s="365">
        <f t="shared" si="178"/>
        <v>0</v>
      </c>
      <c r="AF209" s="346">
        <f t="shared" si="173"/>
        <v>225101762</v>
      </c>
      <c r="AG209" s="347">
        <f t="shared" si="173"/>
        <v>579112934.31458366</v>
      </c>
      <c r="AH209" s="348">
        <f t="shared" si="179"/>
        <v>804214696.31458366</v>
      </c>
    </row>
    <row r="210" spans="2:34" ht="16.5" customHeight="1" thickTop="1" thickBot="1">
      <c r="C210" s="392" t="s">
        <v>846</v>
      </c>
      <c r="D210" s="365">
        <f t="shared" si="176"/>
        <v>0</v>
      </c>
      <c r="E210" s="365">
        <f t="shared" si="176"/>
        <v>419998437.27258921</v>
      </c>
      <c r="F210" s="365">
        <f t="shared" si="176"/>
        <v>231854814.86000001</v>
      </c>
      <c r="G210" s="365">
        <f t="shared" si="176"/>
        <v>28402214.820350002</v>
      </c>
      <c r="H210" s="365">
        <f t="shared" si="176"/>
        <v>0</v>
      </c>
      <c r="I210" s="365">
        <f t="shared" si="176"/>
        <v>1159274.0743</v>
      </c>
      <c r="J210" s="365">
        <f t="shared" si="176"/>
        <v>0</v>
      </c>
      <c r="K210" s="365">
        <f t="shared" si="176"/>
        <v>26616932.745928001</v>
      </c>
      <c r="L210" s="365">
        <f t="shared" si="176"/>
        <v>0</v>
      </c>
      <c r="M210" s="365">
        <f t="shared" si="176"/>
        <v>13656248.595254</v>
      </c>
      <c r="N210" s="365">
        <f t="shared" si="177"/>
        <v>0</v>
      </c>
      <c r="O210" s="365">
        <f t="shared" si="177"/>
        <v>9274192.5943999998</v>
      </c>
      <c r="P210" s="365">
        <f t="shared" si="177"/>
        <v>0</v>
      </c>
      <c r="Q210" s="365">
        <f t="shared" si="177"/>
        <v>0</v>
      </c>
      <c r="R210" s="365">
        <f t="shared" si="177"/>
        <v>0</v>
      </c>
      <c r="S210" s="365">
        <f t="shared" si="177"/>
        <v>0</v>
      </c>
      <c r="T210" s="365">
        <f t="shared" si="177"/>
        <v>0</v>
      </c>
      <c r="U210" s="365">
        <f t="shared" si="177"/>
        <v>38256044.451900005</v>
      </c>
      <c r="V210" s="365">
        <f t="shared" si="177"/>
        <v>0</v>
      </c>
      <c r="W210" s="365">
        <f t="shared" si="177"/>
        <v>21446570.37455</v>
      </c>
      <c r="X210" s="365">
        <f t="shared" si="178"/>
        <v>0</v>
      </c>
      <c r="Y210" s="365">
        <f t="shared" si="178"/>
        <v>2898185.1857500002</v>
      </c>
      <c r="Z210" s="365">
        <f t="shared" si="178"/>
        <v>0</v>
      </c>
      <c r="AA210" s="365">
        <f t="shared" si="178"/>
        <v>34778222.229000002</v>
      </c>
      <c r="AB210" s="365">
        <f t="shared" si="178"/>
        <v>0</v>
      </c>
      <c r="AC210" s="365">
        <f t="shared" si="178"/>
        <v>0</v>
      </c>
      <c r="AD210" s="365">
        <f t="shared" si="178"/>
        <v>0</v>
      </c>
      <c r="AE210" s="365">
        <f t="shared" si="178"/>
        <v>0</v>
      </c>
      <c r="AF210" s="346">
        <f t="shared" si="173"/>
        <v>231854814.86000001</v>
      </c>
      <c r="AG210" s="347">
        <f t="shared" si="173"/>
        <v>596486322.34402108</v>
      </c>
      <c r="AH210" s="348">
        <f t="shared" si="179"/>
        <v>828341137.2040211</v>
      </c>
    </row>
    <row r="211" spans="2:34" ht="16.5" customHeight="1" thickTop="1" thickBot="1">
      <c r="C211" s="392" t="s">
        <v>847</v>
      </c>
      <c r="D211" s="365">
        <f t="shared" si="176"/>
        <v>0</v>
      </c>
      <c r="E211" s="365">
        <f t="shared" si="176"/>
        <v>432598390.39076692</v>
      </c>
      <c r="F211" s="365">
        <f t="shared" si="176"/>
        <v>238810459.30580002</v>
      </c>
      <c r="G211" s="365">
        <f t="shared" si="176"/>
        <v>29254281.264960505</v>
      </c>
      <c r="H211" s="365">
        <f t="shared" si="176"/>
        <v>0</v>
      </c>
      <c r="I211" s="365">
        <f t="shared" si="176"/>
        <v>1194052.2965289999</v>
      </c>
      <c r="J211" s="365">
        <f t="shared" si="176"/>
        <v>0</v>
      </c>
      <c r="K211" s="365">
        <f t="shared" si="176"/>
        <v>27415440.728305843</v>
      </c>
      <c r="L211" s="365">
        <f t="shared" si="176"/>
        <v>0</v>
      </c>
      <c r="M211" s="365">
        <f t="shared" si="176"/>
        <v>14065936.05311162</v>
      </c>
      <c r="N211" s="365">
        <f t="shared" si="177"/>
        <v>0</v>
      </c>
      <c r="O211" s="365">
        <f t="shared" si="177"/>
        <v>9552418.3722319994</v>
      </c>
      <c r="P211" s="365">
        <f t="shared" si="177"/>
        <v>0</v>
      </c>
      <c r="Q211" s="365">
        <f t="shared" si="177"/>
        <v>0</v>
      </c>
      <c r="R211" s="365">
        <f t="shared" si="177"/>
        <v>0</v>
      </c>
      <c r="S211" s="365">
        <f t="shared" si="177"/>
        <v>0</v>
      </c>
      <c r="T211" s="365">
        <f t="shared" si="177"/>
        <v>0</v>
      </c>
      <c r="U211" s="365">
        <f t="shared" si="177"/>
        <v>39403725.785457008</v>
      </c>
      <c r="V211" s="365">
        <f t="shared" si="177"/>
        <v>0</v>
      </c>
      <c r="W211" s="365">
        <f t="shared" si="177"/>
        <v>22089967.485786501</v>
      </c>
      <c r="X211" s="365">
        <f t="shared" si="178"/>
        <v>0</v>
      </c>
      <c r="Y211" s="365">
        <f t="shared" si="178"/>
        <v>2985130.7413225002</v>
      </c>
      <c r="Z211" s="365">
        <f t="shared" si="178"/>
        <v>0</v>
      </c>
      <c r="AA211" s="365">
        <f t="shared" si="178"/>
        <v>35821568.89587</v>
      </c>
      <c r="AB211" s="365">
        <f t="shared" si="178"/>
        <v>0</v>
      </c>
      <c r="AC211" s="365">
        <f t="shared" si="178"/>
        <v>0</v>
      </c>
      <c r="AD211" s="365">
        <f t="shared" si="178"/>
        <v>0</v>
      </c>
      <c r="AE211" s="365">
        <f t="shared" si="178"/>
        <v>0</v>
      </c>
      <c r="AF211" s="346">
        <f t="shared" si="173"/>
        <v>238810459.30580002</v>
      </c>
      <c r="AG211" s="347">
        <f t="shared" si="173"/>
        <v>614380912.01434195</v>
      </c>
      <c r="AH211" s="348">
        <f t="shared" si="179"/>
        <v>853191371.32014203</v>
      </c>
    </row>
    <row r="212" spans="2:34" ht="16.5" customHeight="1" thickTop="1" thickBot="1">
      <c r="C212" s="392" t="s">
        <v>848</v>
      </c>
      <c r="D212" s="365">
        <f t="shared" si="176"/>
        <v>0</v>
      </c>
      <c r="E212" s="365">
        <f t="shared" si="176"/>
        <v>445576342.10248995</v>
      </c>
      <c r="F212" s="365">
        <f t="shared" si="176"/>
        <v>245974773.08497402</v>
      </c>
      <c r="G212" s="365">
        <f t="shared" si="176"/>
        <v>30131909.702909321</v>
      </c>
      <c r="H212" s="365">
        <f t="shared" si="176"/>
        <v>0</v>
      </c>
      <c r="I212" s="365">
        <f t="shared" si="176"/>
        <v>1229873.86542487</v>
      </c>
      <c r="J212" s="365">
        <f t="shared" si="176"/>
        <v>0</v>
      </c>
      <c r="K212" s="365">
        <f t="shared" si="176"/>
        <v>28237903.95015502</v>
      </c>
      <c r="L212" s="365">
        <f t="shared" si="176"/>
        <v>0</v>
      </c>
      <c r="M212" s="365">
        <f t="shared" si="176"/>
        <v>14487914.13470497</v>
      </c>
      <c r="N212" s="365">
        <f t="shared" si="177"/>
        <v>0</v>
      </c>
      <c r="O212" s="365">
        <f t="shared" si="177"/>
        <v>9838990.9233989604</v>
      </c>
      <c r="P212" s="365">
        <f t="shared" si="177"/>
        <v>0</v>
      </c>
      <c r="Q212" s="365">
        <f t="shared" si="177"/>
        <v>0</v>
      </c>
      <c r="R212" s="365">
        <f t="shared" si="177"/>
        <v>0</v>
      </c>
      <c r="S212" s="365">
        <f t="shared" si="177"/>
        <v>0</v>
      </c>
      <c r="T212" s="365">
        <f t="shared" si="177"/>
        <v>0</v>
      </c>
      <c r="U212" s="365">
        <f t="shared" si="177"/>
        <v>40585837.55902072</v>
      </c>
      <c r="V212" s="365">
        <f t="shared" si="177"/>
        <v>0</v>
      </c>
      <c r="W212" s="365">
        <f t="shared" si="177"/>
        <v>22752666.510360096</v>
      </c>
      <c r="X212" s="365">
        <f t="shared" si="178"/>
        <v>0</v>
      </c>
      <c r="Y212" s="365">
        <f t="shared" si="178"/>
        <v>3074684.6635621754</v>
      </c>
      <c r="Z212" s="365">
        <f t="shared" si="178"/>
        <v>0</v>
      </c>
      <c r="AA212" s="365">
        <f t="shared" si="178"/>
        <v>36896215.962746099</v>
      </c>
      <c r="AB212" s="365">
        <f t="shared" si="178"/>
        <v>0</v>
      </c>
      <c r="AC212" s="365">
        <f t="shared" si="178"/>
        <v>0</v>
      </c>
      <c r="AD212" s="365">
        <f t="shared" si="178"/>
        <v>0</v>
      </c>
      <c r="AE212" s="365">
        <f t="shared" si="178"/>
        <v>0</v>
      </c>
      <c r="AF212" s="346">
        <f t="shared" si="173"/>
        <v>245974773.08497402</v>
      </c>
      <c r="AG212" s="347">
        <f t="shared" si="173"/>
        <v>632812339.37477231</v>
      </c>
      <c r="AH212" s="348">
        <f t="shared" si="179"/>
        <v>878787112.45974636</v>
      </c>
    </row>
    <row r="213" spans="2:34" ht="16.5" customHeight="1" thickTop="1" thickBot="1">
      <c r="C213" s="392" t="s">
        <v>849</v>
      </c>
      <c r="D213" s="365">
        <f t="shared" si="176"/>
        <v>0</v>
      </c>
      <c r="E213" s="365">
        <f t="shared" si="176"/>
        <v>458943632.36556464</v>
      </c>
      <c r="F213" s="365">
        <f t="shared" si="176"/>
        <v>253354016.27752325</v>
      </c>
      <c r="G213" s="365">
        <f t="shared" si="176"/>
        <v>31035866.993996602</v>
      </c>
      <c r="H213" s="365">
        <f t="shared" si="176"/>
        <v>0</v>
      </c>
      <c r="I213" s="365">
        <f t="shared" si="176"/>
        <v>1266770.0813876162</v>
      </c>
      <c r="J213" s="365">
        <f t="shared" si="176"/>
        <v>0</v>
      </c>
      <c r="K213" s="365">
        <f t="shared" si="176"/>
        <v>29085041.068659671</v>
      </c>
      <c r="L213" s="365">
        <f t="shared" si="176"/>
        <v>0</v>
      </c>
      <c r="M213" s="365">
        <f t="shared" si="176"/>
        <v>14922551.55874612</v>
      </c>
      <c r="N213" s="365">
        <f t="shared" si="177"/>
        <v>0</v>
      </c>
      <c r="O213" s="365">
        <f t="shared" si="177"/>
        <v>10134160.65110093</v>
      </c>
      <c r="P213" s="365">
        <f t="shared" si="177"/>
        <v>0</v>
      </c>
      <c r="Q213" s="365">
        <f t="shared" si="177"/>
        <v>0</v>
      </c>
      <c r="R213" s="365">
        <f t="shared" si="177"/>
        <v>0</v>
      </c>
      <c r="S213" s="365">
        <f t="shared" si="177"/>
        <v>0</v>
      </c>
      <c r="T213" s="365">
        <f t="shared" si="177"/>
        <v>0</v>
      </c>
      <c r="U213" s="365">
        <f t="shared" si="177"/>
        <v>41803412.685791343</v>
      </c>
      <c r="V213" s="365">
        <f t="shared" si="177"/>
        <v>0</v>
      </c>
      <c r="W213" s="365">
        <f t="shared" si="177"/>
        <v>23435246.505670898</v>
      </c>
      <c r="X213" s="365">
        <f t="shared" si="178"/>
        <v>0</v>
      </c>
      <c r="Y213" s="365">
        <f t="shared" si="178"/>
        <v>3166925.2034690408</v>
      </c>
      <c r="Z213" s="365">
        <f t="shared" si="178"/>
        <v>0</v>
      </c>
      <c r="AA213" s="365">
        <f t="shared" si="178"/>
        <v>38003102.441628486</v>
      </c>
      <c r="AB213" s="365">
        <f t="shared" si="178"/>
        <v>0</v>
      </c>
      <c r="AC213" s="365">
        <f t="shared" si="178"/>
        <v>0</v>
      </c>
      <c r="AD213" s="365">
        <f t="shared" si="178"/>
        <v>0</v>
      </c>
      <c r="AE213" s="365">
        <f t="shared" si="178"/>
        <v>0</v>
      </c>
      <c r="AF213" s="346">
        <f t="shared" si="173"/>
        <v>253354016.27752325</v>
      </c>
      <c r="AG213" s="347">
        <f t="shared" si="173"/>
        <v>651796709.55601537</v>
      </c>
      <c r="AH213" s="348">
        <f t="shared" si="179"/>
        <v>905150725.83353865</v>
      </c>
    </row>
    <row r="214" spans="2:34" ht="16.5" customHeight="1" thickTop="1" thickBot="1">
      <c r="B214" s="429"/>
      <c r="P214" s="375"/>
      <c r="Q214" s="375"/>
      <c r="R214" s="375"/>
      <c r="S214" s="375"/>
      <c r="T214" s="375"/>
      <c r="U214" s="375"/>
      <c r="V214" s="375"/>
    </row>
    <row r="215" spans="2:34" ht="16.5" customHeight="1" thickTop="1" thickBot="1">
      <c r="B215" s="429"/>
      <c r="C215" s="387" t="s">
        <v>843</v>
      </c>
      <c r="D215" s="414" t="s">
        <v>826</v>
      </c>
      <c r="E215" s="414" t="s">
        <v>827</v>
      </c>
      <c r="F215" s="414" t="s">
        <v>828</v>
      </c>
      <c r="G215" s="414" t="s">
        <v>844</v>
      </c>
      <c r="H215" s="414" t="s">
        <v>845</v>
      </c>
      <c r="I215" s="414" t="s">
        <v>846</v>
      </c>
      <c r="J215" s="414" t="s">
        <v>847</v>
      </c>
      <c r="K215" s="414" t="s">
        <v>848</v>
      </c>
      <c r="L215" s="414" t="s">
        <v>849</v>
      </c>
      <c r="M215" s="414" t="s">
        <v>850</v>
      </c>
      <c r="P215" s="375"/>
      <c r="Q215" s="375"/>
      <c r="R215" s="375"/>
      <c r="S215" s="375"/>
      <c r="T215" s="375"/>
      <c r="U215" s="375"/>
      <c r="V215" s="375"/>
    </row>
    <row r="216" spans="2:34" ht="16.5" customHeight="1" thickTop="1" thickBot="1">
      <c r="B216" s="429"/>
      <c r="C216" s="393" t="s">
        <v>851</v>
      </c>
      <c r="D216" s="349">
        <f t="shared" ref="D216:L216" si="180">+VLOOKUP(D$215,$C$205:$AH$213,30,0)</f>
        <v>200000000</v>
      </c>
      <c r="E216" s="349">
        <f t="shared" si="180"/>
        <v>206000000</v>
      </c>
      <c r="F216" s="349">
        <f t="shared" si="180"/>
        <v>212180000</v>
      </c>
      <c r="G216" s="349">
        <f t="shared" si="180"/>
        <v>218545400</v>
      </c>
      <c r="H216" s="349">
        <f t="shared" si="180"/>
        <v>225101762</v>
      </c>
      <c r="I216" s="349">
        <f t="shared" si="180"/>
        <v>231854814.86000001</v>
      </c>
      <c r="J216" s="349">
        <f t="shared" si="180"/>
        <v>238810459.30580002</v>
      </c>
      <c r="K216" s="349">
        <f t="shared" si="180"/>
        <v>245974773.08497402</v>
      </c>
      <c r="L216" s="349">
        <f t="shared" si="180"/>
        <v>253354016.27752325</v>
      </c>
      <c r="M216" s="439">
        <f>SUM(D216:L216)</f>
        <v>2031821225.5282974</v>
      </c>
      <c r="P216" s="375"/>
      <c r="Q216" s="375"/>
      <c r="R216" s="375"/>
      <c r="S216" s="375"/>
      <c r="T216" s="375"/>
      <c r="U216" s="375"/>
      <c r="V216" s="375"/>
    </row>
    <row r="217" spans="2:34" ht="16.5" customHeight="1" thickTop="1" thickBot="1">
      <c r="B217" s="429"/>
      <c r="C217" s="394" t="s">
        <v>852</v>
      </c>
      <c r="D217" s="349">
        <f t="shared" ref="D217:L217" si="181">+VLOOKUP(D$215,$C$205:$AH$213,31,0)</f>
        <v>514534341.4189567</v>
      </c>
      <c r="E217" s="349">
        <f t="shared" si="181"/>
        <v>529970371.66152537</v>
      </c>
      <c r="F217" s="349">
        <f t="shared" si="181"/>
        <v>545869482.81137121</v>
      </c>
      <c r="G217" s="349">
        <f t="shared" si="181"/>
        <v>562245567.29571235</v>
      </c>
      <c r="H217" s="349">
        <f t="shared" si="181"/>
        <v>579112934.31458366</v>
      </c>
      <c r="I217" s="349">
        <f t="shared" si="181"/>
        <v>596486322.34402108</v>
      </c>
      <c r="J217" s="349">
        <f t="shared" si="181"/>
        <v>614380912.01434195</v>
      </c>
      <c r="K217" s="349">
        <f t="shared" si="181"/>
        <v>632812339.37477231</v>
      </c>
      <c r="L217" s="349">
        <f t="shared" si="181"/>
        <v>651796709.55601537</v>
      </c>
      <c r="M217" s="439">
        <f>SUM(D217:L217)</f>
        <v>5227208980.7912998</v>
      </c>
      <c r="P217" s="375"/>
      <c r="Q217" s="375"/>
      <c r="R217" s="375"/>
      <c r="S217" s="375"/>
      <c r="T217" s="375"/>
      <c r="U217" s="375"/>
      <c r="V217" s="375"/>
    </row>
    <row r="218" spans="2:34" ht="16.5" customHeight="1" thickTop="1" thickBot="1">
      <c r="B218" s="429"/>
      <c r="C218" s="395" t="s">
        <v>853</v>
      </c>
      <c r="D218" s="440">
        <f>SUM(D216:D217)</f>
        <v>714534341.41895676</v>
      </c>
      <c r="E218" s="440">
        <f t="shared" ref="E218:L218" si="182">SUM(E216:E217)</f>
        <v>735970371.66152537</v>
      </c>
      <c r="F218" s="440">
        <f t="shared" si="182"/>
        <v>758049482.81137121</v>
      </c>
      <c r="G218" s="440">
        <f t="shared" si="182"/>
        <v>780790967.29571235</v>
      </c>
      <c r="H218" s="440">
        <f t="shared" si="182"/>
        <v>804214696.31458366</v>
      </c>
      <c r="I218" s="440">
        <f t="shared" si="182"/>
        <v>828341137.2040211</v>
      </c>
      <c r="J218" s="440">
        <f t="shared" si="182"/>
        <v>853191371.32014203</v>
      </c>
      <c r="K218" s="440">
        <f t="shared" si="182"/>
        <v>878787112.45974636</v>
      </c>
      <c r="L218" s="440">
        <f t="shared" si="182"/>
        <v>905150725.83353865</v>
      </c>
      <c r="M218" s="441">
        <f>SUM(M216:M217)</f>
        <v>7259030206.3195972</v>
      </c>
      <c r="P218" s="375"/>
      <c r="Q218" s="375"/>
      <c r="R218" s="375"/>
      <c r="S218" s="375"/>
      <c r="T218" s="375"/>
      <c r="U218" s="375"/>
      <c r="V218" s="375"/>
    </row>
    <row r="219" spans="2:34" ht="16.5" customHeight="1" thickTop="1">
      <c r="P219" s="375"/>
      <c r="Q219" s="375"/>
      <c r="R219" s="375"/>
      <c r="S219" s="375"/>
      <c r="T219" s="375"/>
      <c r="U219" s="375"/>
      <c r="V219" s="375"/>
    </row>
    <row r="220" spans="2:34" ht="16.5" hidden="1" customHeight="1" outlineLevel="1" thickTop="1" thickBot="1">
      <c r="B220" s="730" t="s">
        <v>856</v>
      </c>
      <c r="C220" s="731"/>
      <c r="D220" s="442"/>
      <c r="E220" s="442"/>
      <c r="F220" s="442"/>
      <c r="G220" s="442"/>
      <c r="H220" s="442"/>
      <c r="I220" s="442"/>
      <c r="J220" s="442"/>
      <c r="K220" s="442"/>
      <c r="L220" s="442"/>
      <c r="M220" s="443"/>
      <c r="P220" s="375"/>
      <c r="Q220" s="375"/>
      <c r="R220" s="375"/>
      <c r="S220" s="375"/>
      <c r="T220" s="375"/>
      <c r="U220" s="375"/>
      <c r="V220" s="375"/>
    </row>
    <row r="221" spans="2:34" ht="16.5" hidden="1" customHeight="1" outlineLevel="1" thickTop="1">
      <c r="B221" s="429"/>
      <c r="P221" s="375"/>
      <c r="Q221" s="375"/>
      <c r="R221" s="375"/>
      <c r="S221" s="375"/>
      <c r="T221" s="375"/>
      <c r="U221" s="375"/>
      <c r="V221" s="375"/>
    </row>
    <row r="222" spans="2:34" ht="16.5" hidden="1" customHeight="1" outlineLevel="1">
      <c r="B222" s="429"/>
      <c r="E222" s="732" t="s">
        <v>94</v>
      </c>
      <c r="F222" s="732"/>
      <c r="G222" s="732"/>
      <c r="H222" s="732"/>
      <c r="I222" s="732"/>
      <c r="J222" s="732"/>
      <c r="K222" s="732"/>
      <c r="L222" s="732"/>
      <c r="M222" s="732"/>
      <c r="P222" s="375"/>
      <c r="Q222" s="375"/>
      <c r="R222" s="375"/>
      <c r="S222" s="375"/>
      <c r="T222" s="375"/>
      <c r="U222" s="375"/>
      <c r="V222" s="375"/>
    </row>
    <row r="223" spans="2:34" hidden="1" outlineLevel="1">
      <c r="B223" s="444"/>
      <c r="C223" s="445"/>
      <c r="D223" s="445"/>
      <c r="E223" s="446" t="s">
        <v>800</v>
      </c>
      <c r="F223" s="446" t="s">
        <v>800</v>
      </c>
      <c r="G223" s="446" t="s">
        <v>801</v>
      </c>
      <c r="H223" s="446" t="s">
        <v>801</v>
      </c>
      <c r="I223" s="446" t="s">
        <v>802</v>
      </c>
      <c r="J223" s="446" t="s">
        <v>802</v>
      </c>
      <c r="K223" s="765" t="s">
        <v>33</v>
      </c>
      <c r="L223" s="765"/>
      <c r="M223" s="732" t="s">
        <v>21</v>
      </c>
      <c r="N223" s="447"/>
      <c r="O223" s="447"/>
      <c r="P223" s="375"/>
      <c r="Q223" s="375"/>
      <c r="R223" s="375"/>
      <c r="S223" s="375"/>
      <c r="T223" s="375"/>
      <c r="U223" s="375"/>
      <c r="V223" s="375"/>
    </row>
    <row r="224" spans="2:34" ht="30" hidden="1" outlineLevel="1">
      <c r="B224" s="741" t="str">
        <f>CONCATENATE("Items para Plan Operativo ",'PDI-03'!E45)</f>
        <v>Items para Plan Operativo 1. Gestión de la Comunicación y Promoción Institucional</v>
      </c>
      <c r="C224" s="741"/>
      <c r="D224" s="448" t="s">
        <v>102</v>
      </c>
      <c r="E224" s="449" t="s">
        <v>832</v>
      </c>
      <c r="F224" s="449" t="s">
        <v>833</v>
      </c>
      <c r="G224" s="449" t="s">
        <v>832</v>
      </c>
      <c r="H224" s="449" t="s">
        <v>833</v>
      </c>
      <c r="I224" s="449" t="s">
        <v>832</v>
      </c>
      <c r="J224" s="449" t="s">
        <v>833</v>
      </c>
      <c r="K224" s="449" t="s">
        <v>829</v>
      </c>
      <c r="L224" s="449" t="s">
        <v>830</v>
      </c>
      <c r="M224" s="732"/>
      <c r="N224" s="375"/>
      <c r="O224" s="375"/>
      <c r="P224" s="375"/>
      <c r="Q224" s="375"/>
      <c r="R224" s="375"/>
      <c r="S224" s="375"/>
      <c r="T224" s="375"/>
      <c r="U224" s="375"/>
    </row>
    <row r="225" spans="1:13" hidden="1" outlineLevel="1">
      <c r="A225" s="377" t="s">
        <v>807</v>
      </c>
      <c r="B225" s="450">
        <v>1</v>
      </c>
      <c r="C225" s="451" t="s">
        <v>859</v>
      </c>
      <c r="D225" s="452"/>
      <c r="E225" s="370">
        <f t="shared" ref="E225:J238" si="183">INDEX($D$179:$AE$181,MATCH(E$223,$C$179:$C$181,0),MATCH($A225&amp;E$224,$D$175:$AE$175,0))</f>
        <v>0</v>
      </c>
      <c r="F225" s="370">
        <f t="shared" si="183"/>
        <v>171895912.4189567</v>
      </c>
      <c r="G225" s="370">
        <f t="shared" si="183"/>
        <v>0</v>
      </c>
      <c r="H225" s="370">
        <f t="shared" si="183"/>
        <v>177052789.79152539</v>
      </c>
      <c r="I225" s="370">
        <f t="shared" si="183"/>
        <v>0</v>
      </c>
      <c r="J225" s="370">
        <f t="shared" si="183"/>
        <v>182364373.48527116</v>
      </c>
      <c r="K225" s="453">
        <f t="shared" ref="K225:K239" si="184">E225+G225+I225</f>
        <v>0</v>
      </c>
      <c r="L225" s="453">
        <f t="shared" ref="L225:L239" si="185">F225+H225+J225</f>
        <v>531313075.69575328</v>
      </c>
      <c r="M225" s="453">
        <f>+K225+L225</f>
        <v>531313075.69575328</v>
      </c>
    </row>
    <row r="226" spans="1:13" hidden="1" outlineLevel="1">
      <c r="A226" s="377" t="s">
        <v>808</v>
      </c>
      <c r="B226" s="450">
        <v>2</v>
      </c>
      <c r="C226" s="451" t="s">
        <v>808</v>
      </c>
      <c r="D226" s="452"/>
      <c r="E226" s="370">
        <f t="shared" si="183"/>
        <v>0</v>
      </c>
      <c r="F226" s="370">
        <f t="shared" si="183"/>
        <v>0</v>
      </c>
      <c r="G226" s="370">
        <f t="shared" si="183"/>
        <v>0</v>
      </c>
      <c r="H226" s="370">
        <f t="shared" si="183"/>
        <v>0</v>
      </c>
      <c r="I226" s="370">
        <f t="shared" si="183"/>
        <v>0</v>
      </c>
      <c r="J226" s="370">
        <f t="shared" si="183"/>
        <v>0</v>
      </c>
      <c r="K226" s="454">
        <f t="shared" si="184"/>
        <v>0</v>
      </c>
      <c r="L226" s="454">
        <f t="shared" si="185"/>
        <v>0</v>
      </c>
      <c r="M226" s="453">
        <f t="shared" ref="M226:M239" si="186">+K226+L226</f>
        <v>0</v>
      </c>
    </row>
    <row r="227" spans="1:13" hidden="1" outlineLevel="1">
      <c r="A227" s="377" t="s">
        <v>809</v>
      </c>
      <c r="B227" s="450">
        <v>3</v>
      </c>
      <c r="C227" s="451" t="s">
        <v>809</v>
      </c>
      <c r="D227" s="452"/>
      <c r="E227" s="370">
        <f t="shared" si="183"/>
        <v>0</v>
      </c>
      <c r="F227" s="370">
        <f t="shared" si="183"/>
        <v>0</v>
      </c>
      <c r="G227" s="370">
        <f t="shared" si="183"/>
        <v>0</v>
      </c>
      <c r="H227" s="370">
        <f t="shared" si="183"/>
        <v>0</v>
      </c>
      <c r="I227" s="370">
        <f t="shared" si="183"/>
        <v>0</v>
      </c>
      <c r="J227" s="370">
        <f t="shared" si="183"/>
        <v>0</v>
      </c>
      <c r="K227" s="454">
        <f t="shared" si="184"/>
        <v>0</v>
      </c>
      <c r="L227" s="454">
        <f t="shared" si="185"/>
        <v>0</v>
      </c>
      <c r="M227" s="453">
        <f t="shared" si="186"/>
        <v>0</v>
      </c>
    </row>
    <row r="228" spans="1:13" hidden="1" outlineLevel="1">
      <c r="A228" s="377" t="s">
        <v>810</v>
      </c>
      <c r="B228" s="450">
        <v>4</v>
      </c>
      <c r="C228" s="451" t="s">
        <v>862</v>
      </c>
      <c r="D228" s="452"/>
      <c r="E228" s="370">
        <f t="shared" si="183"/>
        <v>0</v>
      </c>
      <c r="F228" s="370">
        <f t="shared" si="183"/>
        <v>0</v>
      </c>
      <c r="G228" s="370">
        <f t="shared" si="183"/>
        <v>0</v>
      </c>
      <c r="H228" s="370">
        <f t="shared" si="183"/>
        <v>0</v>
      </c>
      <c r="I228" s="370">
        <f t="shared" si="183"/>
        <v>0</v>
      </c>
      <c r="J228" s="370">
        <f t="shared" si="183"/>
        <v>0</v>
      </c>
      <c r="K228" s="454">
        <f t="shared" si="184"/>
        <v>0</v>
      </c>
      <c r="L228" s="454">
        <f t="shared" si="185"/>
        <v>0</v>
      </c>
      <c r="M228" s="453">
        <f t="shared" si="186"/>
        <v>0</v>
      </c>
    </row>
    <row r="229" spans="1:13" hidden="1" outlineLevel="1">
      <c r="A229" s="377" t="s">
        <v>811</v>
      </c>
      <c r="B229" s="450">
        <v>5</v>
      </c>
      <c r="C229" s="451" t="s">
        <v>811</v>
      </c>
      <c r="D229" s="452"/>
      <c r="E229" s="370">
        <f t="shared" si="183"/>
        <v>0</v>
      </c>
      <c r="F229" s="370">
        <f t="shared" si="183"/>
        <v>0</v>
      </c>
      <c r="G229" s="370">
        <f t="shared" si="183"/>
        <v>0</v>
      </c>
      <c r="H229" s="370">
        <f t="shared" si="183"/>
        <v>0</v>
      </c>
      <c r="I229" s="370">
        <f t="shared" si="183"/>
        <v>0</v>
      </c>
      <c r="J229" s="370">
        <f t="shared" si="183"/>
        <v>0</v>
      </c>
      <c r="K229" s="454">
        <f t="shared" si="184"/>
        <v>0</v>
      </c>
      <c r="L229" s="454">
        <f t="shared" si="185"/>
        <v>0</v>
      </c>
      <c r="M229" s="453">
        <f t="shared" si="186"/>
        <v>0</v>
      </c>
    </row>
    <row r="230" spans="1:13" hidden="1" outlineLevel="1">
      <c r="A230" s="377" t="s">
        <v>812</v>
      </c>
      <c r="B230" s="450">
        <f>1+B229</f>
        <v>6</v>
      </c>
      <c r="C230" s="451" t="s">
        <v>860</v>
      </c>
      <c r="D230" s="452"/>
      <c r="E230" s="370">
        <f t="shared" si="183"/>
        <v>0</v>
      </c>
      <c r="F230" s="370">
        <f t="shared" si="183"/>
        <v>0</v>
      </c>
      <c r="G230" s="370">
        <f t="shared" si="183"/>
        <v>0</v>
      </c>
      <c r="H230" s="370">
        <f t="shared" si="183"/>
        <v>0</v>
      </c>
      <c r="I230" s="370">
        <f t="shared" si="183"/>
        <v>0</v>
      </c>
      <c r="J230" s="370">
        <f t="shared" si="183"/>
        <v>0</v>
      </c>
      <c r="K230" s="454">
        <f t="shared" si="184"/>
        <v>0</v>
      </c>
      <c r="L230" s="454">
        <f t="shared" si="185"/>
        <v>0</v>
      </c>
      <c r="M230" s="453">
        <f t="shared" si="186"/>
        <v>0</v>
      </c>
    </row>
    <row r="231" spans="1:13" hidden="1" outlineLevel="1">
      <c r="A231" s="377" t="s">
        <v>97</v>
      </c>
      <c r="B231" s="450">
        <f t="shared" ref="B231:B238" si="187">1+B230</f>
        <v>7</v>
      </c>
      <c r="C231" s="451" t="s">
        <v>97</v>
      </c>
      <c r="D231" s="451"/>
      <c r="E231" s="370">
        <f t="shared" si="183"/>
        <v>0</v>
      </c>
      <c r="F231" s="370">
        <f t="shared" si="183"/>
        <v>0</v>
      </c>
      <c r="G231" s="370">
        <f t="shared" si="183"/>
        <v>0</v>
      </c>
      <c r="H231" s="370">
        <f t="shared" si="183"/>
        <v>0</v>
      </c>
      <c r="I231" s="370">
        <f t="shared" si="183"/>
        <v>0</v>
      </c>
      <c r="J231" s="370">
        <f t="shared" si="183"/>
        <v>0</v>
      </c>
      <c r="K231" s="454">
        <f t="shared" si="184"/>
        <v>0</v>
      </c>
      <c r="L231" s="454">
        <f t="shared" si="185"/>
        <v>0</v>
      </c>
      <c r="M231" s="453">
        <f t="shared" si="186"/>
        <v>0</v>
      </c>
    </row>
    <row r="232" spans="1:13" hidden="1" outlineLevel="1">
      <c r="A232" s="377" t="s">
        <v>813</v>
      </c>
      <c r="B232" s="450">
        <f t="shared" si="187"/>
        <v>8</v>
      </c>
      <c r="C232" s="451" t="s">
        <v>813</v>
      </c>
      <c r="D232" s="452"/>
      <c r="E232" s="370">
        <f t="shared" si="183"/>
        <v>0</v>
      </c>
      <c r="F232" s="370">
        <f t="shared" si="183"/>
        <v>0</v>
      </c>
      <c r="G232" s="370">
        <f t="shared" si="183"/>
        <v>0</v>
      </c>
      <c r="H232" s="370">
        <f t="shared" si="183"/>
        <v>0</v>
      </c>
      <c r="I232" s="370">
        <f t="shared" si="183"/>
        <v>0</v>
      </c>
      <c r="J232" s="370">
        <f t="shared" si="183"/>
        <v>0</v>
      </c>
      <c r="K232" s="454">
        <f t="shared" si="184"/>
        <v>0</v>
      </c>
      <c r="L232" s="454">
        <f t="shared" si="185"/>
        <v>0</v>
      </c>
      <c r="M232" s="453">
        <f t="shared" si="186"/>
        <v>0</v>
      </c>
    </row>
    <row r="233" spans="1:13" hidden="1" outlineLevel="1">
      <c r="A233" s="377" t="s">
        <v>814</v>
      </c>
      <c r="B233" s="450">
        <f t="shared" si="187"/>
        <v>9</v>
      </c>
      <c r="C233" s="451" t="s">
        <v>814</v>
      </c>
      <c r="D233" s="452"/>
      <c r="E233" s="370">
        <f t="shared" si="183"/>
        <v>0</v>
      </c>
      <c r="F233" s="370">
        <f t="shared" si="183"/>
        <v>0</v>
      </c>
      <c r="G233" s="370">
        <f t="shared" si="183"/>
        <v>0</v>
      </c>
      <c r="H233" s="370">
        <f t="shared" si="183"/>
        <v>0</v>
      </c>
      <c r="I233" s="370">
        <f t="shared" si="183"/>
        <v>0</v>
      </c>
      <c r="J233" s="370">
        <f t="shared" si="183"/>
        <v>0</v>
      </c>
      <c r="K233" s="454">
        <f t="shared" si="184"/>
        <v>0</v>
      </c>
      <c r="L233" s="454">
        <f t="shared" si="185"/>
        <v>0</v>
      </c>
      <c r="M233" s="453">
        <f t="shared" si="186"/>
        <v>0</v>
      </c>
    </row>
    <row r="234" spans="1:13" hidden="1" outlineLevel="1">
      <c r="A234" s="377" t="s">
        <v>815</v>
      </c>
      <c r="B234" s="450">
        <f t="shared" si="187"/>
        <v>10</v>
      </c>
      <c r="C234" s="451" t="s">
        <v>861</v>
      </c>
      <c r="D234" s="452"/>
      <c r="E234" s="370">
        <f t="shared" si="183"/>
        <v>0</v>
      </c>
      <c r="F234" s="370">
        <f t="shared" si="183"/>
        <v>0</v>
      </c>
      <c r="G234" s="370">
        <f t="shared" si="183"/>
        <v>0</v>
      </c>
      <c r="H234" s="370">
        <f t="shared" si="183"/>
        <v>0</v>
      </c>
      <c r="I234" s="370">
        <f t="shared" si="183"/>
        <v>0</v>
      </c>
      <c r="J234" s="370">
        <f t="shared" si="183"/>
        <v>0</v>
      </c>
      <c r="K234" s="454">
        <f t="shared" si="184"/>
        <v>0</v>
      </c>
      <c r="L234" s="454">
        <f t="shared" si="185"/>
        <v>0</v>
      </c>
      <c r="M234" s="453">
        <f t="shared" si="186"/>
        <v>0</v>
      </c>
    </row>
    <row r="235" spans="1:13" hidden="1" outlineLevel="1">
      <c r="A235" s="377" t="s">
        <v>816</v>
      </c>
      <c r="B235" s="450">
        <f t="shared" si="187"/>
        <v>11</v>
      </c>
      <c r="C235" s="451" t="s">
        <v>816</v>
      </c>
      <c r="D235" s="452"/>
      <c r="E235" s="370">
        <f t="shared" si="183"/>
        <v>0</v>
      </c>
      <c r="F235" s="370">
        <f t="shared" si="183"/>
        <v>0</v>
      </c>
      <c r="G235" s="370">
        <f t="shared" si="183"/>
        <v>0</v>
      </c>
      <c r="H235" s="370">
        <f t="shared" si="183"/>
        <v>0</v>
      </c>
      <c r="I235" s="370">
        <f t="shared" si="183"/>
        <v>0</v>
      </c>
      <c r="J235" s="370">
        <f t="shared" si="183"/>
        <v>0</v>
      </c>
      <c r="K235" s="454">
        <f t="shared" si="184"/>
        <v>0</v>
      </c>
      <c r="L235" s="454">
        <f t="shared" si="185"/>
        <v>0</v>
      </c>
      <c r="M235" s="453">
        <f t="shared" si="186"/>
        <v>0</v>
      </c>
    </row>
    <row r="236" spans="1:13" hidden="1" outlineLevel="1">
      <c r="A236" s="377" t="s">
        <v>817</v>
      </c>
      <c r="B236" s="450">
        <f t="shared" si="187"/>
        <v>12</v>
      </c>
      <c r="C236" s="451" t="s">
        <v>817</v>
      </c>
      <c r="D236" s="452"/>
      <c r="E236" s="370">
        <f t="shared" si="183"/>
        <v>0</v>
      </c>
      <c r="F236" s="370">
        <f t="shared" si="183"/>
        <v>30000000</v>
      </c>
      <c r="G236" s="370">
        <f t="shared" si="183"/>
        <v>0</v>
      </c>
      <c r="H236" s="370">
        <f t="shared" si="183"/>
        <v>30900000</v>
      </c>
      <c r="I236" s="370">
        <f t="shared" si="183"/>
        <v>0</v>
      </c>
      <c r="J236" s="370">
        <f t="shared" si="183"/>
        <v>31827000</v>
      </c>
      <c r="K236" s="454">
        <f t="shared" si="184"/>
        <v>0</v>
      </c>
      <c r="L236" s="454">
        <f t="shared" si="185"/>
        <v>92727000</v>
      </c>
      <c r="M236" s="453">
        <f t="shared" si="186"/>
        <v>92727000</v>
      </c>
    </row>
    <row r="237" spans="1:13" hidden="1" outlineLevel="1">
      <c r="A237" s="377" t="s">
        <v>818</v>
      </c>
      <c r="B237" s="450">
        <f t="shared" si="187"/>
        <v>13</v>
      </c>
      <c r="C237" s="451" t="s">
        <v>818</v>
      </c>
      <c r="D237" s="452"/>
      <c r="E237" s="370">
        <f t="shared" si="183"/>
        <v>0</v>
      </c>
      <c r="F237" s="370">
        <f t="shared" si="183"/>
        <v>0</v>
      </c>
      <c r="G237" s="370">
        <f t="shared" si="183"/>
        <v>0</v>
      </c>
      <c r="H237" s="370">
        <f t="shared" si="183"/>
        <v>0</v>
      </c>
      <c r="I237" s="370">
        <f t="shared" si="183"/>
        <v>0</v>
      </c>
      <c r="J237" s="370">
        <f t="shared" si="183"/>
        <v>0</v>
      </c>
      <c r="K237" s="454">
        <f t="shared" si="184"/>
        <v>0</v>
      </c>
      <c r="L237" s="454">
        <f t="shared" si="185"/>
        <v>0</v>
      </c>
      <c r="M237" s="453">
        <f t="shared" si="186"/>
        <v>0</v>
      </c>
    </row>
    <row r="238" spans="1:13" hidden="1" outlineLevel="1">
      <c r="A238" s="377" t="s">
        <v>819</v>
      </c>
      <c r="B238" s="450">
        <f t="shared" si="187"/>
        <v>14</v>
      </c>
      <c r="C238" s="451" t="s">
        <v>819</v>
      </c>
      <c r="D238" s="452"/>
      <c r="E238" s="370">
        <f t="shared" si="183"/>
        <v>0</v>
      </c>
      <c r="F238" s="370">
        <f t="shared" si="183"/>
        <v>0</v>
      </c>
      <c r="G238" s="370">
        <f t="shared" si="183"/>
        <v>0</v>
      </c>
      <c r="H238" s="370">
        <f t="shared" si="183"/>
        <v>0</v>
      </c>
      <c r="I238" s="370">
        <f t="shared" si="183"/>
        <v>0</v>
      </c>
      <c r="J238" s="370">
        <f t="shared" si="183"/>
        <v>0</v>
      </c>
      <c r="K238" s="454">
        <f t="shared" si="184"/>
        <v>0</v>
      </c>
      <c r="L238" s="454">
        <f t="shared" si="185"/>
        <v>0</v>
      </c>
      <c r="M238" s="453">
        <f t="shared" si="186"/>
        <v>0</v>
      </c>
    </row>
    <row r="239" spans="1:13" hidden="1" outlineLevel="1">
      <c r="C239" s="739" t="s">
        <v>33</v>
      </c>
      <c r="D239" s="740"/>
      <c r="E239" s="455">
        <f>SUM(E225:E238)</f>
        <v>0</v>
      </c>
      <c r="F239" s="455">
        <f t="shared" ref="F239:J239" si="188">SUM(F225:F238)</f>
        <v>201895912.4189567</v>
      </c>
      <c r="G239" s="455">
        <f t="shared" si="188"/>
        <v>0</v>
      </c>
      <c r="H239" s="455">
        <f t="shared" si="188"/>
        <v>207952789.79152539</v>
      </c>
      <c r="I239" s="455">
        <f t="shared" si="188"/>
        <v>0</v>
      </c>
      <c r="J239" s="455">
        <f t="shared" si="188"/>
        <v>214191373.48527116</v>
      </c>
      <c r="K239" s="456">
        <f t="shared" si="184"/>
        <v>0</v>
      </c>
      <c r="L239" s="456">
        <f t="shared" si="185"/>
        <v>624040075.69575334</v>
      </c>
      <c r="M239" s="456">
        <f t="shared" si="186"/>
        <v>624040075.69575334</v>
      </c>
    </row>
    <row r="240" spans="1:13" hidden="1" outlineLevel="1">
      <c r="B240" s="457"/>
    </row>
    <row r="241" spans="1:13" hidden="1" outlineLevel="1">
      <c r="B241" s="457"/>
      <c r="E241" s="732" t="s">
        <v>94</v>
      </c>
      <c r="F241" s="732"/>
      <c r="G241" s="732"/>
      <c r="H241" s="732"/>
      <c r="I241" s="732"/>
      <c r="J241" s="732"/>
      <c r="K241" s="732"/>
      <c r="L241" s="732"/>
      <c r="M241" s="732"/>
    </row>
    <row r="242" spans="1:13" ht="16.5" hidden="1" customHeight="1" outlineLevel="1">
      <c r="B242" s="444"/>
      <c r="C242" s="445"/>
      <c r="D242" s="445"/>
      <c r="E242" s="446" t="s">
        <v>800</v>
      </c>
      <c r="F242" s="446" t="s">
        <v>800</v>
      </c>
      <c r="G242" s="446" t="s">
        <v>801</v>
      </c>
      <c r="H242" s="446" t="s">
        <v>801</v>
      </c>
      <c r="I242" s="446" t="s">
        <v>802</v>
      </c>
      <c r="J242" s="446" t="s">
        <v>802</v>
      </c>
      <c r="K242" s="765" t="s">
        <v>33</v>
      </c>
      <c r="L242" s="765"/>
      <c r="M242" s="732" t="s">
        <v>21</v>
      </c>
    </row>
    <row r="243" spans="1:13" ht="30" hidden="1" outlineLevel="1">
      <c r="B243" s="741" t="str">
        <f>CONCATENATE("Items para Plan Operativo ",'PDI-03'!E46)</f>
        <v>Items para Plan Operativo 2. Gestión de la Comunicación Informativa</v>
      </c>
      <c r="C243" s="741"/>
      <c r="D243" s="448" t="s">
        <v>102</v>
      </c>
      <c r="E243" s="449" t="s">
        <v>832</v>
      </c>
      <c r="F243" s="449" t="s">
        <v>833</v>
      </c>
      <c r="G243" s="449" t="s">
        <v>832</v>
      </c>
      <c r="H243" s="449" t="s">
        <v>833</v>
      </c>
      <c r="I243" s="449" t="s">
        <v>832</v>
      </c>
      <c r="J243" s="449" t="s">
        <v>833</v>
      </c>
      <c r="K243" s="449" t="s">
        <v>829</v>
      </c>
      <c r="L243" s="449" t="s">
        <v>830</v>
      </c>
      <c r="M243" s="732"/>
    </row>
    <row r="244" spans="1:13" hidden="1" outlineLevel="1">
      <c r="A244" s="377" t="s">
        <v>807</v>
      </c>
      <c r="B244" s="450">
        <v>1</v>
      </c>
      <c r="C244" s="451" t="s">
        <v>859</v>
      </c>
      <c r="D244" s="452"/>
      <c r="E244" s="370">
        <f t="shared" ref="E244:J257" si="189">INDEX($D$184:$AE$186,MATCH(E$242,$C$184:$C$186,0),MATCH($A244&amp;E$243,$D$175:$AE$175,0))</f>
        <v>0</v>
      </c>
      <c r="F244" s="370">
        <f t="shared" si="189"/>
        <v>190398429</v>
      </c>
      <c r="G244" s="370">
        <f t="shared" si="189"/>
        <v>0</v>
      </c>
      <c r="H244" s="370">
        <f t="shared" si="189"/>
        <v>196110381.87</v>
      </c>
      <c r="I244" s="370">
        <f t="shared" si="189"/>
        <v>0</v>
      </c>
      <c r="J244" s="370">
        <f t="shared" si="189"/>
        <v>201993693.32610002</v>
      </c>
      <c r="K244" s="453">
        <f t="shared" ref="K244:K258" si="190">E244+G244+I244</f>
        <v>0</v>
      </c>
      <c r="L244" s="453">
        <f t="shared" ref="L244:L258" si="191">F244+H244+J244</f>
        <v>588502504.1961</v>
      </c>
      <c r="M244" s="453">
        <f>+K244+L244</f>
        <v>588502504.1961</v>
      </c>
    </row>
    <row r="245" spans="1:13" hidden="1" outlineLevel="1">
      <c r="A245" s="377" t="s">
        <v>808</v>
      </c>
      <c r="B245" s="450">
        <v>2</v>
      </c>
      <c r="C245" s="451" t="s">
        <v>808</v>
      </c>
      <c r="D245" s="452"/>
      <c r="E245" s="370">
        <f t="shared" si="189"/>
        <v>200000000</v>
      </c>
      <c r="F245" s="370">
        <f t="shared" si="189"/>
        <v>24500000</v>
      </c>
      <c r="G245" s="370">
        <f t="shared" si="189"/>
        <v>206000000</v>
      </c>
      <c r="H245" s="370">
        <f t="shared" si="189"/>
        <v>25235000</v>
      </c>
      <c r="I245" s="370">
        <f t="shared" si="189"/>
        <v>212180000</v>
      </c>
      <c r="J245" s="370">
        <f t="shared" si="189"/>
        <v>25992050</v>
      </c>
      <c r="K245" s="454">
        <f t="shared" si="190"/>
        <v>618180000</v>
      </c>
      <c r="L245" s="454">
        <f t="shared" si="191"/>
        <v>75727050</v>
      </c>
      <c r="M245" s="453">
        <f t="shared" ref="M245:M258" si="192">+K245+L245</f>
        <v>693907050</v>
      </c>
    </row>
    <row r="246" spans="1:13" hidden="1" outlineLevel="1">
      <c r="A246" s="377" t="s">
        <v>809</v>
      </c>
      <c r="B246" s="450">
        <v>3</v>
      </c>
      <c r="C246" s="451" t="s">
        <v>809</v>
      </c>
      <c r="D246" s="452"/>
      <c r="E246" s="370">
        <f t="shared" si="189"/>
        <v>0</v>
      </c>
      <c r="F246" s="370">
        <f t="shared" si="189"/>
        <v>1000000</v>
      </c>
      <c r="G246" s="370">
        <f t="shared" si="189"/>
        <v>0</v>
      </c>
      <c r="H246" s="370">
        <f t="shared" si="189"/>
        <v>1030000</v>
      </c>
      <c r="I246" s="370">
        <f t="shared" si="189"/>
        <v>0</v>
      </c>
      <c r="J246" s="370">
        <f t="shared" si="189"/>
        <v>1060900</v>
      </c>
      <c r="K246" s="454">
        <f t="shared" si="190"/>
        <v>0</v>
      </c>
      <c r="L246" s="454">
        <f t="shared" si="191"/>
        <v>3090900</v>
      </c>
      <c r="M246" s="453">
        <f t="shared" si="192"/>
        <v>3090900</v>
      </c>
    </row>
    <row r="247" spans="1:13" hidden="1" outlineLevel="1">
      <c r="A247" s="377" t="s">
        <v>810</v>
      </c>
      <c r="B247" s="450">
        <v>4</v>
      </c>
      <c r="C247" s="451" t="s">
        <v>862</v>
      </c>
      <c r="D247" s="452"/>
      <c r="E247" s="370">
        <f t="shared" si="189"/>
        <v>0</v>
      </c>
      <c r="F247" s="370">
        <f t="shared" si="189"/>
        <v>22960000</v>
      </c>
      <c r="G247" s="370">
        <f t="shared" si="189"/>
        <v>0</v>
      </c>
      <c r="H247" s="370">
        <f t="shared" si="189"/>
        <v>23648800</v>
      </c>
      <c r="I247" s="370">
        <f t="shared" si="189"/>
        <v>0</v>
      </c>
      <c r="J247" s="370">
        <f t="shared" si="189"/>
        <v>24358264</v>
      </c>
      <c r="K247" s="454">
        <f t="shared" si="190"/>
        <v>0</v>
      </c>
      <c r="L247" s="454">
        <f t="shared" si="191"/>
        <v>70967064</v>
      </c>
      <c r="M247" s="453">
        <f t="shared" si="192"/>
        <v>70967064</v>
      </c>
    </row>
    <row r="248" spans="1:13" hidden="1" outlineLevel="1">
      <c r="A248" s="377" t="s">
        <v>811</v>
      </c>
      <c r="B248" s="450">
        <v>5</v>
      </c>
      <c r="C248" s="451" t="s">
        <v>811</v>
      </c>
      <c r="D248" s="452"/>
      <c r="E248" s="370">
        <f t="shared" si="189"/>
        <v>0</v>
      </c>
      <c r="F248" s="370">
        <f t="shared" si="189"/>
        <v>11780000</v>
      </c>
      <c r="G248" s="370">
        <f t="shared" si="189"/>
        <v>0</v>
      </c>
      <c r="H248" s="370">
        <f t="shared" si="189"/>
        <v>12133400</v>
      </c>
      <c r="I248" s="370">
        <f t="shared" si="189"/>
        <v>0</v>
      </c>
      <c r="J248" s="370">
        <f t="shared" si="189"/>
        <v>12497402</v>
      </c>
      <c r="K248" s="454">
        <f t="shared" si="190"/>
        <v>0</v>
      </c>
      <c r="L248" s="454">
        <f t="shared" si="191"/>
        <v>36410802</v>
      </c>
      <c r="M248" s="453">
        <f t="shared" si="192"/>
        <v>36410802</v>
      </c>
    </row>
    <row r="249" spans="1:13" hidden="1" outlineLevel="1">
      <c r="A249" s="377" t="s">
        <v>812</v>
      </c>
      <c r="B249" s="450">
        <f>1+B248</f>
        <v>6</v>
      </c>
      <c r="C249" s="451" t="s">
        <v>860</v>
      </c>
      <c r="D249" s="452"/>
      <c r="E249" s="370">
        <f t="shared" si="189"/>
        <v>0</v>
      </c>
      <c r="F249" s="370">
        <f t="shared" si="189"/>
        <v>8000000</v>
      </c>
      <c r="G249" s="370">
        <f t="shared" si="189"/>
        <v>0</v>
      </c>
      <c r="H249" s="370">
        <f t="shared" si="189"/>
        <v>8240000</v>
      </c>
      <c r="I249" s="370">
        <f t="shared" si="189"/>
        <v>0</v>
      </c>
      <c r="J249" s="370">
        <f t="shared" si="189"/>
        <v>8487200</v>
      </c>
      <c r="K249" s="454">
        <f t="shared" si="190"/>
        <v>0</v>
      </c>
      <c r="L249" s="454">
        <f t="shared" si="191"/>
        <v>24727200</v>
      </c>
      <c r="M249" s="453">
        <f t="shared" si="192"/>
        <v>24727200</v>
      </c>
    </row>
    <row r="250" spans="1:13" hidden="1" outlineLevel="1">
      <c r="A250" s="377" t="s">
        <v>97</v>
      </c>
      <c r="B250" s="450">
        <f t="shared" ref="B250:B257" si="193">1+B249</f>
        <v>7</v>
      </c>
      <c r="C250" s="451" t="s">
        <v>97</v>
      </c>
      <c r="D250" s="451"/>
      <c r="E250" s="370">
        <f t="shared" si="189"/>
        <v>0</v>
      </c>
      <c r="F250" s="370">
        <f t="shared" si="189"/>
        <v>0</v>
      </c>
      <c r="G250" s="370">
        <f t="shared" si="189"/>
        <v>0</v>
      </c>
      <c r="H250" s="370">
        <f t="shared" si="189"/>
        <v>0</v>
      </c>
      <c r="I250" s="370">
        <f t="shared" si="189"/>
        <v>0</v>
      </c>
      <c r="J250" s="370">
        <f t="shared" si="189"/>
        <v>0</v>
      </c>
      <c r="K250" s="454">
        <f t="shared" si="190"/>
        <v>0</v>
      </c>
      <c r="L250" s="454">
        <f t="shared" si="191"/>
        <v>0</v>
      </c>
      <c r="M250" s="453">
        <f t="shared" si="192"/>
        <v>0</v>
      </c>
    </row>
    <row r="251" spans="1:13" hidden="1" outlineLevel="1">
      <c r="A251" s="377" t="s">
        <v>813</v>
      </c>
      <c r="B251" s="450">
        <f t="shared" si="193"/>
        <v>8</v>
      </c>
      <c r="C251" s="451" t="s">
        <v>813</v>
      </c>
      <c r="D251" s="452"/>
      <c r="E251" s="370">
        <f t="shared" si="189"/>
        <v>0</v>
      </c>
      <c r="F251" s="370">
        <f t="shared" si="189"/>
        <v>0</v>
      </c>
      <c r="G251" s="370">
        <f t="shared" si="189"/>
        <v>0</v>
      </c>
      <c r="H251" s="370">
        <f t="shared" si="189"/>
        <v>0</v>
      </c>
      <c r="I251" s="370">
        <f t="shared" si="189"/>
        <v>0</v>
      </c>
      <c r="J251" s="370">
        <f t="shared" si="189"/>
        <v>0</v>
      </c>
      <c r="K251" s="454">
        <f t="shared" si="190"/>
        <v>0</v>
      </c>
      <c r="L251" s="454">
        <f t="shared" si="191"/>
        <v>0</v>
      </c>
      <c r="M251" s="453">
        <f t="shared" si="192"/>
        <v>0</v>
      </c>
    </row>
    <row r="252" spans="1:13" hidden="1" outlineLevel="1">
      <c r="A252" s="377" t="s">
        <v>814</v>
      </c>
      <c r="B252" s="450">
        <f t="shared" si="193"/>
        <v>9</v>
      </c>
      <c r="C252" s="451" t="s">
        <v>814</v>
      </c>
      <c r="D252" s="452"/>
      <c r="E252" s="370">
        <f t="shared" si="189"/>
        <v>0</v>
      </c>
      <c r="F252" s="370">
        <f t="shared" si="189"/>
        <v>33000000</v>
      </c>
      <c r="G252" s="370">
        <f t="shared" si="189"/>
        <v>0</v>
      </c>
      <c r="H252" s="370">
        <f t="shared" si="189"/>
        <v>33990000</v>
      </c>
      <c r="I252" s="370">
        <f t="shared" si="189"/>
        <v>0</v>
      </c>
      <c r="J252" s="370">
        <f t="shared" si="189"/>
        <v>35009700</v>
      </c>
      <c r="K252" s="454">
        <f t="shared" si="190"/>
        <v>0</v>
      </c>
      <c r="L252" s="454">
        <f t="shared" si="191"/>
        <v>101999700</v>
      </c>
      <c r="M252" s="453">
        <f t="shared" si="192"/>
        <v>101999700</v>
      </c>
    </row>
    <row r="253" spans="1:13" hidden="1" outlineLevel="1">
      <c r="A253" s="377" t="s">
        <v>815</v>
      </c>
      <c r="B253" s="450">
        <f t="shared" si="193"/>
        <v>10</v>
      </c>
      <c r="C253" s="451" t="s">
        <v>861</v>
      </c>
      <c r="D253" s="452"/>
      <c r="E253" s="370">
        <f t="shared" si="189"/>
        <v>0</v>
      </c>
      <c r="F253" s="370">
        <f t="shared" si="189"/>
        <v>18500000</v>
      </c>
      <c r="G253" s="370">
        <f t="shared" si="189"/>
        <v>0</v>
      </c>
      <c r="H253" s="370">
        <f t="shared" si="189"/>
        <v>19055000</v>
      </c>
      <c r="I253" s="370">
        <f t="shared" si="189"/>
        <v>0</v>
      </c>
      <c r="J253" s="370">
        <f t="shared" si="189"/>
        <v>19626650</v>
      </c>
      <c r="K253" s="454">
        <f t="shared" si="190"/>
        <v>0</v>
      </c>
      <c r="L253" s="454">
        <f t="shared" si="191"/>
        <v>57181650</v>
      </c>
      <c r="M253" s="453">
        <f t="shared" si="192"/>
        <v>57181650</v>
      </c>
    </row>
    <row r="254" spans="1:13" hidden="1" outlineLevel="1">
      <c r="A254" s="377" t="s">
        <v>816</v>
      </c>
      <c r="B254" s="450">
        <f t="shared" si="193"/>
        <v>11</v>
      </c>
      <c r="C254" s="451" t="s">
        <v>816</v>
      </c>
      <c r="D254" s="452"/>
      <c r="E254" s="370">
        <f t="shared" si="189"/>
        <v>0</v>
      </c>
      <c r="F254" s="370">
        <f t="shared" si="189"/>
        <v>2500000</v>
      </c>
      <c r="G254" s="370">
        <f t="shared" si="189"/>
        <v>0</v>
      </c>
      <c r="H254" s="370">
        <f t="shared" si="189"/>
        <v>2575000</v>
      </c>
      <c r="I254" s="370">
        <f t="shared" si="189"/>
        <v>0</v>
      </c>
      <c r="J254" s="370">
        <f t="shared" si="189"/>
        <v>2652250</v>
      </c>
      <c r="K254" s="454">
        <f t="shared" si="190"/>
        <v>0</v>
      </c>
      <c r="L254" s="454">
        <f t="shared" si="191"/>
        <v>7727250</v>
      </c>
      <c r="M254" s="453">
        <f t="shared" si="192"/>
        <v>7727250</v>
      </c>
    </row>
    <row r="255" spans="1:13" hidden="1" outlineLevel="1">
      <c r="A255" s="377" t="s">
        <v>817</v>
      </c>
      <c r="B255" s="450">
        <f t="shared" si="193"/>
        <v>12</v>
      </c>
      <c r="C255" s="451" t="s">
        <v>817</v>
      </c>
      <c r="D255" s="452"/>
      <c r="E255" s="370">
        <f t="shared" si="189"/>
        <v>0</v>
      </c>
      <c r="F255" s="370">
        <f t="shared" si="189"/>
        <v>0</v>
      </c>
      <c r="G255" s="370">
        <f t="shared" si="189"/>
        <v>0</v>
      </c>
      <c r="H255" s="370">
        <f t="shared" si="189"/>
        <v>0</v>
      </c>
      <c r="I255" s="370">
        <f t="shared" si="189"/>
        <v>0</v>
      </c>
      <c r="J255" s="370">
        <f t="shared" si="189"/>
        <v>0</v>
      </c>
      <c r="K255" s="454">
        <f t="shared" si="190"/>
        <v>0</v>
      </c>
      <c r="L255" s="454">
        <f t="shared" si="191"/>
        <v>0</v>
      </c>
      <c r="M255" s="453">
        <f t="shared" si="192"/>
        <v>0</v>
      </c>
    </row>
    <row r="256" spans="1:13" hidden="1" outlineLevel="1">
      <c r="A256" s="377" t="s">
        <v>818</v>
      </c>
      <c r="B256" s="450">
        <f t="shared" si="193"/>
        <v>13</v>
      </c>
      <c r="C256" s="451" t="s">
        <v>818</v>
      </c>
      <c r="D256" s="452"/>
      <c r="E256" s="370">
        <f t="shared" si="189"/>
        <v>0</v>
      </c>
      <c r="F256" s="370">
        <f t="shared" si="189"/>
        <v>0</v>
      </c>
      <c r="G256" s="370">
        <f t="shared" si="189"/>
        <v>0</v>
      </c>
      <c r="H256" s="370">
        <f t="shared" si="189"/>
        <v>0</v>
      </c>
      <c r="I256" s="370">
        <f t="shared" si="189"/>
        <v>0</v>
      </c>
      <c r="J256" s="370">
        <f t="shared" si="189"/>
        <v>0</v>
      </c>
      <c r="K256" s="454">
        <f t="shared" si="190"/>
        <v>0</v>
      </c>
      <c r="L256" s="454">
        <f t="shared" si="191"/>
        <v>0</v>
      </c>
      <c r="M256" s="453">
        <f t="shared" si="192"/>
        <v>0</v>
      </c>
    </row>
    <row r="257" spans="1:13" hidden="1" outlineLevel="1">
      <c r="A257" s="377" t="s">
        <v>819</v>
      </c>
      <c r="B257" s="450">
        <f t="shared" si="193"/>
        <v>14</v>
      </c>
      <c r="C257" s="451" t="s">
        <v>819</v>
      </c>
      <c r="D257" s="452"/>
      <c r="E257" s="370">
        <f t="shared" si="189"/>
        <v>0</v>
      </c>
      <c r="F257" s="370">
        <f t="shared" si="189"/>
        <v>0</v>
      </c>
      <c r="G257" s="370">
        <f t="shared" si="189"/>
        <v>0</v>
      </c>
      <c r="H257" s="370">
        <f t="shared" si="189"/>
        <v>0</v>
      </c>
      <c r="I257" s="370">
        <f t="shared" si="189"/>
        <v>0</v>
      </c>
      <c r="J257" s="370">
        <f t="shared" si="189"/>
        <v>0</v>
      </c>
      <c r="K257" s="454">
        <f t="shared" si="190"/>
        <v>0</v>
      </c>
      <c r="L257" s="454">
        <f t="shared" si="191"/>
        <v>0</v>
      </c>
      <c r="M257" s="453">
        <f t="shared" si="192"/>
        <v>0</v>
      </c>
    </row>
    <row r="258" spans="1:13" hidden="1" outlineLevel="1">
      <c r="C258" s="739" t="s">
        <v>33</v>
      </c>
      <c r="D258" s="740"/>
      <c r="E258" s="455">
        <f>SUM(E244:E257)</f>
        <v>200000000</v>
      </c>
      <c r="F258" s="455">
        <f t="shared" ref="F258:J258" si="194">SUM(F244:F257)</f>
        <v>312638429</v>
      </c>
      <c r="G258" s="455">
        <f t="shared" si="194"/>
        <v>206000000</v>
      </c>
      <c r="H258" s="455">
        <f t="shared" si="194"/>
        <v>322017581.87</v>
      </c>
      <c r="I258" s="455">
        <f t="shared" si="194"/>
        <v>212180000</v>
      </c>
      <c r="J258" s="455">
        <f t="shared" si="194"/>
        <v>331678109.32609999</v>
      </c>
      <c r="K258" s="456">
        <f t="shared" si="190"/>
        <v>618180000</v>
      </c>
      <c r="L258" s="456">
        <f t="shared" si="191"/>
        <v>966334120.1961</v>
      </c>
      <c r="M258" s="456">
        <f t="shared" si="192"/>
        <v>1584514120.1961</v>
      </c>
    </row>
    <row r="259" spans="1:13" hidden="1" outlineLevel="1">
      <c r="B259" s="457"/>
    </row>
    <row r="260" spans="1:13" hidden="1" outlineLevel="1">
      <c r="B260" s="457"/>
      <c r="E260" s="732" t="s">
        <v>94</v>
      </c>
      <c r="F260" s="732"/>
      <c r="G260" s="732"/>
      <c r="H260" s="732"/>
      <c r="I260" s="732"/>
      <c r="J260" s="732"/>
      <c r="K260" s="732"/>
      <c r="L260" s="732"/>
      <c r="M260" s="732"/>
    </row>
    <row r="261" spans="1:13" ht="16.5" hidden="1" customHeight="1" outlineLevel="1">
      <c r="B261" s="444"/>
      <c r="C261" s="445"/>
      <c r="D261" s="445"/>
      <c r="E261" s="446" t="s">
        <v>800</v>
      </c>
      <c r="F261" s="446" t="s">
        <v>800</v>
      </c>
      <c r="G261" s="446" t="s">
        <v>801</v>
      </c>
      <c r="H261" s="446" t="s">
        <v>801</v>
      </c>
      <c r="I261" s="446" t="s">
        <v>802</v>
      </c>
      <c r="J261" s="446" t="s">
        <v>802</v>
      </c>
      <c r="K261" s="765" t="s">
        <v>33</v>
      </c>
      <c r="L261" s="765"/>
      <c r="M261" s="732" t="s">
        <v>21</v>
      </c>
    </row>
    <row r="262" spans="1:13" ht="30" hidden="1" outlineLevel="1">
      <c r="B262" s="741" t="str">
        <f>CONCATENATE("Items para Plan Operativo ",'PDI-03'!E47)</f>
        <v>Items para Plan Operativo 3. Gestión de la Comunicación Organizacional</v>
      </c>
      <c r="C262" s="741"/>
      <c r="D262" s="448" t="s">
        <v>102</v>
      </c>
      <c r="E262" s="449" t="s">
        <v>832</v>
      </c>
      <c r="F262" s="449" t="s">
        <v>833</v>
      </c>
      <c r="G262" s="449" t="s">
        <v>832</v>
      </c>
      <c r="H262" s="449" t="s">
        <v>833</v>
      </c>
      <c r="I262" s="449" t="s">
        <v>832</v>
      </c>
      <c r="J262" s="449" t="s">
        <v>833</v>
      </c>
      <c r="K262" s="449" t="s">
        <v>829</v>
      </c>
      <c r="L262" s="449" t="s">
        <v>830</v>
      </c>
      <c r="M262" s="732"/>
    </row>
    <row r="263" spans="1:13" hidden="1" outlineLevel="1">
      <c r="A263" s="377" t="s">
        <v>807</v>
      </c>
      <c r="B263" s="450">
        <v>1</v>
      </c>
      <c r="C263" s="451" t="s">
        <v>859</v>
      </c>
      <c r="D263" s="452"/>
      <c r="E263" s="370">
        <f t="shared" ref="E263:J276" si="195">INDEX($D$189:$AE$191,MATCH(E$261,$C$189:$C$191,0),MATCH($A263&amp;E$262,$D$175:$AE$175,0))</f>
        <v>0</v>
      </c>
      <c r="F263" s="370">
        <f t="shared" si="195"/>
        <v>0</v>
      </c>
      <c r="G263" s="370">
        <f t="shared" si="195"/>
        <v>0</v>
      </c>
      <c r="H263" s="370">
        <f t="shared" si="195"/>
        <v>0</v>
      </c>
      <c r="I263" s="370">
        <f t="shared" si="195"/>
        <v>0</v>
      </c>
      <c r="J263" s="370">
        <f t="shared" si="195"/>
        <v>0</v>
      </c>
      <c r="K263" s="453">
        <f t="shared" ref="K263:K277" si="196">E263+G263+I263</f>
        <v>0</v>
      </c>
      <c r="L263" s="453">
        <f t="shared" ref="L263:L277" si="197">F263+H263+J263</f>
        <v>0</v>
      </c>
      <c r="M263" s="453">
        <f>+K263+L263</f>
        <v>0</v>
      </c>
    </row>
    <row r="264" spans="1:13" hidden="1" outlineLevel="1">
      <c r="A264" s="377" t="s">
        <v>808</v>
      </c>
      <c r="B264" s="450">
        <v>2</v>
      </c>
      <c r="C264" s="451" t="s">
        <v>808</v>
      </c>
      <c r="D264" s="452"/>
      <c r="E264" s="370">
        <f t="shared" si="195"/>
        <v>0</v>
      </c>
      <c r="F264" s="370">
        <f t="shared" si="195"/>
        <v>0</v>
      </c>
      <c r="G264" s="370">
        <f t="shared" si="195"/>
        <v>0</v>
      </c>
      <c r="H264" s="370">
        <f t="shared" si="195"/>
        <v>0</v>
      </c>
      <c r="I264" s="370">
        <f t="shared" si="195"/>
        <v>0</v>
      </c>
      <c r="J264" s="370">
        <f t="shared" si="195"/>
        <v>0</v>
      </c>
      <c r="K264" s="454">
        <f t="shared" si="196"/>
        <v>0</v>
      </c>
      <c r="L264" s="454">
        <f t="shared" si="197"/>
        <v>0</v>
      </c>
      <c r="M264" s="453">
        <f t="shared" ref="M264:M277" si="198">+K264+L264</f>
        <v>0</v>
      </c>
    </row>
    <row r="265" spans="1:13" hidden="1" outlineLevel="1">
      <c r="A265" s="377" t="s">
        <v>809</v>
      </c>
      <c r="B265" s="450">
        <v>3</v>
      </c>
      <c r="C265" s="451" t="s">
        <v>809</v>
      </c>
      <c r="D265" s="452"/>
      <c r="E265" s="370">
        <f t="shared" si="195"/>
        <v>0</v>
      </c>
      <c r="F265" s="370">
        <f t="shared" si="195"/>
        <v>0</v>
      </c>
      <c r="G265" s="370">
        <f t="shared" si="195"/>
        <v>0</v>
      </c>
      <c r="H265" s="370">
        <f t="shared" si="195"/>
        <v>0</v>
      </c>
      <c r="I265" s="370">
        <f t="shared" si="195"/>
        <v>0</v>
      </c>
      <c r="J265" s="370">
        <f t="shared" si="195"/>
        <v>0</v>
      </c>
      <c r="K265" s="454">
        <f t="shared" si="196"/>
        <v>0</v>
      </c>
      <c r="L265" s="454">
        <f t="shared" si="197"/>
        <v>0</v>
      </c>
      <c r="M265" s="453">
        <f t="shared" si="198"/>
        <v>0</v>
      </c>
    </row>
    <row r="266" spans="1:13" hidden="1" outlineLevel="1">
      <c r="A266" s="377" t="s">
        <v>810</v>
      </c>
      <c r="B266" s="450">
        <v>4</v>
      </c>
      <c r="C266" s="451" t="s">
        <v>862</v>
      </c>
      <c r="D266" s="452"/>
      <c r="E266" s="370">
        <f t="shared" si="195"/>
        <v>0</v>
      </c>
      <c r="F266" s="370">
        <f t="shared" si="195"/>
        <v>0</v>
      </c>
      <c r="G266" s="370">
        <f t="shared" si="195"/>
        <v>0</v>
      </c>
      <c r="H266" s="370">
        <f t="shared" si="195"/>
        <v>0</v>
      </c>
      <c r="I266" s="370">
        <f t="shared" si="195"/>
        <v>0</v>
      </c>
      <c r="J266" s="370">
        <f t="shared" si="195"/>
        <v>0</v>
      </c>
      <c r="K266" s="454">
        <f t="shared" si="196"/>
        <v>0</v>
      </c>
      <c r="L266" s="454">
        <f t="shared" si="197"/>
        <v>0</v>
      </c>
      <c r="M266" s="453">
        <f t="shared" si="198"/>
        <v>0</v>
      </c>
    </row>
    <row r="267" spans="1:13" hidden="1" outlineLevel="1">
      <c r="A267" s="377" t="s">
        <v>811</v>
      </c>
      <c r="B267" s="450">
        <v>5</v>
      </c>
      <c r="C267" s="451" t="s">
        <v>811</v>
      </c>
      <c r="D267" s="452"/>
      <c r="E267" s="370">
        <f t="shared" si="195"/>
        <v>0</v>
      </c>
      <c r="F267" s="370">
        <f t="shared" si="195"/>
        <v>0</v>
      </c>
      <c r="G267" s="370">
        <f t="shared" si="195"/>
        <v>0</v>
      </c>
      <c r="H267" s="370">
        <f t="shared" si="195"/>
        <v>0</v>
      </c>
      <c r="I267" s="370">
        <f t="shared" si="195"/>
        <v>0</v>
      </c>
      <c r="J267" s="370">
        <f t="shared" si="195"/>
        <v>0</v>
      </c>
      <c r="K267" s="454">
        <f t="shared" si="196"/>
        <v>0</v>
      </c>
      <c r="L267" s="454">
        <f t="shared" si="197"/>
        <v>0</v>
      </c>
      <c r="M267" s="453">
        <f t="shared" si="198"/>
        <v>0</v>
      </c>
    </row>
    <row r="268" spans="1:13" hidden="1" outlineLevel="1">
      <c r="A268" s="377" t="s">
        <v>812</v>
      </c>
      <c r="B268" s="450">
        <f>1+B267</f>
        <v>6</v>
      </c>
      <c r="C268" s="451" t="s">
        <v>860</v>
      </c>
      <c r="D268" s="452"/>
      <c r="E268" s="370">
        <f t="shared" si="195"/>
        <v>0</v>
      </c>
      <c r="F268" s="370">
        <f t="shared" si="195"/>
        <v>0</v>
      </c>
      <c r="G268" s="370">
        <f t="shared" si="195"/>
        <v>0</v>
      </c>
      <c r="H268" s="370">
        <f t="shared" si="195"/>
        <v>0</v>
      </c>
      <c r="I268" s="370">
        <f t="shared" si="195"/>
        <v>0</v>
      </c>
      <c r="J268" s="370">
        <f t="shared" si="195"/>
        <v>0</v>
      </c>
      <c r="K268" s="454">
        <f t="shared" si="196"/>
        <v>0</v>
      </c>
      <c r="L268" s="454">
        <f t="shared" si="197"/>
        <v>0</v>
      </c>
      <c r="M268" s="453">
        <f t="shared" si="198"/>
        <v>0</v>
      </c>
    </row>
    <row r="269" spans="1:13" hidden="1" outlineLevel="1">
      <c r="A269" s="377" t="s">
        <v>97</v>
      </c>
      <c r="B269" s="450">
        <f t="shared" ref="B269:B276" si="199">1+B268</f>
        <v>7</v>
      </c>
      <c r="C269" s="451" t="s">
        <v>97</v>
      </c>
      <c r="D269" s="451"/>
      <c r="E269" s="370">
        <f t="shared" si="195"/>
        <v>0</v>
      </c>
      <c r="F269" s="370">
        <f t="shared" si="195"/>
        <v>0</v>
      </c>
      <c r="G269" s="370">
        <f t="shared" si="195"/>
        <v>0</v>
      </c>
      <c r="H269" s="370">
        <f t="shared" si="195"/>
        <v>0</v>
      </c>
      <c r="I269" s="370">
        <f t="shared" si="195"/>
        <v>0</v>
      </c>
      <c r="J269" s="370">
        <f t="shared" si="195"/>
        <v>0</v>
      </c>
      <c r="K269" s="454">
        <f t="shared" si="196"/>
        <v>0</v>
      </c>
      <c r="L269" s="454">
        <f t="shared" si="197"/>
        <v>0</v>
      </c>
      <c r="M269" s="453">
        <f t="shared" si="198"/>
        <v>0</v>
      </c>
    </row>
    <row r="270" spans="1:13" hidden="1" outlineLevel="1">
      <c r="A270" s="377" t="s">
        <v>813</v>
      </c>
      <c r="B270" s="450">
        <f t="shared" si="199"/>
        <v>8</v>
      </c>
      <c r="C270" s="451" t="s">
        <v>813</v>
      </c>
      <c r="D270" s="452"/>
      <c r="E270" s="370">
        <f t="shared" si="195"/>
        <v>0</v>
      </c>
      <c r="F270" s="370">
        <f t="shared" si="195"/>
        <v>0</v>
      </c>
      <c r="G270" s="370">
        <f t="shared" si="195"/>
        <v>0</v>
      </c>
      <c r="H270" s="370">
        <f t="shared" si="195"/>
        <v>0</v>
      </c>
      <c r="I270" s="370">
        <f t="shared" si="195"/>
        <v>0</v>
      </c>
      <c r="J270" s="370">
        <f t="shared" si="195"/>
        <v>0</v>
      </c>
      <c r="K270" s="454">
        <f t="shared" si="196"/>
        <v>0</v>
      </c>
      <c r="L270" s="454">
        <f t="shared" si="197"/>
        <v>0</v>
      </c>
      <c r="M270" s="453">
        <f t="shared" si="198"/>
        <v>0</v>
      </c>
    </row>
    <row r="271" spans="1:13" hidden="1" outlineLevel="1">
      <c r="A271" s="377" t="s">
        <v>814</v>
      </c>
      <c r="B271" s="450">
        <f t="shared" si="199"/>
        <v>9</v>
      </c>
      <c r="C271" s="451" t="s">
        <v>814</v>
      </c>
      <c r="D271" s="452"/>
      <c r="E271" s="370">
        <f t="shared" si="195"/>
        <v>0</v>
      </c>
      <c r="F271" s="370">
        <f t="shared" si="195"/>
        <v>0</v>
      </c>
      <c r="G271" s="370">
        <f t="shared" si="195"/>
        <v>0</v>
      </c>
      <c r="H271" s="370">
        <f t="shared" si="195"/>
        <v>0</v>
      </c>
      <c r="I271" s="370">
        <f t="shared" si="195"/>
        <v>0</v>
      </c>
      <c r="J271" s="370">
        <f t="shared" si="195"/>
        <v>0</v>
      </c>
      <c r="K271" s="454">
        <f t="shared" si="196"/>
        <v>0</v>
      </c>
      <c r="L271" s="454">
        <f t="shared" si="197"/>
        <v>0</v>
      </c>
      <c r="M271" s="453">
        <f t="shared" si="198"/>
        <v>0</v>
      </c>
    </row>
    <row r="272" spans="1:13" hidden="1" outlineLevel="1">
      <c r="A272" s="377" t="s">
        <v>815</v>
      </c>
      <c r="B272" s="450">
        <f t="shared" si="199"/>
        <v>10</v>
      </c>
      <c r="C272" s="451" t="s">
        <v>861</v>
      </c>
      <c r="D272" s="452"/>
      <c r="E272" s="370">
        <f t="shared" si="195"/>
        <v>0</v>
      </c>
      <c r="F272" s="370">
        <f t="shared" si="195"/>
        <v>0</v>
      </c>
      <c r="G272" s="370">
        <f t="shared" si="195"/>
        <v>0</v>
      </c>
      <c r="H272" s="370">
        <f t="shared" si="195"/>
        <v>0</v>
      </c>
      <c r="I272" s="370">
        <f t="shared" si="195"/>
        <v>0</v>
      </c>
      <c r="J272" s="370">
        <f t="shared" si="195"/>
        <v>0</v>
      </c>
      <c r="K272" s="454">
        <f t="shared" si="196"/>
        <v>0</v>
      </c>
      <c r="L272" s="454">
        <f t="shared" si="197"/>
        <v>0</v>
      </c>
      <c r="M272" s="453">
        <f t="shared" si="198"/>
        <v>0</v>
      </c>
    </row>
    <row r="273" spans="1:13" hidden="1" outlineLevel="1">
      <c r="A273" s="377" t="s">
        <v>816</v>
      </c>
      <c r="B273" s="450">
        <f t="shared" si="199"/>
        <v>11</v>
      </c>
      <c r="C273" s="451" t="s">
        <v>816</v>
      </c>
      <c r="D273" s="452"/>
      <c r="E273" s="370">
        <f t="shared" si="195"/>
        <v>0</v>
      </c>
      <c r="F273" s="370">
        <f t="shared" si="195"/>
        <v>0</v>
      </c>
      <c r="G273" s="370">
        <f t="shared" si="195"/>
        <v>0</v>
      </c>
      <c r="H273" s="370">
        <f t="shared" si="195"/>
        <v>0</v>
      </c>
      <c r="I273" s="370">
        <f t="shared" si="195"/>
        <v>0</v>
      </c>
      <c r="J273" s="370">
        <f t="shared" si="195"/>
        <v>0</v>
      </c>
      <c r="K273" s="454">
        <f t="shared" si="196"/>
        <v>0</v>
      </c>
      <c r="L273" s="454">
        <f t="shared" si="197"/>
        <v>0</v>
      </c>
      <c r="M273" s="453">
        <f t="shared" si="198"/>
        <v>0</v>
      </c>
    </row>
    <row r="274" spans="1:13" hidden="1" outlineLevel="1">
      <c r="A274" s="377" t="s">
        <v>817</v>
      </c>
      <c r="B274" s="450">
        <f t="shared" si="199"/>
        <v>12</v>
      </c>
      <c r="C274" s="451" t="s">
        <v>817</v>
      </c>
      <c r="D274" s="452"/>
      <c r="E274" s="370">
        <f t="shared" si="195"/>
        <v>0</v>
      </c>
      <c r="F274" s="370">
        <f t="shared" si="195"/>
        <v>0</v>
      </c>
      <c r="G274" s="370">
        <f t="shared" si="195"/>
        <v>0</v>
      </c>
      <c r="H274" s="370">
        <f t="shared" si="195"/>
        <v>0</v>
      </c>
      <c r="I274" s="370">
        <f t="shared" si="195"/>
        <v>0</v>
      </c>
      <c r="J274" s="370">
        <f t="shared" si="195"/>
        <v>0</v>
      </c>
      <c r="K274" s="454">
        <f t="shared" si="196"/>
        <v>0</v>
      </c>
      <c r="L274" s="454">
        <f t="shared" si="197"/>
        <v>0</v>
      </c>
      <c r="M274" s="453">
        <f t="shared" si="198"/>
        <v>0</v>
      </c>
    </row>
    <row r="275" spans="1:13" hidden="1" outlineLevel="1">
      <c r="A275" s="377" t="s">
        <v>818</v>
      </c>
      <c r="B275" s="450">
        <f t="shared" si="199"/>
        <v>13</v>
      </c>
      <c r="C275" s="451" t="s">
        <v>818</v>
      </c>
      <c r="D275" s="452"/>
      <c r="E275" s="370">
        <f t="shared" si="195"/>
        <v>0</v>
      </c>
      <c r="F275" s="370">
        <f t="shared" si="195"/>
        <v>0</v>
      </c>
      <c r="G275" s="370">
        <f t="shared" si="195"/>
        <v>0</v>
      </c>
      <c r="H275" s="370">
        <f t="shared" si="195"/>
        <v>0</v>
      </c>
      <c r="I275" s="370">
        <f t="shared" si="195"/>
        <v>0</v>
      </c>
      <c r="J275" s="370">
        <f t="shared" si="195"/>
        <v>0</v>
      </c>
      <c r="K275" s="454">
        <f t="shared" si="196"/>
        <v>0</v>
      </c>
      <c r="L275" s="454">
        <f t="shared" si="197"/>
        <v>0</v>
      </c>
      <c r="M275" s="453">
        <f t="shared" si="198"/>
        <v>0</v>
      </c>
    </row>
    <row r="276" spans="1:13" hidden="1" outlineLevel="1">
      <c r="A276" s="377" t="s">
        <v>819</v>
      </c>
      <c r="B276" s="450">
        <f t="shared" si="199"/>
        <v>14</v>
      </c>
      <c r="C276" s="451" t="s">
        <v>819</v>
      </c>
      <c r="D276" s="452"/>
      <c r="E276" s="370">
        <f t="shared" si="195"/>
        <v>0</v>
      </c>
      <c r="F276" s="370">
        <f t="shared" si="195"/>
        <v>0</v>
      </c>
      <c r="G276" s="370">
        <f t="shared" si="195"/>
        <v>0</v>
      </c>
      <c r="H276" s="370">
        <f t="shared" si="195"/>
        <v>0</v>
      </c>
      <c r="I276" s="370">
        <f t="shared" si="195"/>
        <v>0</v>
      </c>
      <c r="J276" s="370">
        <f t="shared" si="195"/>
        <v>0</v>
      </c>
      <c r="K276" s="454">
        <f t="shared" si="196"/>
        <v>0</v>
      </c>
      <c r="L276" s="454">
        <f t="shared" si="197"/>
        <v>0</v>
      </c>
      <c r="M276" s="453">
        <f t="shared" si="198"/>
        <v>0</v>
      </c>
    </row>
    <row r="277" spans="1:13" hidden="1" outlineLevel="1">
      <c r="C277" s="739" t="s">
        <v>33</v>
      </c>
      <c r="D277" s="740"/>
      <c r="E277" s="455">
        <f>SUM(E263:E276)</f>
        <v>0</v>
      </c>
      <c r="F277" s="455">
        <f t="shared" ref="F277:J277" si="200">SUM(F263:F276)</f>
        <v>0</v>
      </c>
      <c r="G277" s="455">
        <f t="shared" si="200"/>
        <v>0</v>
      </c>
      <c r="H277" s="455">
        <f t="shared" si="200"/>
        <v>0</v>
      </c>
      <c r="I277" s="455">
        <f t="shared" si="200"/>
        <v>0</v>
      </c>
      <c r="J277" s="455">
        <f t="shared" si="200"/>
        <v>0</v>
      </c>
      <c r="K277" s="456">
        <f t="shared" si="196"/>
        <v>0</v>
      </c>
      <c r="L277" s="456">
        <f t="shared" si="197"/>
        <v>0</v>
      </c>
      <c r="M277" s="456">
        <f t="shared" si="198"/>
        <v>0</v>
      </c>
    </row>
    <row r="278" spans="1:13" hidden="1" outlineLevel="1">
      <c r="B278" s="457"/>
    </row>
    <row r="279" spans="1:13" hidden="1" outlineLevel="1">
      <c r="B279" s="457"/>
      <c r="E279" s="732" t="s">
        <v>94</v>
      </c>
      <c r="F279" s="732"/>
      <c r="G279" s="732"/>
      <c r="H279" s="732"/>
      <c r="I279" s="732"/>
      <c r="J279" s="732"/>
      <c r="K279" s="732"/>
      <c r="L279" s="732"/>
      <c r="M279" s="732"/>
    </row>
    <row r="280" spans="1:13" ht="16.5" hidden="1" customHeight="1" outlineLevel="1">
      <c r="B280" s="444"/>
      <c r="C280" s="445"/>
      <c r="D280" s="445"/>
      <c r="E280" s="446" t="s">
        <v>800</v>
      </c>
      <c r="F280" s="446" t="s">
        <v>800</v>
      </c>
      <c r="G280" s="446" t="s">
        <v>801</v>
      </c>
      <c r="H280" s="446" t="s">
        <v>801</v>
      </c>
      <c r="I280" s="446" t="s">
        <v>802</v>
      </c>
      <c r="J280" s="446" t="s">
        <v>802</v>
      </c>
      <c r="K280" s="765" t="s">
        <v>33</v>
      </c>
      <c r="L280" s="765"/>
      <c r="M280" s="732" t="s">
        <v>21</v>
      </c>
    </row>
    <row r="281" spans="1:13" ht="30" hidden="1" outlineLevel="1">
      <c r="B281" s="741" t="str">
        <f>CONCATENATE("Items para Plan Operativo ",'PDI-03'!E48)</f>
        <v>Items para Plan Operativo 4. Gestión de la Comunicación Corporativa</v>
      </c>
      <c r="C281" s="741"/>
      <c r="D281" s="448" t="s">
        <v>102</v>
      </c>
      <c r="E281" s="449" t="s">
        <v>832</v>
      </c>
      <c r="F281" s="449" t="s">
        <v>833</v>
      </c>
      <c r="G281" s="449" t="s">
        <v>832</v>
      </c>
      <c r="H281" s="449" t="s">
        <v>833</v>
      </c>
      <c r="I281" s="449" t="s">
        <v>832</v>
      </c>
      <c r="J281" s="449" t="s">
        <v>833</v>
      </c>
      <c r="K281" s="449" t="s">
        <v>829</v>
      </c>
      <c r="L281" s="449" t="s">
        <v>830</v>
      </c>
      <c r="M281" s="732"/>
    </row>
    <row r="282" spans="1:13" hidden="1" outlineLevel="1">
      <c r="A282" s="377" t="s">
        <v>807</v>
      </c>
      <c r="B282" s="450">
        <v>1</v>
      </c>
      <c r="C282" s="451" t="s">
        <v>859</v>
      </c>
      <c r="D282" s="452"/>
      <c r="E282" s="370">
        <f t="shared" ref="E282:J295" si="201">INDEX($D$194:$AE$196,MATCH(E$280,$C$194:$C$196,0),MATCH($A282&amp;E$281,$D$175:$AE$175,0))</f>
        <v>0</v>
      </c>
      <c r="F282" s="370">
        <f t="shared" si="201"/>
        <v>0</v>
      </c>
      <c r="G282" s="370">
        <f t="shared" si="201"/>
        <v>0</v>
      </c>
      <c r="H282" s="370">
        <f t="shared" si="201"/>
        <v>0</v>
      </c>
      <c r="I282" s="370">
        <f t="shared" si="201"/>
        <v>0</v>
      </c>
      <c r="J282" s="370">
        <f t="shared" si="201"/>
        <v>0</v>
      </c>
      <c r="K282" s="453">
        <f t="shared" ref="K282:K296" si="202">E282+G282+I282</f>
        <v>0</v>
      </c>
      <c r="L282" s="453">
        <f t="shared" ref="L282:L296" si="203">F282+H282+J282</f>
        <v>0</v>
      </c>
      <c r="M282" s="453">
        <f>+K282+L282</f>
        <v>0</v>
      </c>
    </row>
    <row r="283" spans="1:13" hidden="1" outlineLevel="1">
      <c r="A283" s="377" t="s">
        <v>808</v>
      </c>
      <c r="B283" s="450">
        <v>2</v>
      </c>
      <c r="C283" s="451" t="s">
        <v>808</v>
      </c>
      <c r="D283" s="452"/>
      <c r="E283" s="370">
        <f t="shared" si="201"/>
        <v>0</v>
      </c>
      <c r="F283" s="370">
        <f t="shared" si="201"/>
        <v>0</v>
      </c>
      <c r="G283" s="370">
        <f t="shared" si="201"/>
        <v>0</v>
      </c>
      <c r="H283" s="370">
        <f t="shared" si="201"/>
        <v>0</v>
      </c>
      <c r="I283" s="370">
        <f t="shared" si="201"/>
        <v>0</v>
      </c>
      <c r="J283" s="370">
        <f t="shared" si="201"/>
        <v>0</v>
      </c>
      <c r="K283" s="454">
        <f t="shared" si="202"/>
        <v>0</v>
      </c>
      <c r="L283" s="454">
        <f t="shared" si="203"/>
        <v>0</v>
      </c>
      <c r="M283" s="453">
        <f t="shared" ref="M283:M296" si="204">+K283+L283</f>
        <v>0</v>
      </c>
    </row>
    <row r="284" spans="1:13" hidden="1" outlineLevel="1">
      <c r="A284" s="377" t="s">
        <v>809</v>
      </c>
      <c r="B284" s="450">
        <v>3</v>
      </c>
      <c r="C284" s="451" t="s">
        <v>809</v>
      </c>
      <c r="D284" s="452"/>
      <c r="E284" s="370">
        <f t="shared" si="201"/>
        <v>0</v>
      </c>
      <c r="F284" s="370">
        <f t="shared" si="201"/>
        <v>0</v>
      </c>
      <c r="G284" s="370">
        <f t="shared" si="201"/>
        <v>0</v>
      </c>
      <c r="H284" s="370">
        <f t="shared" si="201"/>
        <v>0</v>
      </c>
      <c r="I284" s="370">
        <f t="shared" si="201"/>
        <v>0</v>
      </c>
      <c r="J284" s="370">
        <f t="shared" si="201"/>
        <v>0</v>
      </c>
      <c r="K284" s="454">
        <f t="shared" si="202"/>
        <v>0</v>
      </c>
      <c r="L284" s="454">
        <f t="shared" si="203"/>
        <v>0</v>
      </c>
      <c r="M284" s="453">
        <f t="shared" si="204"/>
        <v>0</v>
      </c>
    </row>
    <row r="285" spans="1:13" hidden="1" outlineLevel="1">
      <c r="A285" s="377" t="s">
        <v>810</v>
      </c>
      <c r="B285" s="450">
        <v>4</v>
      </c>
      <c r="C285" s="451" t="s">
        <v>862</v>
      </c>
      <c r="D285" s="452"/>
      <c r="E285" s="370">
        <f t="shared" si="201"/>
        <v>0</v>
      </c>
      <c r="F285" s="370">
        <f t="shared" si="201"/>
        <v>0</v>
      </c>
      <c r="G285" s="370">
        <f t="shared" si="201"/>
        <v>0</v>
      </c>
      <c r="H285" s="370">
        <f t="shared" si="201"/>
        <v>0</v>
      </c>
      <c r="I285" s="370">
        <f t="shared" si="201"/>
        <v>0</v>
      </c>
      <c r="J285" s="370">
        <f t="shared" si="201"/>
        <v>0</v>
      </c>
      <c r="K285" s="454">
        <f t="shared" si="202"/>
        <v>0</v>
      </c>
      <c r="L285" s="454">
        <f t="shared" si="203"/>
        <v>0</v>
      </c>
      <c r="M285" s="453">
        <f t="shared" si="204"/>
        <v>0</v>
      </c>
    </row>
    <row r="286" spans="1:13" hidden="1" outlineLevel="1">
      <c r="A286" s="377" t="s">
        <v>811</v>
      </c>
      <c r="B286" s="450">
        <v>5</v>
      </c>
      <c r="C286" s="451" t="s">
        <v>811</v>
      </c>
      <c r="D286" s="452"/>
      <c r="E286" s="370">
        <f t="shared" si="201"/>
        <v>0</v>
      </c>
      <c r="F286" s="370">
        <f t="shared" si="201"/>
        <v>0</v>
      </c>
      <c r="G286" s="370">
        <f t="shared" si="201"/>
        <v>0</v>
      </c>
      <c r="H286" s="370">
        <f t="shared" si="201"/>
        <v>0</v>
      </c>
      <c r="I286" s="370">
        <f t="shared" si="201"/>
        <v>0</v>
      </c>
      <c r="J286" s="370">
        <f t="shared" si="201"/>
        <v>0</v>
      </c>
      <c r="K286" s="454">
        <f t="shared" si="202"/>
        <v>0</v>
      </c>
      <c r="L286" s="454">
        <f t="shared" si="203"/>
        <v>0</v>
      </c>
      <c r="M286" s="453">
        <f t="shared" si="204"/>
        <v>0</v>
      </c>
    </row>
    <row r="287" spans="1:13" hidden="1" outlineLevel="1">
      <c r="A287" s="377" t="s">
        <v>812</v>
      </c>
      <c r="B287" s="450">
        <f>1+B286</f>
        <v>6</v>
      </c>
      <c r="C287" s="451" t="s">
        <v>860</v>
      </c>
      <c r="D287" s="452"/>
      <c r="E287" s="370">
        <f t="shared" si="201"/>
        <v>0</v>
      </c>
      <c r="F287" s="370">
        <f t="shared" si="201"/>
        <v>0</v>
      </c>
      <c r="G287" s="370">
        <f t="shared" si="201"/>
        <v>0</v>
      </c>
      <c r="H287" s="370">
        <f t="shared" si="201"/>
        <v>0</v>
      </c>
      <c r="I287" s="370">
        <f t="shared" si="201"/>
        <v>0</v>
      </c>
      <c r="J287" s="370">
        <f t="shared" si="201"/>
        <v>0</v>
      </c>
      <c r="K287" s="454">
        <f t="shared" si="202"/>
        <v>0</v>
      </c>
      <c r="L287" s="454">
        <f t="shared" si="203"/>
        <v>0</v>
      </c>
      <c r="M287" s="453">
        <f t="shared" si="204"/>
        <v>0</v>
      </c>
    </row>
    <row r="288" spans="1:13" hidden="1" outlineLevel="1">
      <c r="A288" s="377" t="s">
        <v>97</v>
      </c>
      <c r="B288" s="450">
        <f t="shared" ref="B288:B295" si="205">1+B287</f>
        <v>7</v>
      </c>
      <c r="C288" s="451" t="s">
        <v>97</v>
      </c>
      <c r="D288" s="451"/>
      <c r="E288" s="370">
        <f t="shared" si="201"/>
        <v>0</v>
      </c>
      <c r="F288" s="370">
        <f t="shared" si="201"/>
        <v>0</v>
      </c>
      <c r="G288" s="370">
        <f t="shared" si="201"/>
        <v>0</v>
      </c>
      <c r="H288" s="370">
        <f t="shared" si="201"/>
        <v>0</v>
      </c>
      <c r="I288" s="370">
        <f t="shared" si="201"/>
        <v>0</v>
      </c>
      <c r="J288" s="370">
        <f t="shared" si="201"/>
        <v>0</v>
      </c>
      <c r="K288" s="454">
        <f t="shared" si="202"/>
        <v>0</v>
      </c>
      <c r="L288" s="454">
        <f t="shared" si="203"/>
        <v>0</v>
      </c>
      <c r="M288" s="453">
        <f t="shared" si="204"/>
        <v>0</v>
      </c>
    </row>
    <row r="289" spans="1:13" hidden="1" outlineLevel="1">
      <c r="A289" s="377" t="s">
        <v>813</v>
      </c>
      <c r="B289" s="450">
        <f t="shared" si="205"/>
        <v>8</v>
      </c>
      <c r="C289" s="451" t="s">
        <v>813</v>
      </c>
      <c r="D289" s="452"/>
      <c r="E289" s="370">
        <f t="shared" si="201"/>
        <v>0</v>
      </c>
      <c r="F289" s="370">
        <f t="shared" si="201"/>
        <v>0</v>
      </c>
      <c r="G289" s="370">
        <f t="shared" si="201"/>
        <v>0</v>
      </c>
      <c r="H289" s="370">
        <f t="shared" si="201"/>
        <v>0</v>
      </c>
      <c r="I289" s="370">
        <f t="shared" si="201"/>
        <v>0</v>
      </c>
      <c r="J289" s="370">
        <f t="shared" si="201"/>
        <v>0</v>
      </c>
      <c r="K289" s="454">
        <f t="shared" si="202"/>
        <v>0</v>
      </c>
      <c r="L289" s="454">
        <f t="shared" si="203"/>
        <v>0</v>
      </c>
      <c r="M289" s="453">
        <f t="shared" si="204"/>
        <v>0</v>
      </c>
    </row>
    <row r="290" spans="1:13" hidden="1" outlineLevel="1">
      <c r="A290" s="377" t="s">
        <v>814</v>
      </c>
      <c r="B290" s="450">
        <f t="shared" si="205"/>
        <v>9</v>
      </c>
      <c r="C290" s="451" t="s">
        <v>814</v>
      </c>
      <c r="D290" s="452"/>
      <c r="E290" s="370">
        <f t="shared" si="201"/>
        <v>0</v>
      </c>
      <c r="F290" s="370">
        <f t="shared" si="201"/>
        <v>0</v>
      </c>
      <c r="G290" s="370">
        <f t="shared" si="201"/>
        <v>0</v>
      </c>
      <c r="H290" s="370">
        <f t="shared" si="201"/>
        <v>0</v>
      </c>
      <c r="I290" s="370">
        <f t="shared" si="201"/>
        <v>0</v>
      </c>
      <c r="J290" s="370">
        <f t="shared" si="201"/>
        <v>0</v>
      </c>
      <c r="K290" s="454">
        <f t="shared" si="202"/>
        <v>0</v>
      </c>
      <c r="L290" s="454">
        <f t="shared" si="203"/>
        <v>0</v>
      </c>
      <c r="M290" s="453">
        <f t="shared" si="204"/>
        <v>0</v>
      </c>
    </row>
    <row r="291" spans="1:13" hidden="1" outlineLevel="1">
      <c r="A291" s="377" t="s">
        <v>815</v>
      </c>
      <c r="B291" s="450">
        <f t="shared" si="205"/>
        <v>10</v>
      </c>
      <c r="C291" s="451" t="s">
        <v>861</v>
      </c>
      <c r="D291" s="452"/>
      <c r="E291" s="370">
        <f t="shared" si="201"/>
        <v>0</v>
      </c>
      <c r="F291" s="370">
        <f t="shared" si="201"/>
        <v>0</v>
      </c>
      <c r="G291" s="370">
        <f t="shared" si="201"/>
        <v>0</v>
      </c>
      <c r="H291" s="370">
        <f t="shared" si="201"/>
        <v>0</v>
      </c>
      <c r="I291" s="370">
        <f t="shared" si="201"/>
        <v>0</v>
      </c>
      <c r="J291" s="370">
        <f t="shared" si="201"/>
        <v>0</v>
      </c>
      <c r="K291" s="454">
        <f t="shared" si="202"/>
        <v>0</v>
      </c>
      <c r="L291" s="454">
        <f t="shared" si="203"/>
        <v>0</v>
      </c>
      <c r="M291" s="453">
        <f t="shared" si="204"/>
        <v>0</v>
      </c>
    </row>
    <row r="292" spans="1:13" hidden="1" outlineLevel="1">
      <c r="A292" s="377" t="s">
        <v>816</v>
      </c>
      <c r="B292" s="450">
        <f t="shared" si="205"/>
        <v>11</v>
      </c>
      <c r="C292" s="451" t="s">
        <v>816</v>
      </c>
      <c r="D292" s="452"/>
      <c r="E292" s="370">
        <f t="shared" si="201"/>
        <v>0</v>
      </c>
      <c r="F292" s="370">
        <f t="shared" si="201"/>
        <v>0</v>
      </c>
      <c r="G292" s="370">
        <f t="shared" si="201"/>
        <v>0</v>
      </c>
      <c r="H292" s="370">
        <f t="shared" si="201"/>
        <v>0</v>
      </c>
      <c r="I292" s="370">
        <f t="shared" si="201"/>
        <v>0</v>
      </c>
      <c r="J292" s="370">
        <f t="shared" si="201"/>
        <v>0</v>
      </c>
      <c r="K292" s="454">
        <f t="shared" si="202"/>
        <v>0</v>
      </c>
      <c r="L292" s="454">
        <f t="shared" si="203"/>
        <v>0</v>
      </c>
      <c r="M292" s="453">
        <f t="shared" si="204"/>
        <v>0</v>
      </c>
    </row>
    <row r="293" spans="1:13" hidden="1" outlineLevel="1">
      <c r="A293" s="377" t="s">
        <v>817</v>
      </c>
      <c r="B293" s="450">
        <f t="shared" si="205"/>
        <v>12</v>
      </c>
      <c r="C293" s="451" t="s">
        <v>817</v>
      </c>
      <c r="D293" s="452"/>
      <c r="E293" s="370">
        <f t="shared" si="201"/>
        <v>0</v>
      </c>
      <c r="F293" s="370">
        <f t="shared" si="201"/>
        <v>0</v>
      </c>
      <c r="G293" s="370">
        <f t="shared" si="201"/>
        <v>0</v>
      </c>
      <c r="H293" s="370">
        <f t="shared" si="201"/>
        <v>0</v>
      </c>
      <c r="I293" s="370">
        <f t="shared" si="201"/>
        <v>0</v>
      </c>
      <c r="J293" s="370">
        <f t="shared" si="201"/>
        <v>0</v>
      </c>
      <c r="K293" s="454">
        <f t="shared" si="202"/>
        <v>0</v>
      </c>
      <c r="L293" s="454">
        <f t="shared" si="203"/>
        <v>0</v>
      </c>
      <c r="M293" s="453">
        <f t="shared" si="204"/>
        <v>0</v>
      </c>
    </row>
    <row r="294" spans="1:13" hidden="1" outlineLevel="1">
      <c r="A294" s="377" t="s">
        <v>818</v>
      </c>
      <c r="B294" s="450">
        <f t="shared" si="205"/>
        <v>13</v>
      </c>
      <c r="C294" s="451" t="s">
        <v>818</v>
      </c>
      <c r="D294" s="452"/>
      <c r="E294" s="370">
        <f t="shared" si="201"/>
        <v>0</v>
      </c>
      <c r="F294" s="370">
        <f t="shared" si="201"/>
        <v>0</v>
      </c>
      <c r="G294" s="370">
        <f t="shared" si="201"/>
        <v>0</v>
      </c>
      <c r="H294" s="370">
        <f t="shared" si="201"/>
        <v>0</v>
      </c>
      <c r="I294" s="370">
        <f t="shared" si="201"/>
        <v>0</v>
      </c>
      <c r="J294" s="370">
        <f t="shared" si="201"/>
        <v>0</v>
      </c>
      <c r="K294" s="454">
        <f t="shared" si="202"/>
        <v>0</v>
      </c>
      <c r="L294" s="454">
        <f t="shared" si="203"/>
        <v>0</v>
      </c>
      <c r="M294" s="453">
        <f t="shared" si="204"/>
        <v>0</v>
      </c>
    </row>
    <row r="295" spans="1:13" hidden="1" outlineLevel="1">
      <c r="A295" s="377" t="s">
        <v>819</v>
      </c>
      <c r="B295" s="450">
        <f t="shared" si="205"/>
        <v>14</v>
      </c>
      <c r="C295" s="451" t="s">
        <v>819</v>
      </c>
      <c r="D295" s="452"/>
      <c r="E295" s="370">
        <f t="shared" si="201"/>
        <v>0</v>
      </c>
      <c r="F295" s="370">
        <f t="shared" si="201"/>
        <v>0</v>
      </c>
      <c r="G295" s="370">
        <f t="shared" si="201"/>
        <v>0</v>
      </c>
      <c r="H295" s="370">
        <f t="shared" si="201"/>
        <v>0</v>
      </c>
      <c r="I295" s="370">
        <f t="shared" si="201"/>
        <v>0</v>
      </c>
      <c r="J295" s="370">
        <f t="shared" si="201"/>
        <v>0</v>
      </c>
      <c r="K295" s="454">
        <f t="shared" si="202"/>
        <v>0</v>
      </c>
      <c r="L295" s="454">
        <f t="shared" si="203"/>
        <v>0</v>
      </c>
      <c r="M295" s="453">
        <f t="shared" si="204"/>
        <v>0</v>
      </c>
    </row>
    <row r="296" spans="1:13" hidden="1" outlineLevel="1">
      <c r="C296" s="739" t="s">
        <v>33</v>
      </c>
      <c r="D296" s="740"/>
      <c r="E296" s="455">
        <f>SUM(E282:E295)</f>
        <v>0</v>
      </c>
      <c r="F296" s="455">
        <f t="shared" ref="F296:J296" si="206">SUM(F282:F295)</f>
        <v>0</v>
      </c>
      <c r="G296" s="455">
        <f t="shared" si="206"/>
        <v>0</v>
      </c>
      <c r="H296" s="455">
        <f t="shared" si="206"/>
        <v>0</v>
      </c>
      <c r="I296" s="455">
        <f t="shared" si="206"/>
        <v>0</v>
      </c>
      <c r="J296" s="455">
        <f t="shared" si="206"/>
        <v>0</v>
      </c>
      <c r="K296" s="456">
        <f t="shared" si="202"/>
        <v>0</v>
      </c>
      <c r="L296" s="456">
        <f t="shared" si="203"/>
        <v>0</v>
      </c>
      <c r="M296" s="456">
        <f t="shared" si="204"/>
        <v>0</v>
      </c>
    </row>
    <row r="297" spans="1:13" hidden="1" outlineLevel="1">
      <c r="B297" s="457"/>
    </row>
    <row r="298" spans="1:13" hidden="1" outlineLevel="1">
      <c r="B298" s="457"/>
      <c r="E298" s="732" t="s">
        <v>94</v>
      </c>
      <c r="F298" s="732"/>
      <c r="G298" s="732"/>
      <c r="H298" s="732"/>
      <c r="I298" s="732"/>
      <c r="J298" s="732"/>
      <c r="K298" s="732"/>
      <c r="L298" s="732"/>
      <c r="M298" s="732"/>
    </row>
    <row r="299" spans="1:13" ht="16.5" hidden="1" customHeight="1" outlineLevel="1">
      <c r="B299" s="444"/>
      <c r="C299" s="445"/>
      <c r="D299" s="445"/>
      <c r="E299" s="446" t="s">
        <v>800</v>
      </c>
      <c r="F299" s="446" t="s">
        <v>800</v>
      </c>
      <c r="G299" s="446" t="s">
        <v>801</v>
      </c>
      <c r="H299" s="446" t="s">
        <v>801</v>
      </c>
      <c r="I299" s="446" t="s">
        <v>802</v>
      </c>
      <c r="J299" s="446" t="s">
        <v>802</v>
      </c>
      <c r="K299" s="765" t="s">
        <v>33</v>
      </c>
      <c r="L299" s="765"/>
      <c r="M299" s="732" t="s">
        <v>21</v>
      </c>
    </row>
    <row r="300" spans="1:13" hidden="1" outlineLevel="1">
      <c r="B300" s="741" t="str">
        <f>CONCATENATE("Items para Plan Operativo ",'PDI-03'!E49)</f>
        <v>Items para Plan Operativo 5. Gestión de la Comunicación Movilizadora</v>
      </c>
      <c r="C300" s="741"/>
      <c r="D300" s="448" t="s">
        <v>102</v>
      </c>
      <c r="E300" s="449" t="s">
        <v>832</v>
      </c>
      <c r="F300" s="449" t="s">
        <v>833</v>
      </c>
      <c r="G300" s="449" t="s">
        <v>832</v>
      </c>
      <c r="H300" s="449" t="s">
        <v>833</v>
      </c>
      <c r="I300" s="449" t="s">
        <v>832</v>
      </c>
      <c r="J300" s="449" t="s">
        <v>833</v>
      </c>
      <c r="K300" s="449" t="s">
        <v>829</v>
      </c>
      <c r="L300" s="458" t="s">
        <v>830</v>
      </c>
      <c r="M300" s="732"/>
    </row>
    <row r="301" spans="1:13" hidden="1" outlineLevel="1">
      <c r="A301" s="377" t="s">
        <v>807</v>
      </c>
      <c r="B301" s="450">
        <v>1</v>
      </c>
      <c r="C301" s="451" t="s">
        <v>859</v>
      </c>
      <c r="D301" s="452"/>
      <c r="E301" s="370">
        <f t="shared" ref="E301:J314" si="207">INDEX($D$199:$AE$201,MATCH(E$299,$C$199:$C$201,0),MATCH($A301&amp;E$300,$D$175:$AE$175,0))</f>
        <v>0</v>
      </c>
      <c r="F301" s="370">
        <f t="shared" si="207"/>
        <v>0</v>
      </c>
      <c r="G301" s="370">
        <f t="shared" si="207"/>
        <v>0</v>
      </c>
      <c r="H301" s="370">
        <f t="shared" si="207"/>
        <v>0</v>
      </c>
      <c r="I301" s="370">
        <f t="shared" si="207"/>
        <v>0</v>
      </c>
      <c r="J301" s="370">
        <f t="shared" si="207"/>
        <v>0</v>
      </c>
      <c r="K301" s="453">
        <f t="shared" ref="K301:K315" si="208">E301+G301+I301</f>
        <v>0</v>
      </c>
      <c r="L301" s="453">
        <f t="shared" ref="L301:L315" si="209">F301+H301+J301</f>
        <v>0</v>
      </c>
      <c r="M301" s="453">
        <f>+K301+L301</f>
        <v>0</v>
      </c>
    </row>
    <row r="302" spans="1:13" hidden="1" outlineLevel="1">
      <c r="A302" s="377" t="s">
        <v>808</v>
      </c>
      <c r="B302" s="450">
        <v>2</v>
      </c>
      <c r="C302" s="451" t="s">
        <v>808</v>
      </c>
      <c r="D302" s="452"/>
      <c r="E302" s="370">
        <f t="shared" si="207"/>
        <v>0</v>
      </c>
      <c r="F302" s="370">
        <f t="shared" si="207"/>
        <v>0</v>
      </c>
      <c r="G302" s="370">
        <f t="shared" si="207"/>
        <v>0</v>
      </c>
      <c r="H302" s="370">
        <f t="shared" si="207"/>
        <v>0</v>
      </c>
      <c r="I302" s="370">
        <f t="shared" si="207"/>
        <v>0</v>
      </c>
      <c r="J302" s="370">
        <f t="shared" si="207"/>
        <v>0</v>
      </c>
      <c r="K302" s="454">
        <f t="shared" si="208"/>
        <v>0</v>
      </c>
      <c r="L302" s="454">
        <f t="shared" si="209"/>
        <v>0</v>
      </c>
      <c r="M302" s="453">
        <f t="shared" ref="M302:M315" si="210">+K302+L302</f>
        <v>0</v>
      </c>
    </row>
    <row r="303" spans="1:13" hidden="1" outlineLevel="1">
      <c r="A303" s="377" t="s">
        <v>809</v>
      </c>
      <c r="B303" s="450">
        <v>3</v>
      </c>
      <c r="C303" s="451" t="s">
        <v>809</v>
      </c>
      <c r="D303" s="452"/>
      <c r="E303" s="370">
        <f t="shared" si="207"/>
        <v>0</v>
      </c>
      <c r="F303" s="370">
        <f t="shared" si="207"/>
        <v>0</v>
      </c>
      <c r="G303" s="370">
        <f t="shared" si="207"/>
        <v>0</v>
      </c>
      <c r="H303" s="370">
        <f t="shared" si="207"/>
        <v>0</v>
      </c>
      <c r="I303" s="370">
        <f t="shared" si="207"/>
        <v>0</v>
      </c>
      <c r="J303" s="370">
        <f t="shared" si="207"/>
        <v>0</v>
      </c>
      <c r="K303" s="454">
        <f t="shared" si="208"/>
        <v>0</v>
      </c>
      <c r="L303" s="454">
        <f t="shared" si="209"/>
        <v>0</v>
      </c>
      <c r="M303" s="453">
        <f t="shared" si="210"/>
        <v>0</v>
      </c>
    </row>
    <row r="304" spans="1:13" hidden="1" outlineLevel="1">
      <c r="A304" s="377" t="s">
        <v>810</v>
      </c>
      <c r="B304" s="450">
        <v>4</v>
      </c>
      <c r="C304" s="451" t="s">
        <v>862</v>
      </c>
      <c r="D304" s="452"/>
      <c r="E304" s="370">
        <f t="shared" si="207"/>
        <v>0</v>
      </c>
      <c r="F304" s="370">
        <f t="shared" si="207"/>
        <v>0</v>
      </c>
      <c r="G304" s="370">
        <f t="shared" si="207"/>
        <v>0</v>
      </c>
      <c r="H304" s="370">
        <f t="shared" si="207"/>
        <v>0</v>
      </c>
      <c r="I304" s="370">
        <f t="shared" si="207"/>
        <v>0</v>
      </c>
      <c r="J304" s="370">
        <f t="shared" si="207"/>
        <v>0</v>
      </c>
      <c r="K304" s="454">
        <f t="shared" si="208"/>
        <v>0</v>
      </c>
      <c r="L304" s="454">
        <f t="shared" si="209"/>
        <v>0</v>
      </c>
      <c r="M304" s="453">
        <f t="shared" si="210"/>
        <v>0</v>
      </c>
    </row>
    <row r="305" spans="1:25" hidden="1" outlineLevel="1">
      <c r="A305" s="377" t="s">
        <v>811</v>
      </c>
      <c r="B305" s="450">
        <v>5</v>
      </c>
      <c r="C305" s="451" t="s">
        <v>811</v>
      </c>
      <c r="D305" s="452"/>
      <c r="E305" s="370">
        <f t="shared" si="207"/>
        <v>0</v>
      </c>
      <c r="F305" s="370">
        <f t="shared" si="207"/>
        <v>0</v>
      </c>
      <c r="G305" s="370">
        <f t="shared" si="207"/>
        <v>0</v>
      </c>
      <c r="H305" s="370">
        <f t="shared" si="207"/>
        <v>0</v>
      </c>
      <c r="I305" s="370">
        <f t="shared" si="207"/>
        <v>0</v>
      </c>
      <c r="J305" s="370">
        <f t="shared" si="207"/>
        <v>0</v>
      </c>
      <c r="K305" s="454">
        <f t="shared" si="208"/>
        <v>0</v>
      </c>
      <c r="L305" s="454">
        <f t="shared" si="209"/>
        <v>0</v>
      </c>
      <c r="M305" s="453">
        <f t="shared" si="210"/>
        <v>0</v>
      </c>
    </row>
    <row r="306" spans="1:25" hidden="1" outlineLevel="1">
      <c r="A306" s="377" t="s">
        <v>812</v>
      </c>
      <c r="B306" s="450">
        <f>1+B305</f>
        <v>6</v>
      </c>
      <c r="C306" s="451" t="s">
        <v>860</v>
      </c>
      <c r="D306" s="452"/>
      <c r="E306" s="370">
        <f t="shared" si="207"/>
        <v>0</v>
      </c>
      <c r="F306" s="370">
        <f t="shared" si="207"/>
        <v>0</v>
      </c>
      <c r="G306" s="370">
        <f t="shared" si="207"/>
        <v>0</v>
      </c>
      <c r="H306" s="370">
        <f t="shared" si="207"/>
        <v>0</v>
      </c>
      <c r="I306" s="370">
        <f t="shared" si="207"/>
        <v>0</v>
      </c>
      <c r="J306" s="370">
        <f t="shared" si="207"/>
        <v>0</v>
      </c>
      <c r="K306" s="454">
        <f t="shared" si="208"/>
        <v>0</v>
      </c>
      <c r="L306" s="454">
        <f t="shared" si="209"/>
        <v>0</v>
      </c>
      <c r="M306" s="453">
        <f t="shared" si="210"/>
        <v>0</v>
      </c>
    </row>
    <row r="307" spans="1:25" hidden="1" outlineLevel="1">
      <c r="A307" s="377" t="s">
        <v>97</v>
      </c>
      <c r="B307" s="450">
        <f t="shared" ref="B307:B314" si="211">1+B306</f>
        <v>7</v>
      </c>
      <c r="C307" s="451" t="s">
        <v>97</v>
      </c>
      <c r="D307" s="451"/>
      <c r="E307" s="370">
        <f t="shared" si="207"/>
        <v>0</v>
      </c>
      <c r="F307" s="370">
        <f t="shared" si="207"/>
        <v>0</v>
      </c>
      <c r="G307" s="370">
        <f t="shared" si="207"/>
        <v>0</v>
      </c>
      <c r="H307" s="370">
        <f t="shared" si="207"/>
        <v>0</v>
      </c>
      <c r="I307" s="370">
        <f t="shared" si="207"/>
        <v>0</v>
      </c>
      <c r="J307" s="370">
        <f t="shared" si="207"/>
        <v>0</v>
      </c>
      <c r="K307" s="454">
        <f t="shared" si="208"/>
        <v>0</v>
      </c>
      <c r="L307" s="454">
        <f t="shared" si="209"/>
        <v>0</v>
      </c>
      <c r="M307" s="453">
        <f t="shared" si="210"/>
        <v>0</v>
      </c>
    </row>
    <row r="308" spans="1:25" hidden="1" outlineLevel="1">
      <c r="A308" s="377" t="s">
        <v>813</v>
      </c>
      <c r="B308" s="450">
        <f t="shared" si="211"/>
        <v>8</v>
      </c>
      <c r="C308" s="451" t="s">
        <v>813</v>
      </c>
      <c r="D308" s="452"/>
      <c r="E308" s="370">
        <f t="shared" si="207"/>
        <v>0</v>
      </c>
      <c r="F308" s="370">
        <f t="shared" si="207"/>
        <v>0</v>
      </c>
      <c r="G308" s="370">
        <f t="shared" si="207"/>
        <v>0</v>
      </c>
      <c r="H308" s="370">
        <f t="shared" si="207"/>
        <v>0</v>
      </c>
      <c r="I308" s="370">
        <f t="shared" si="207"/>
        <v>0</v>
      </c>
      <c r="J308" s="370">
        <f t="shared" si="207"/>
        <v>0</v>
      </c>
      <c r="K308" s="454">
        <f t="shared" si="208"/>
        <v>0</v>
      </c>
      <c r="L308" s="454">
        <f t="shared" si="209"/>
        <v>0</v>
      </c>
      <c r="M308" s="453">
        <f t="shared" si="210"/>
        <v>0</v>
      </c>
    </row>
    <row r="309" spans="1:25" hidden="1" outlineLevel="1">
      <c r="A309" s="377" t="s">
        <v>814</v>
      </c>
      <c r="B309" s="450">
        <f t="shared" si="211"/>
        <v>9</v>
      </c>
      <c r="C309" s="451" t="s">
        <v>814</v>
      </c>
      <c r="D309" s="452"/>
      <c r="E309" s="370">
        <f t="shared" si="207"/>
        <v>0</v>
      </c>
      <c r="F309" s="370">
        <f t="shared" si="207"/>
        <v>0</v>
      </c>
      <c r="G309" s="370">
        <f t="shared" si="207"/>
        <v>0</v>
      </c>
      <c r="H309" s="370">
        <f t="shared" si="207"/>
        <v>0</v>
      </c>
      <c r="I309" s="370">
        <f t="shared" si="207"/>
        <v>0</v>
      </c>
      <c r="J309" s="370">
        <f t="shared" si="207"/>
        <v>0</v>
      </c>
      <c r="K309" s="454">
        <f t="shared" si="208"/>
        <v>0</v>
      </c>
      <c r="L309" s="454">
        <f t="shared" si="209"/>
        <v>0</v>
      </c>
      <c r="M309" s="453">
        <f t="shared" si="210"/>
        <v>0</v>
      </c>
    </row>
    <row r="310" spans="1:25" hidden="1" outlineLevel="1">
      <c r="A310" s="377" t="s">
        <v>815</v>
      </c>
      <c r="B310" s="450">
        <f t="shared" si="211"/>
        <v>10</v>
      </c>
      <c r="C310" s="451" t="s">
        <v>861</v>
      </c>
      <c r="D310" s="452"/>
      <c r="E310" s="370">
        <f t="shared" si="207"/>
        <v>0</v>
      </c>
      <c r="F310" s="370">
        <f t="shared" si="207"/>
        <v>0</v>
      </c>
      <c r="G310" s="370">
        <f t="shared" si="207"/>
        <v>0</v>
      </c>
      <c r="H310" s="370">
        <f t="shared" si="207"/>
        <v>0</v>
      </c>
      <c r="I310" s="370">
        <f t="shared" si="207"/>
        <v>0</v>
      </c>
      <c r="J310" s="370">
        <f t="shared" si="207"/>
        <v>0</v>
      </c>
      <c r="K310" s="454">
        <f t="shared" si="208"/>
        <v>0</v>
      </c>
      <c r="L310" s="454">
        <f t="shared" si="209"/>
        <v>0</v>
      </c>
      <c r="M310" s="453">
        <f t="shared" si="210"/>
        <v>0</v>
      </c>
    </row>
    <row r="311" spans="1:25" hidden="1" outlineLevel="1">
      <c r="A311" s="377" t="s">
        <v>816</v>
      </c>
      <c r="B311" s="450">
        <f t="shared" si="211"/>
        <v>11</v>
      </c>
      <c r="C311" s="451" t="s">
        <v>816</v>
      </c>
      <c r="D311" s="452"/>
      <c r="E311" s="370">
        <f t="shared" si="207"/>
        <v>0</v>
      </c>
      <c r="F311" s="370">
        <f t="shared" si="207"/>
        <v>0</v>
      </c>
      <c r="G311" s="370">
        <f t="shared" si="207"/>
        <v>0</v>
      </c>
      <c r="H311" s="370">
        <f t="shared" si="207"/>
        <v>0</v>
      </c>
      <c r="I311" s="370">
        <f t="shared" si="207"/>
        <v>0</v>
      </c>
      <c r="J311" s="370">
        <f t="shared" si="207"/>
        <v>0</v>
      </c>
      <c r="K311" s="454">
        <f t="shared" si="208"/>
        <v>0</v>
      </c>
      <c r="L311" s="454">
        <f t="shared" si="209"/>
        <v>0</v>
      </c>
      <c r="M311" s="453">
        <f t="shared" si="210"/>
        <v>0</v>
      </c>
    </row>
    <row r="312" spans="1:25" hidden="1" outlineLevel="1">
      <c r="A312" s="377" t="s">
        <v>817</v>
      </c>
      <c r="B312" s="450">
        <f t="shared" si="211"/>
        <v>12</v>
      </c>
      <c r="C312" s="451" t="s">
        <v>817</v>
      </c>
      <c r="D312" s="452"/>
      <c r="E312" s="370">
        <f t="shared" si="207"/>
        <v>0</v>
      </c>
      <c r="F312" s="370">
        <f t="shared" si="207"/>
        <v>0</v>
      </c>
      <c r="G312" s="370">
        <f t="shared" si="207"/>
        <v>0</v>
      </c>
      <c r="H312" s="370">
        <f t="shared" si="207"/>
        <v>0</v>
      </c>
      <c r="I312" s="370">
        <f t="shared" si="207"/>
        <v>0</v>
      </c>
      <c r="J312" s="370">
        <f t="shared" si="207"/>
        <v>0</v>
      </c>
      <c r="K312" s="454">
        <f t="shared" si="208"/>
        <v>0</v>
      </c>
      <c r="L312" s="454">
        <f t="shared" si="209"/>
        <v>0</v>
      </c>
      <c r="M312" s="453">
        <f t="shared" si="210"/>
        <v>0</v>
      </c>
    </row>
    <row r="313" spans="1:25" hidden="1" outlineLevel="1">
      <c r="A313" s="377" t="s">
        <v>818</v>
      </c>
      <c r="B313" s="450">
        <f t="shared" si="211"/>
        <v>13</v>
      </c>
      <c r="C313" s="451" t="s">
        <v>818</v>
      </c>
      <c r="D313" s="452"/>
      <c r="E313" s="370">
        <f t="shared" si="207"/>
        <v>0</v>
      </c>
      <c r="F313" s="370">
        <f t="shared" si="207"/>
        <v>0</v>
      </c>
      <c r="G313" s="370">
        <f t="shared" si="207"/>
        <v>0</v>
      </c>
      <c r="H313" s="370">
        <f t="shared" si="207"/>
        <v>0</v>
      </c>
      <c r="I313" s="370">
        <f t="shared" si="207"/>
        <v>0</v>
      </c>
      <c r="J313" s="370">
        <f t="shared" si="207"/>
        <v>0</v>
      </c>
      <c r="K313" s="454">
        <f t="shared" si="208"/>
        <v>0</v>
      </c>
      <c r="L313" s="454">
        <f t="shared" si="209"/>
        <v>0</v>
      </c>
      <c r="M313" s="453">
        <f t="shared" si="210"/>
        <v>0</v>
      </c>
    </row>
    <row r="314" spans="1:25" hidden="1" outlineLevel="1">
      <c r="A314" s="377" t="s">
        <v>819</v>
      </c>
      <c r="B314" s="450">
        <f t="shared" si="211"/>
        <v>14</v>
      </c>
      <c r="C314" s="451" t="s">
        <v>819</v>
      </c>
      <c r="D314" s="452"/>
      <c r="E314" s="370">
        <f t="shared" si="207"/>
        <v>0</v>
      </c>
      <c r="F314" s="370">
        <f t="shared" si="207"/>
        <v>0</v>
      </c>
      <c r="G314" s="370">
        <f t="shared" si="207"/>
        <v>0</v>
      </c>
      <c r="H314" s="370">
        <f t="shared" si="207"/>
        <v>0</v>
      </c>
      <c r="I314" s="370">
        <f t="shared" si="207"/>
        <v>0</v>
      </c>
      <c r="J314" s="370">
        <f t="shared" si="207"/>
        <v>0</v>
      </c>
      <c r="K314" s="454">
        <f t="shared" si="208"/>
        <v>0</v>
      </c>
      <c r="L314" s="454">
        <f t="shared" si="209"/>
        <v>0</v>
      </c>
      <c r="M314" s="453">
        <f t="shared" si="210"/>
        <v>0</v>
      </c>
    </row>
    <row r="315" spans="1:25" hidden="1" outlineLevel="1">
      <c r="C315" s="739" t="s">
        <v>33</v>
      </c>
      <c r="D315" s="740"/>
      <c r="E315" s="455">
        <f>SUM(E301:E314)</f>
        <v>0</v>
      </c>
      <c r="F315" s="455">
        <f t="shared" ref="F315:J315" si="212">SUM(F301:F314)</f>
        <v>0</v>
      </c>
      <c r="G315" s="455">
        <f t="shared" si="212"/>
        <v>0</v>
      </c>
      <c r="H315" s="455">
        <f t="shared" si="212"/>
        <v>0</v>
      </c>
      <c r="I315" s="455">
        <f t="shared" si="212"/>
        <v>0</v>
      </c>
      <c r="J315" s="455">
        <f t="shared" si="212"/>
        <v>0</v>
      </c>
      <c r="K315" s="456">
        <f t="shared" si="208"/>
        <v>0</v>
      </c>
      <c r="L315" s="456">
        <f t="shared" si="209"/>
        <v>0</v>
      </c>
      <c r="M315" s="456">
        <f t="shared" si="210"/>
        <v>0</v>
      </c>
    </row>
    <row r="316" spans="1:25" ht="15.75" collapsed="1" thickBot="1">
      <c r="B316" s="457"/>
    </row>
    <row r="317" spans="1:25" ht="15.75" customHeight="1" thickTop="1" thickBot="1">
      <c r="B317" s="459"/>
      <c r="C317" s="460" t="s">
        <v>857</v>
      </c>
      <c r="D317" s="461"/>
      <c r="E317" s="461"/>
      <c r="F317" s="461"/>
      <c r="G317" s="461"/>
      <c r="H317" s="461"/>
      <c r="I317" s="461"/>
      <c r="J317" s="461"/>
      <c r="K317" s="461"/>
      <c r="L317" s="461"/>
      <c r="M317" s="461"/>
      <c r="N317" s="462"/>
      <c r="O317" s="462"/>
      <c r="P317" s="462"/>
      <c r="Q317" s="462"/>
      <c r="R317" s="463"/>
    </row>
    <row r="318" spans="1:25" ht="15.75" customHeight="1" thickTop="1">
      <c r="B318" s="459"/>
      <c r="C318" s="459"/>
      <c r="D318" s="464" t="s">
        <v>858</v>
      </c>
      <c r="E318" s="369">
        <v>0.03</v>
      </c>
      <c r="F318" s="459"/>
      <c r="G318" s="459"/>
      <c r="H318" s="459"/>
      <c r="I318" s="459"/>
      <c r="J318" s="459"/>
      <c r="K318" s="459"/>
      <c r="L318" s="459"/>
      <c r="M318" s="459"/>
      <c r="R318" s="465"/>
      <c r="S318" s="465"/>
      <c r="T318" s="465"/>
      <c r="U318" s="465"/>
      <c r="V318" s="465"/>
      <c r="W318" s="465"/>
      <c r="X318" s="465"/>
      <c r="Y318" s="465"/>
    </row>
    <row r="319" spans="1:25" ht="30" customHeight="1">
      <c r="C319" s="720" t="s">
        <v>101</v>
      </c>
      <c r="D319" s="723" t="s">
        <v>95</v>
      </c>
      <c r="E319" s="733"/>
      <c r="F319" s="724"/>
      <c r="G319" s="724"/>
      <c r="H319" s="724"/>
      <c r="I319" s="724"/>
      <c r="J319" s="724"/>
      <c r="K319" s="734"/>
      <c r="L319" s="725" t="s">
        <v>96</v>
      </c>
      <c r="M319" s="726"/>
      <c r="N319" s="726"/>
      <c r="O319" s="726"/>
      <c r="P319" s="726"/>
      <c r="Q319" s="726"/>
      <c r="R319" s="727"/>
      <c r="S319" s="465"/>
      <c r="T319" s="465"/>
      <c r="U319" s="465"/>
      <c r="V319" s="465"/>
      <c r="W319" s="465"/>
      <c r="X319" s="465"/>
      <c r="Y319" s="465"/>
    </row>
    <row r="320" spans="1:25" ht="51.75" customHeight="1">
      <c r="C320" s="721"/>
      <c r="D320" s="466">
        <v>2020</v>
      </c>
      <c r="E320" s="466">
        <v>2021</v>
      </c>
      <c r="F320" s="466">
        <v>2022</v>
      </c>
      <c r="G320" s="467" t="s">
        <v>21</v>
      </c>
      <c r="H320" s="468" t="s">
        <v>103</v>
      </c>
      <c r="I320" s="468" t="s">
        <v>837</v>
      </c>
      <c r="J320" s="469" t="s">
        <v>804</v>
      </c>
      <c r="K320" s="449" t="s">
        <v>28</v>
      </c>
      <c r="L320" s="470" t="s">
        <v>98</v>
      </c>
      <c r="M320" s="470" t="s">
        <v>99</v>
      </c>
      <c r="N320" s="470" t="s">
        <v>100</v>
      </c>
      <c r="O320" s="470" t="s">
        <v>63</v>
      </c>
      <c r="P320" s="470" t="s">
        <v>64</v>
      </c>
      <c r="Q320" s="728" t="s">
        <v>774</v>
      </c>
      <c r="R320" s="729"/>
      <c r="S320" s="465"/>
      <c r="T320" s="465"/>
      <c r="U320" s="465"/>
      <c r="V320" s="465"/>
      <c r="W320" s="465"/>
      <c r="X320" s="465"/>
      <c r="Y320" s="465"/>
    </row>
    <row r="321" spans="2:25" ht="32.25" customHeight="1">
      <c r="C321" s="722"/>
      <c r="D321" s="466"/>
      <c r="E321" s="466"/>
      <c r="F321" s="466"/>
      <c r="G321" s="467"/>
      <c r="H321" s="468"/>
      <c r="I321" s="468"/>
      <c r="J321" s="470"/>
      <c r="K321" s="449"/>
      <c r="L321" s="470"/>
      <c r="M321" s="470"/>
      <c r="N321" s="470"/>
      <c r="O321" s="470"/>
      <c r="P321" s="470"/>
      <c r="Q321" s="471" t="s">
        <v>775</v>
      </c>
      <c r="R321" s="470" t="s">
        <v>776</v>
      </c>
      <c r="S321" s="472"/>
      <c r="T321" s="465"/>
      <c r="U321" s="465"/>
      <c r="V321" s="465"/>
      <c r="W321" s="465"/>
      <c r="X321" s="465"/>
      <c r="Y321" s="465"/>
    </row>
    <row r="322" spans="2:25">
      <c r="C322" s="396" t="str">
        <f>+C25</f>
        <v>1. Gestión de la Comunicación y Promoción Institucional</v>
      </c>
      <c r="D322" s="371">
        <f>+AH149</f>
        <v>201895912.4189567</v>
      </c>
      <c r="E322" s="371">
        <f>+AH158</f>
        <v>207952789.79152539</v>
      </c>
      <c r="F322" s="371">
        <f>+AH167</f>
        <v>214191373.48527116</v>
      </c>
      <c r="G322" s="372">
        <f t="shared" ref="G322:G323" si="213">SUM(D322:F322)</f>
        <v>624040075.69575334</v>
      </c>
      <c r="H322" s="371">
        <f>+AF178</f>
        <v>0</v>
      </c>
      <c r="I322" s="373">
        <f>+AG178</f>
        <v>624040075.69575334</v>
      </c>
      <c r="J322" s="473">
        <f>+G334+G345+G356</f>
        <v>624040075</v>
      </c>
      <c r="K322" s="373">
        <f>I322-J322</f>
        <v>0.69575333595275879</v>
      </c>
      <c r="L322" s="473">
        <f>+I334+I345+I356</f>
        <v>0</v>
      </c>
      <c r="M322" s="473">
        <f t="shared" ref="M322:R326" si="214">+J334+J345+J356</f>
        <v>0</v>
      </c>
      <c r="N322" s="473">
        <f t="shared" si="214"/>
        <v>0</v>
      </c>
      <c r="O322" s="473">
        <f t="shared" si="214"/>
        <v>0</v>
      </c>
      <c r="P322" s="473">
        <f t="shared" si="214"/>
        <v>0</v>
      </c>
      <c r="Q322" s="473">
        <f t="shared" si="214"/>
        <v>0</v>
      </c>
      <c r="R322" s="473">
        <f t="shared" si="214"/>
        <v>0</v>
      </c>
      <c r="S322" s="474"/>
      <c r="T322" s="474"/>
      <c r="U322" s="474"/>
      <c r="V322" s="465"/>
      <c r="W322" s="465"/>
      <c r="X322" s="465"/>
      <c r="Y322" s="465"/>
    </row>
    <row r="323" spans="2:25">
      <c r="C323" s="396" t="str">
        <f>+C48</f>
        <v>2. Gestión de la Comunicación Informativa</v>
      </c>
      <c r="D323" s="371">
        <f>+AH150</f>
        <v>512638429</v>
      </c>
      <c r="E323" s="371">
        <f>+AH159</f>
        <v>528017581.87</v>
      </c>
      <c r="F323" s="371">
        <f>+AH168</f>
        <v>543858109.32609999</v>
      </c>
      <c r="G323" s="372">
        <f t="shared" si="213"/>
        <v>1584514120.1961</v>
      </c>
      <c r="H323" s="371">
        <f>+AF183</f>
        <v>618180000</v>
      </c>
      <c r="I323" s="373">
        <f>+AG183</f>
        <v>966334120.1961</v>
      </c>
      <c r="J323" s="473">
        <f t="shared" ref="J323:L326" si="215">+G335+G346+G357</f>
        <v>0</v>
      </c>
      <c r="K323" s="373">
        <f t="shared" ref="K323:K326" si="216">I323-J323</f>
        <v>966334120.1961</v>
      </c>
      <c r="L323" s="473">
        <f t="shared" si="215"/>
        <v>0</v>
      </c>
      <c r="M323" s="473">
        <f t="shared" si="214"/>
        <v>0</v>
      </c>
      <c r="N323" s="473">
        <f t="shared" si="214"/>
        <v>0</v>
      </c>
      <c r="O323" s="473">
        <f t="shared" si="214"/>
        <v>0</v>
      </c>
      <c r="P323" s="473">
        <f t="shared" si="214"/>
        <v>0</v>
      </c>
      <c r="Q323" s="473" t="e">
        <f t="shared" si="214"/>
        <v>#VALUE!</v>
      </c>
      <c r="R323" s="473">
        <f t="shared" si="214"/>
        <v>0</v>
      </c>
      <c r="S323" s="475"/>
      <c r="T323" s="475"/>
      <c r="U323" s="475"/>
      <c r="V323" s="465"/>
      <c r="W323" s="465"/>
      <c r="X323" s="465"/>
      <c r="Y323" s="465"/>
    </row>
    <row r="324" spans="2:25">
      <c r="C324" s="396" t="str">
        <f>+C80</f>
        <v>3. Gestión de la Comunicación Organizacional</v>
      </c>
      <c r="D324" s="371">
        <f>+AH151</f>
        <v>0</v>
      </c>
      <c r="E324" s="371">
        <f>+AH160</f>
        <v>0</v>
      </c>
      <c r="F324" s="371">
        <f>+AH169</f>
        <v>0</v>
      </c>
      <c r="G324" s="372">
        <f>SUM(D324:F324)</f>
        <v>0</v>
      </c>
      <c r="H324" s="371">
        <f>+AF188</f>
        <v>0</v>
      </c>
      <c r="I324" s="373">
        <f>+AG188</f>
        <v>0</v>
      </c>
      <c r="J324" s="473">
        <f t="shared" si="215"/>
        <v>0</v>
      </c>
      <c r="K324" s="373">
        <f t="shared" si="216"/>
        <v>0</v>
      </c>
      <c r="L324" s="473">
        <f t="shared" si="215"/>
        <v>0</v>
      </c>
      <c r="M324" s="473">
        <f t="shared" si="214"/>
        <v>0</v>
      </c>
      <c r="N324" s="473">
        <f t="shared" si="214"/>
        <v>0</v>
      </c>
      <c r="O324" s="473">
        <f t="shared" si="214"/>
        <v>0</v>
      </c>
      <c r="P324" s="473">
        <f t="shared" si="214"/>
        <v>0</v>
      </c>
      <c r="Q324" s="473">
        <f t="shared" si="214"/>
        <v>0</v>
      </c>
      <c r="R324" s="473">
        <f t="shared" si="214"/>
        <v>0</v>
      </c>
      <c r="S324" s="475"/>
      <c r="T324" s="475"/>
      <c r="U324" s="475"/>
      <c r="V324" s="465"/>
      <c r="W324" s="465"/>
      <c r="X324" s="465"/>
      <c r="Y324" s="465"/>
    </row>
    <row r="325" spans="2:25">
      <c r="C325" s="396" t="str">
        <f>+C102</f>
        <v>4. Gestión de la Comunicación Corporativa</v>
      </c>
      <c r="D325" s="371">
        <f>+AH152</f>
        <v>0</v>
      </c>
      <c r="E325" s="371">
        <f>+AH161</f>
        <v>0</v>
      </c>
      <c r="F325" s="371">
        <f>+AH170</f>
        <v>0</v>
      </c>
      <c r="G325" s="372">
        <f t="shared" ref="G325:G326" si="217">SUM(D325:F325)</f>
        <v>0</v>
      </c>
      <c r="H325" s="371">
        <f>+AF193</f>
        <v>0</v>
      </c>
      <c r="I325" s="373">
        <f>+AG193</f>
        <v>0</v>
      </c>
      <c r="J325" s="473">
        <f t="shared" si="215"/>
        <v>0</v>
      </c>
      <c r="K325" s="373">
        <f t="shared" si="216"/>
        <v>0</v>
      </c>
      <c r="L325" s="473">
        <f t="shared" si="215"/>
        <v>0</v>
      </c>
      <c r="M325" s="473">
        <f t="shared" si="214"/>
        <v>0</v>
      </c>
      <c r="N325" s="473">
        <f t="shared" si="214"/>
        <v>0</v>
      </c>
      <c r="O325" s="473">
        <f t="shared" si="214"/>
        <v>0</v>
      </c>
      <c r="P325" s="473">
        <f t="shared" si="214"/>
        <v>0</v>
      </c>
      <c r="Q325" s="473">
        <f t="shared" si="214"/>
        <v>0</v>
      </c>
      <c r="R325" s="473">
        <f t="shared" si="214"/>
        <v>0</v>
      </c>
      <c r="S325" s="475"/>
      <c r="T325" s="475"/>
      <c r="U325" s="475"/>
      <c r="V325" s="465"/>
      <c r="W325" s="465"/>
      <c r="X325" s="465"/>
      <c r="Y325" s="465"/>
    </row>
    <row r="326" spans="2:25">
      <c r="C326" s="396" t="str">
        <f>+C124</f>
        <v>5. Gestión de la Comunicación Movilizadora</v>
      </c>
      <c r="D326" s="371">
        <f>+AH153</f>
        <v>0</v>
      </c>
      <c r="E326" s="371">
        <f>+AH162</f>
        <v>0</v>
      </c>
      <c r="F326" s="371">
        <f>+AH171</f>
        <v>0</v>
      </c>
      <c r="G326" s="372">
        <f t="shared" si="217"/>
        <v>0</v>
      </c>
      <c r="H326" s="371">
        <f>+AF198</f>
        <v>0</v>
      </c>
      <c r="I326" s="373">
        <f>+AG198</f>
        <v>0</v>
      </c>
      <c r="J326" s="473">
        <f t="shared" si="215"/>
        <v>0</v>
      </c>
      <c r="K326" s="373">
        <f t="shared" si="216"/>
        <v>0</v>
      </c>
      <c r="L326" s="473">
        <f t="shared" si="215"/>
        <v>0</v>
      </c>
      <c r="M326" s="473">
        <f t="shared" si="214"/>
        <v>0</v>
      </c>
      <c r="N326" s="473">
        <f t="shared" si="214"/>
        <v>0</v>
      </c>
      <c r="O326" s="473">
        <f t="shared" si="214"/>
        <v>0</v>
      </c>
      <c r="P326" s="473">
        <f t="shared" si="214"/>
        <v>0</v>
      </c>
      <c r="Q326" s="473">
        <f t="shared" si="214"/>
        <v>0</v>
      </c>
      <c r="R326" s="473">
        <f t="shared" si="214"/>
        <v>0</v>
      </c>
      <c r="S326" s="475"/>
      <c r="T326" s="475"/>
      <c r="U326" s="475"/>
      <c r="V326" s="465"/>
      <c r="W326" s="465"/>
      <c r="X326" s="465"/>
      <c r="Y326" s="465"/>
    </row>
    <row r="327" spans="2:25">
      <c r="C327" s="397" t="s">
        <v>22</v>
      </c>
      <c r="D327" s="476">
        <f>SUM(D322:D326)</f>
        <v>714534341.41895676</v>
      </c>
      <c r="E327" s="476">
        <f t="shared" ref="E327:G327" si="218">SUM(E322:E326)</f>
        <v>735970371.66152537</v>
      </c>
      <c r="F327" s="476">
        <f t="shared" si="218"/>
        <v>758049482.81137109</v>
      </c>
      <c r="G327" s="476">
        <f t="shared" si="218"/>
        <v>2208554195.8918533</v>
      </c>
      <c r="H327" s="476">
        <f>SUM(H322:H326)</f>
        <v>618180000</v>
      </c>
      <c r="I327" s="476">
        <f t="shared" ref="I327" si="219">SUM(I322:I326)</f>
        <v>1590374195.8918533</v>
      </c>
      <c r="J327" s="476"/>
      <c r="K327" s="476">
        <f t="shared" ref="K327:R327" si="220">SUM(K322:K326)</f>
        <v>966334120.89185333</v>
      </c>
      <c r="L327" s="476">
        <f t="shared" si="220"/>
        <v>0</v>
      </c>
      <c r="M327" s="476">
        <f t="shared" si="220"/>
        <v>0</v>
      </c>
      <c r="N327" s="476">
        <f t="shared" si="220"/>
        <v>0</v>
      </c>
      <c r="O327" s="476">
        <f t="shared" si="220"/>
        <v>0</v>
      </c>
      <c r="P327" s="476">
        <f t="shared" si="220"/>
        <v>0</v>
      </c>
      <c r="Q327" s="476" t="e">
        <f t="shared" si="220"/>
        <v>#VALUE!</v>
      </c>
      <c r="R327" s="476">
        <f t="shared" si="220"/>
        <v>0</v>
      </c>
      <c r="S327" s="465"/>
      <c r="T327" s="465"/>
      <c r="U327" s="465"/>
      <c r="V327" s="465"/>
      <c r="W327" s="465"/>
      <c r="X327" s="465"/>
      <c r="Y327" s="465"/>
    </row>
    <row r="328" spans="2:25" ht="14.25" customHeight="1">
      <c r="C328" s="7"/>
      <c r="D328" s="477">
        <v>941808560.23000002</v>
      </c>
      <c r="E328" s="477"/>
      <c r="G328" s="478" t="s">
        <v>2</v>
      </c>
      <c r="H328" s="479">
        <f>H327/G327</f>
        <v>0.27990257207628449</v>
      </c>
      <c r="I328" s="480">
        <f>I327/$G$327</f>
        <v>0.72009742792371556</v>
      </c>
      <c r="J328" s="480"/>
      <c r="K328" s="480">
        <f>K327/$G$327</f>
        <v>0.43754150234997086</v>
      </c>
      <c r="L328" s="481"/>
      <c r="N328" s="477">
        <v>941808560.23000002</v>
      </c>
      <c r="S328" s="465"/>
      <c r="T328" s="465"/>
      <c r="U328" s="465"/>
      <c r="V328" s="465"/>
      <c r="W328" s="465"/>
      <c r="X328" s="465"/>
      <c r="Y328" s="465"/>
    </row>
    <row r="329" spans="2:25" ht="16.5" customHeight="1" thickBot="1">
      <c r="C329" s="7"/>
      <c r="D329" s="477">
        <v>-107794641.23000002</v>
      </c>
      <c r="E329" s="477"/>
      <c r="G329" s="482">
        <f>H328+I328+K328</f>
        <v>1.4375415023499709</v>
      </c>
      <c r="H329" s="477"/>
      <c r="I329" s="477"/>
      <c r="J329" s="477"/>
      <c r="K329" s="477"/>
      <c r="L329" s="477"/>
      <c r="M329" s="477">
        <v>54047675.089101434</v>
      </c>
      <c r="N329" s="483"/>
      <c r="O329" s="484"/>
      <c r="P329" s="484"/>
      <c r="R329" s="465"/>
      <c r="S329" s="465"/>
      <c r="T329" s="465"/>
      <c r="U329" s="465"/>
      <c r="V329" s="465"/>
      <c r="W329" s="465"/>
      <c r="X329" s="465"/>
      <c r="Y329" s="465"/>
    </row>
    <row r="330" spans="2:25" ht="18.75" customHeight="1" thickTop="1" thickBot="1">
      <c r="B330" s="7"/>
      <c r="C330" s="460" t="s">
        <v>855</v>
      </c>
      <c r="D330" s="461"/>
      <c r="E330" s="461"/>
      <c r="F330" s="461"/>
      <c r="G330" s="461"/>
      <c r="H330" s="461"/>
      <c r="I330" s="461"/>
      <c r="J330" s="461"/>
      <c r="K330" s="461"/>
      <c r="L330" s="461"/>
      <c r="M330" s="461"/>
      <c r="N330" s="462"/>
      <c r="O330" s="462"/>
      <c r="P330" s="462"/>
      <c r="Q330" s="462"/>
      <c r="R330" s="463"/>
      <c r="S330" s="465"/>
      <c r="T330" s="465"/>
      <c r="U330" s="465"/>
      <c r="V330" s="465"/>
      <c r="W330" s="465"/>
      <c r="X330" s="465"/>
      <c r="Y330" s="465"/>
    </row>
    <row r="331" spans="2:25" ht="16.5" customHeight="1" outlineLevel="1" thickTop="1">
      <c r="C331" s="721" t="s">
        <v>101</v>
      </c>
      <c r="D331" s="735" t="str">
        <f>"Presupuesto general plurianual (Pesos) "&amp;D332</f>
        <v>Presupuesto general plurianual (Pesos) 2020</v>
      </c>
      <c r="E331" s="733"/>
      <c r="F331" s="733"/>
      <c r="G331" s="733"/>
      <c r="H331" s="733"/>
      <c r="I331" s="736" t="s">
        <v>96</v>
      </c>
      <c r="J331" s="737"/>
      <c r="K331" s="737"/>
      <c r="L331" s="737"/>
      <c r="M331" s="737"/>
      <c r="N331" s="737"/>
      <c r="O331" s="738"/>
      <c r="R331" s="465"/>
      <c r="S331" s="465"/>
      <c r="T331" s="465"/>
      <c r="U331" s="465"/>
      <c r="V331" s="465"/>
      <c r="W331" s="465"/>
      <c r="X331" s="465"/>
      <c r="Y331" s="465"/>
    </row>
    <row r="332" spans="2:25" ht="45" outlineLevel="1">
      <c r="C332" s="721"/>
      <c r="D332" s="466">
        <v>2020</v>
      </c>
      <c r="E332" s="468" t="s">
        <v>103</v>
      </c>
      <c r="F332" s="468" t="s">
        <v>837</v>
      </c>
      <c r="G332" s="485" t="s">
        <v>804</v>
      </c>
      <c r="H332" s="449" t="s">
        <v>28</v>
      </c>
      <c r="I332" s="470" t="s">
        <v>98</v>
      </c>
      <c r="J332" s="470" t="s">
        <v>99</v>
      </c>
      <c r="K332" s="470" t="s">
        <v>100</v>
      </c>
      <c r="L332" s="470" t="s">
        <v>63</v>
      </c>
      <c r="M332" s="470" t="s">
        <v>64</v>
      </c>
      <c r="N332" s="728" t="s">
        <v>774</v>
      </c>
      <c r="O332" s="729"/>
      <c r="R332" s="465"/>
      <c r="S332" s="465"/>
      <c r="T332" s="465"/>
      <c r="U332" s="465"/>
      <c r="V332" s="465"/>
      <c r="W332" s="465"/>
      <c r="X332" s="465"/>
      <c r="Y332" s="465"/>
    </row>
    <row r="333" spans="2:25" ht="30" outlineLevel="1">
      <c r="C333" s="722"/>
      <c r="D333" s="466" t="s">
        <v>825</v>
      </c>
      <c r="E333" s="468" t="s">
        <v>825</v>
      </c>
      <c r="F333" s="468" t="s">
        <v>825</v>
      </c>
      <c r="G333" s="470"/>
      <c r="H333" s="449"/>
      <c r="I333" s="470"/>
      <c r="J333" s="470"/>
      <c r="K333" s="470"/>
      <c r="L333" s="470"/>
      <c r="M333" s="470"/>
      <c r="N333" s="471" t="s">
        <v>775</v>
      </c>
      <c r="O333" s="470" t="s">
        <v>776</v>
      </c>
      <c r="R333" s="465"/>
      <c r="S333" s="465"/>
      <c r="T333" s="465"/>
      <c r="U333" s="465"/>
      <c r="V333" s="465"/>
      <c r="W333" s="465"/>
      <c r="X333" s="465"/>
      <c r="Y333" s="465"/>
    </row>
    <row r="334" spans="2:25" outlineLevel="1">
      <c r="C334" s="396" t="str">
        <f>+C25</f>
        <v>1. Gestión de la Comunicación y Promoción Institucional</v>
      </c>
      <c r="D334" s="372">
        <f>+AH149</f>
        <v>201895912.4189567</v>
      </c>
      <c r="E334" s="371">
        <f t="shared" ref="E334:F338" si="221">+AF149</f>
        <v>0</v>
      </c>
      <c r="F334" s="371">
        <f t="shared" si="221"/>
        <v>201895912.4189567</v>
      </c>
      <c r="G334" s="376">
        <v>201895912</v>
      </c>
      <c r="H334" s="372">
        <f t="shared" ref="H334:H338" si="222">F334-G334</f>
        <v>0.4189566969871521</v>
      </c>
      <c r="I334" s="376"/>
      <c r="J334" s="376"/>
      <c r="K334" s="376"/>
      <c r="L334" s="376"/>
      <c r="M334" s="376"/>
      <c r="N334" s="486"/>
      <c r="O334" s="486"/>
      <c r="R334" s="465"/>
      <c r="S334" s="465"/>
      <c r="T334" s="465"/>
      <c r="U334" s="465"/>
      <c r="V334" s="465"/>
      <c r="W334" s="465"/>
      <c r="X334" s="465"/>
      <c r="Y334" s="465"/>
    </row>
    <row r="335" spans="2:25" outlineLevel="1">
      <c r="C335" s="396" t="str">
        <f>+C48</f>
        <v>2. Gestión de la Comunicación Informativa</v>
      </c>
      <c r="D335" s="372">
        <f>+AH150</f>
        <v>512638429</v>
      </c>
      <c r="E335" s="371">
        <f t="shared" si="221"/>
        <v>200000000</v>
      </c>
      <c r="F335" s="371">
        <f t="shared" si="221"/>
        <v>312638429</v>
      </c>
      <c r="G335" s="376"/>
      <c r="H335" s="372">
        <f t="shared" si="222"/>
        <v>312638429</v>
      </c>
      <c r="I335" s="376"/>
      <c r="J335" s="376"/>
      <c r="K335" s="376"/>
      <c r="L335" s="376"/>
      <c r="M335" s="376"/>
      <c r="N335" s="486" t="s">
        <v>1152</v>
      </c>
      <c r="O335" s="486"/>
      <c r="R335" s="465"/>
      <c r="S335" s="465"/>
      <c r="T335" s="465"/>
      <c r="U335" s="465"/>
      <c r="V335" s="465"/>
      <c r="W335" s="465"/>
      <c r="X335" s="465"/>
      <c r="Y335" s="465"/>
    </row>
    <row r="336" spans="2:25" outlineLevel="1">
      <c r="C336" s="396" t="str">
        <f>+C80</f>
        <v>3. Gestión de la Comunicación Organizacional</v>
      </c>
      <c r="D336" s="372">
        <f>+AH151</f>
        <v>0</v>
      </c>
      <c r="E336" s="371">
        <f t="shared" si="221"/>
        <v>0</v>
      </c>
      <c r="F336" s="371">
        <f t="shared" si="221"/>
        <v>0</v>
      </c>
      <c r="G336" s="376"/>
      <c r="H336" s="372">
        <f t="shared" si="222"/>
        <v>0</v>
      </c>
      <c r="I336" s="376"/>
      <c r="J336" s="376"/>
      <c r="K336" s="376"/>
      <c r="L336" s="376"/>
      <c r="M336" s="376"/>
      <c r="N336" s="486"/>
      <c r="O336" s="486"/>
      <c r="R336" s="465"/>
      <c r="S336" s="465"/>
      <c r="T336" s="465"/>
      <c r="U336" s="465"/>
      <c r="V336" s="465"/>
      <c r="W336" s="465"/>
      <c r="X336" s="465"/>
      <c r="Y336" s="465"/>
    </row>
    <row r="337" spans="3:25" outlineLevel="1">
      <c r="C337" s="396" t="str">
        <f>+C102</f>
        <v>4. Gestión de la Comunicación Corporativa</v>
      </c>
      <c r="D337" s="372">
        <f>+AH152</f>
        <v>0</v>
      </c>
      <c r="E337" s="371">
        <f t="shared" si="221"/>
        <v>0</v>
      </c>
      <c r="F337" s="371">
        <f t="shared" si="221"/>
        <v>0</v>
      </c>
      <c r="G337" s="376"/>
      <c r="H337" s="372">
        <f t="shared" si="222"/>
        <v>0</v>
      </c>
      <c r="I337" s="376"/>
      <c r="J337" s="376"/>
      <c r="K337" s="376"/>
      <c r="L337" s="376"/>
      <c r="M337" s="376"/>
      <c r="N337" s="486"/>
      <c r="O337" s="486"/>
      <c r="R337" s="465"/>
      <c r="S337" s="465"/>
      <c r="T337" s="465"/>
      <c r="U337" s="465"/>
      <c r="V337" s="465"/>
      <c r="W337" s="465"/>
      <c r="X337" s="465"/>
      <c r="Y337" s="465"/>
    </row>
    <row r="338" spans="3:25" outlineLevel="1">
      <c r="C338" s="396" t="str">
        <f>+C124</f>
        <v>5. Gestión de la Comunicación Movilizadora</v>
      </c>
      <c r="D338" s="372">
        <f>+AH153</f>
        <v>0</v>
      </c>
      <c r="E338" s="371">
        <f t="shared" si="221"/>
        <v>0</v>
      </c>
      <c r="F338" s="371">
        <f t="shared" si="221"/>
        <v>0</v>
      </c>
      <c r="G338" s="376"/>
      <c r="H338" s="372">
        <f t="shared" si="222"/>
        <v>0</v>
      </c>
      <c r="I338" s="376"/>
      <c r="J338" s="376"/>
      <c r="K338" s="376"/>
      <c r="L338" s="376"/>
      <c r="M338" s="376"/>
      <c r="N338" s="486"/>
      <c r="O338" s="486"/>
      <c r="R338" s="465"/>
      <c r="S338" s="465"/>
      <c r="T338" s="465"/>
      <c r="U338" s="465"/>
      <c r="V338" s="465"/>
      <c r="W338" s="465"/>
      <c r="X338" s="465"/>
      <c r="Y338" s="465"/>
    </row>
    <row r="339" spans="3:25" outlineLevel="1">
      <c r="C339" s="397" t="s">
        <v>22</v>
      </c>
      <c r="D339" s="397">
        <f>SUM(D334:D338)</f>
        <v>714534341.41895676</v>
      </c>
      <c r="E339" s="476">
        <f t="shared" ref="E339:F339" si="223">SUM(E334:E338)</f>
        <v>200000000</v>
      </c>
      <c r="F339" s="476">
        <f t="shared" si="223"/>
        <v>514534341.4189567</v>
      </c>
      <c r="G339" s="476">
        <f t="shared" ref="G339" si="224">SUM(G334:G338)</f>
        <v>201895912</v>
      </c>
      <c r="H339" s="476">
        <f t="shared" ref="H339" si="225">SUM(H334:H338)</f>
        <v>312638429.4189567</v>
      </c>
      <c r="I339" s="476">
        <f t="shared" ref="I339" si="226">SUM(I334:I338)</f>
        <v>0</v>
      </c>
      <c r="J339" s="476">
        <f t="shared" ref="J339" si="227">SUM(J334:J338)</f>
        <v>0</v>
      </c>
      <c r="K339" s="476">
        <f t="shared" ref="K339" si="228">SUM(K334:K338)</f>
        <v>0</v>
      </c>
      <c r="L339" s="476">
        <f t="shared" ref="L339" si="229">SUM(L334:L338)</f>
        <v>0</v>
      </c>
      <c r="M339" s="476">
        <f t="shared" ref="M339" si="230">SUM(M334:M338)</f>
        <v>0</v>
      </c>
      <c r="N339" s="476">
        <f t="shared" ref="N339" si="231">SUM(N334:N338)</f>
        <v>0</v>
      </c>
      <c r="O339" s="476">
        <f t="shared" ref="O339" si="232">SUM(O334:O338)</f>
        <v>0</v>
      </c>
      <c r="R339" s="465"/>
      <c r="S339" s="465"/>
      <c r="T339" s="465"/>
      <c r="U339" s="465"/>
      <c r="V339" s="465"/>
      <c r="W339" s="465"/>
      <c r="X339" s="465"/>
      <c r="Y339" s="465"/>
    </row>
    <row r="340" spans="3:25" outlineLevel="1">
      <c r="D340" s="478" t="s">
        <v>2</v>
      </c>
      <c r="E340" s="479">
        <f>E339/D339</f>
        <v>0.27990257207628449</v>
      </c>
      <c r="F340" s="480">
        <f>F339/$G$327</f>
        <v>0.23297338248526819</v>
      </c>
      <c r="G340" s="480"/>
      <c r="H340" s="480">
        <f>H339/$G$327</f>
        <v>0.14155796131265311</v>
      </c>
      <c r="R340" s="465"/>
      <c r="S340" s="465"/>
      <c r="T340" s="465"/>
      <c r="U340" s="465"/>
      <c r="V340" s="465"/>
      <c r="W340" s="465"/>
      <c r="X340" s="465"/>
      <c r="Y340" s="465"/>
    </row>
    <row r="341" spans="3:25" outlineLevel="1">
      <c r="D341" s="487">
        <f>E340+F340+H340</f>
        <v>0.65443391587420574</v>
      </c>
      <c r="E341" s="477"/>
      <c r="F341" s="477"/>
      <c r="G341" s="477"/>
      <c r="H341" s="477"/>
      <c r="R341" s="465"/>
      <c r="S341" s="465"/>
      <c r="T341" s="465"/>
      <c r="U341" s="465"/>
      <c r="V341" s="465"/>
      <c r="W341" s="465"/>
      <c r="X341" s="465"/>
      <c r="Y341" s="465"/>
    </row>
    <row r="342" spans="3:25" outlineLevel="1">
      <c r="C342" s="720" t="s">
        <v>101</v>
      </c>
      <c r="D342" s="723" t="str">
        <f>"Presupuesto general plurianual (Pesos) "&amp;D343</f>
        <v>Presupuesto general plurianual (Pesos) 2021</v>
      </c>
      <c r="E342" s="724"/>
      <c r="F342" s="724"/>
      <c r="G342" s="724"/>
      <c r="H342" s="724"/>
      <c r="I342" s="725" t="s">
        <v>96</v>
      </c>
      <c r="J342" s="726"/>
      <c r="K342" s="726"/>
      <c r="L342" s="726"/>
      <c r="M342" s="726"/>
      <c r="N342" s="726"/>
      <c r="O342" s="727"/>
      <c r="R342" s="465"/>
      <c r="S342" s="465"/>
      <c r="T342" s="465"/>
      <c r="U342" s="465"/>
      <c r="V342" s="465"/>
      <c r="W342" s="465"/>
      <c r="X342" s="465"/>
      <c r="Y342" s="465"/>
    </row>
    <row r="343" spans="3:25" ht="45" outlineLevel="1">
      <c r="C343" s="721"/>
      <c r="D343" s="466">
        <v>2021</v>
      </c>
      <c r="E343" s="468" t="s">
        <v>103</v>
      </c>
      <c r="F343" s="468" t="s">
        <v>837</v>
      </c>
      <c r="G343" s="485" t="s">
        <v>804</v>
      </c>
      <c r="H343" s="449" t="s">
        <v>28</v>
      </c>
      <c r="I343" s="470" t="s">
        <v>98</v>
      </c>
      <c r="J343" s="470" t="s">
        <v>99</v>
      </c>
      <c r="K343" s="470" t="s">
        <v>100</v>
      </c>
      <c r="L343" s="470" t="s">
        <v>63</v>
      </c>
      <c r="M343" s="470" t="s">
        <v>64</v>
      </c>
      <c r="N343" s="728" t="s">
        <v>774</v>
      </c>
      <c r="O343" s="729"/>
      <c r="R343" s="465"/>
      <c r="S343" s="465"/>
      <c r="T343" s="465"/>
      <c r="U343" s="465"/>
      <c r="V343" s="465"/>
      <c r="W343" s="465"/>
      <c r="X343" s="465"/>
      <c r="Y343" s="465"/>
    </row>
    <row r="344" spans="3:25" ht="30" outlineLevel="1">
      <c r="C344" s="722"/>
      <c r="D344" s="466" t="s">
        <v>825</v>
      </c>
      <c r="E344" s="468" t="s">
        <v>825</v>
      </c>
      <c r="F344" s="468" t="s">
        <v>825</v>
      </c>
      <c r="G344" s="470"/>
      <c r="H344" s="449"/>
      <c r="I344" s="470"/>
      <c r="J344" s="470"/>
      <c r="K344" s="470"/>
      <c r="L344" s="470"/>
      <c r="M344" s="470"/>
      <c r="N344" s="471" t="s">
        <v>775</v>
      </c>
      <c r="O344" s="470" t="s">
        <v>776</v>
      </c>
      <c r="R344" s="465"/>
      <c r="S344" s="465"/>
      <c r="T344" s="465"/>
      <c r="U344" s="465"/>
      <c r="V344" s="465"/>
      <c r="W344" s="465"/>
      <c r="X344" s="465"/>
      <c r="Y344" s="465"/>
    </row>
    <row r="345" spans="3:25" outlineLevel="1">
      <c r="C345" s="396" t="str">
        <f>+C334</f>
        <v>1. Gestión de la Comunicación y Promoción Institucional</v>
      </c>
      <c r="D345" s="372">
        <f>+AH158</f>
        <v>207952789.79152539</v>
      </c>
      <c r="E345" s="371">
        <f t="shared" ref="E345:F349" si="233">+AF158</f>
        <v>0</v>
      </c>
      <c r="F345" s="371">
        <f t="shared" si="233"/>
        <v>207952789.79152539</v>
      </c>
      <c r="G345" s="376">
        <v>207952790</v>
      </c>
      <c r="H345" s="372">
        <f t="shared" ref="H345:H349" si="234">F345-G345</f>
        <v>-0.20847460627555847</v>
      </c>
      <c r="I345" s="376"/>
      <c r="J345" s="376"/>
      <c r="K345" s="376"/>
      <c r="L345" s="376"/>
      <c r="M345" s="376"/>
      <c r="N345" s="486"/>
      <c r="O345" s="486"/>
      <c r="R345" s="465"/>
      <c r="S345" s="465"/>
      <c r="T345" s="465"/>
      <c r="U345" s="465"/>
      <c r="V345" s="465"/>
      <c r="W345" s="465"/>
      <c r="X345" s="465"/>
      <c r="Y345" s="465"/>
    </row>
    <row r="346" spans="3:25" outlineLevel="1">
      <c r="C346" s="396" t="str">
        <f>+C335</f>
        <v>2. Gestión de la Comunicación Informativa</v>
      </c>
      <c r="D346" s="372">
        <f>+AH159</f>
        <v>528017581.87</v>
      </c>
      <c r="E346" s="371">
        <f t="shared" si="233"/>
        <v>206000000</v>
      </c>
      <c r="F346" s="371">
        <f t="shared" si="233"/>
        <v>322017581.87</v>
      </c>
      <c r="G346" s="376"/>
      <c r="H346" s="372">
        <f t="shared" si="234"/>
        <v>322017581.87</v>
      </c>
      <c r="I346" s="376"/>
      <c r="J346" s="376"/>
      <c r="K346" s="376"/>
      <c r="L346" s="376"/>
      <c r="M346" s="376"/>
      <c r="N346" s="486" t="s">
        <v>1152</v>
      </c>
      <c r="O346" s="486"/>
      <c r="R346" s="465"/>
      <c r="S346" s="465"/>
      <c r="T346" s="465"/>
      <c r="U346" s="465"/>
      <c r="V346" s="465"/>
      <c r="W346" s="465"/>
      <c r="X346" s="465"/>
      <c r="Y346" s="465"/>
    </row>
    <row r="347" spans="3:25" outlineLevel="1">
      <c r="C347" s="396" t="str">
        <f>+C336</f>
        <v>3. Gestión de la Comunicación Organizacional</v>
      </c>
      <c r="D347" s="372">
        <f>+AH160</f>
        <v>0</v>
      </c>
      <c r="E347" s="371">
        <f t="shared" si="233"/>
        <v>0</v>
      </c>
      <c r="F347" s="371">
        <f t="shared" si="233"/>
        <v>0</v>
      </c>
      <c r="G347" s="376"/>
      <c r="H347" s="372">
        <f t="shared" si="234"/>
        <v>0</v>
      </c>
      <c r="I347" s="376"/>
      <c r="J347" s="376"/>
      <c r="K347" s="376"/>
      <c r="L347" s="376"/>
      <c r="M347" s="376"/>
      <c r="N347" s="486"/>
      <c r="O347" s="486"/>
      <c r="R347" s="465"/>
      <c r="S347" s="465"/>
      <c r="T347" s="465"/>
      <c r="U347" s="465"/>
      <c r="V347" s="465"/>
      <c r="W347" s="465"/>
      <c r="X347" s="465"/>
      <c r="Y347" s="465"/>
    </row>
    <row r="348" spans="3:25" outlineLevel="1">
      <c r="C348" s="396" t="str">
        <f>+C337</f>
        <v>4. Gestión de la Comunicación Corporativa</v>
      </c>
      <c r="D348" s="372">
        <f>+AH161</f>
        <v>0</v>
      </c>
      <c r="E348" s="371">
        <f t="shared" si="233"/>
        <v>0</v>
      </c>
      <c r="F348" s="371">
        <f t="shared" si="233"/>
        <v>0</v>
      </c>
      <c r="G348" s="376"/>
      <c r="H348" s="372">
        <f t="shared" si="234"/>
        <v>0</v>
      </c>
      <c r="I348" s="376"/>
      <c r="J348" s="376"/>
      <c r="K348" s="376"/>
      <c r="L348" s="376"/>
      <c r="M348" s="376"/>
      <c r="N348" s="486"/>
      <c r="O348" s="486"/>
      <c r="R348" s="465"/>
      <c r="S348" s="465"/>
      <c r="T348" s="465"/>
      <c r="U348" s="465"/>
      <c r="V348" s="465"/>
      <c r="W348" s="465"/>
      <c r="X348" s="465"/>
      <c r="Y348" s="465"/>
    </row>
    <row r="349" spans="3:25" outlineLevel="1">
      <c r="C349" s="396" t="str">
        <f>+C338</f>
        <v>5. Gestión de la Comunicación Movilizadora</v>
      </c>
      <c r="D349" s="372">
        <f>+AH162</f>
        <v>0</v>
      </c>
      <c r="E349" s="371">
        <f t="shared" si="233"/>
        <v>0</v>
      </c>
      <c r="F349" s="371">
        <f t="shared" si="233"/>
        <v>0</v>
      </c>
      <c r="G349" s="376"/>
      <c r="H349" s="372">
        <f t="shared" si="234"/>
        <v>0</v>
      </c>
      <c r="I349" s="376"/>
      <c r="J349" s="376"/>
      <c r="K349" s="376"/>
      <c r="L349" s="376"/>
      <c r="M349" s="376"/>
      <c r="N349" s="486"/>
      <c r="O349" s="486"/>
      <c r="R349" s="465"/>
      <c r="S349" s="465"/>
      <c r="T349" s="465"/>
      <c r="U349" s="465"/>
      <c r="V349" s="465"/>
      <c r="W349" s="465"/>
      <c r="X349" s="465"/>
      <c r="Y349" s="465"/>
    </row>
    <row r="350" spans="3:25" outlineLevel="1">
      <c r="C350" s="397" t="s">
        <v>22</v>
      </c>
      <c r="D350" s="397">
        <f>SUM(D345:D349)</f>
        <v>735970371.66152537</v>
      </c>
      <c r="E350" s="476">
        <f t="shared" ref="E350" si="235">SUM(E345:E349)</f>
        <v>206000000</v>
      </c>
      <c r="F350" s="476">
        <f t="shared" ref="F350" si="236">SUM(F345:F349)</f>
        <v>529970371.66152537</v>
      </c>
      <c r="G350" s="476">
        <f t="shared" ref="G350" si="237">SUM(G345:G349)</f>
        <v>207952790</v>
      </c>
      <c r="H350" s="476">
        <f t="shared" ref="H350" si="238">SUM(H345:H349)</f>
        <v>322017581.66152537</v>
      </c>
      <c r="I350" s="476">
        <f t="shared" ref="I350" si="239">SUM(I345:I349)</f>
        <v>0</v>
      </c>
      <c r="J350" s="476">
        <f t="shared" ref="J350" si="240">SUM(J345:J349)</f>
        <v>0</v>
      </c>
      <c r="K350" s="476">
        <f t="shared" ref="K350" si="241">SUM(K345:K349)</f>
        <v>0</v>
      </c>
      <c r="L350" s="476">
        <f t="shared" ref="L350" si="242">SUM(L345:L349)</f>
        <v>0</v>
      </c>
      <c r="M350" s="476">
        <f t="shared" ref="M350" si="243">SUM(M345:M349)</f>
        <v>0</v>
      </c>
      <c r="N350" s="476">
        <f t="shared" ref="N350" si="244">SUM(N345:N349)</f>
        <v>0</v>
      </c>
      <c r="O350" s="476">
        <f t="shared" ref="O350" si="245">SUM(O345:O349)</f>
        <v>0</v>
      </c>
      <c r="R350" s="465"/>
      <c r="S350" s="465"/>
      <c r="T350" s="465"/>
      <c r="U350" s="465"/>
      <c r="V350" s="465"/>
      <c r="W350" s="465"/>
      <c r="X350" s="465"/>
      <c r="Y350" s="465"/>
    </row>
    <row r="351" spans="3:25" outlineLevel="1">
      <c r="D351" s="478" t="s">
        <v>2</v>
      </c>
      <c r="E351" s="479">
        <f>E350/D350</f>
        <v>0.27990257207628449</v>
      </c>
      <c r="F351" s="480">
        <f>F350/$G$327</f>
        <v>0.23996258395982623</v>
      </c>
      <c r="G351" s="480"/>
      <c r="H351" s="480">
        <f>H350/$G$327</f>
        <v>0.14580469986225036</v>
      </c>
      <c r="R351" s="465"/>
      <c r="S351" s="465"/>
      <c r="T351" s="465"/>
      <c r="U351" s="465"/>
      <c r="V351" s="465"/>
      <c r="W351" s="465"/>
      <c r="X351" s="465"/>
      <c r="Y351" s="465"/>
    </row>
    <row r="352" spans="3:25" outlineLevel="1">
      <c r="R352" s="465"/>
      <c r="S352" s="465"/>
      <c r="T352" s="465"/>
      <c r="U352" s="465"/>
      <c r="V352" s="465"/>
      <c r="W352" s="465"/>
      <c r="X352" s="465"/>
      <c r="Y352" s="465"/>
    </row>
    <row r="353" spans="1:25" outlineLevel="1">
      <c r="C353" s="720" t="s">
        <v>101</v>
      </c>
      <c r="D353" s="723" t="str">
        <f>"Presupuesto general plurianual (Pesos) "&amp;D354</f>
        <v>Presupuesto general plurianual (Pesos) 2022</v>
      </c>
      <c r="E353" s="724"/>
      <c r="F353" s="724"/>
      <c r="G353" s="724"/>
      <c r="H353" s="724"/>
      <c r="I353" s="725" t="s">
        <v>96</v>
      </c>
      <c r="J353" s="726"/>
      <c r="K353" s="726"/>
      <c r="L353" s="726"/>
      <c r="M353" s="726"/>
      <c r="N353" s="726"/>
      <c r="O353" s="727"/>
      <c r="R353" s="465"/>
      <c r="S353" s="465"/>
      <c r="T353" s="465"/>
      <c r="U353" s="465"/>
      <c r="V353" s="465"/>
      <c r="W353" s="465"/>
      <c r="X353" s="465"/>
      <c r="Y353" s="465"/>
    </row>
    <row r="354" spans="1:25" ht="45" outlineLevel="1">
      <c r="C354" s="721"/>
      <c r="D354" s="466">
        <v>2022</v>
      </c>
      <c r="E354" s="468" t="s">
        <v>103</v>
      </c>
      <c r="F354" s="468" t="s">
        <v>837</v>
      </c>
      <c r="G354" s="485" t="s">
        <v>804</v>
      </c>
      <c r="H354" s="449" t="s">
        <v>28</v>
      </c>
      <c r="I354" s="470" t="s">
        <v>98</v>
      </c>
      <c r="J354" s="470" t="s">
        <v>99</v>
      </c>
      <c r="K354" s="470" t="s">
        <v>100</v>
      </c>
      <c r="L354" s="470" t="s">
        <v>63</v>
      </c>
      <c r="M354" s="470" t="s">
        <v>64</v>
      </c>
      <c r="N354" s="728" t="s">
        <v>774</v>
      </c>
      <c r="O354" s="729"/>
      <c r="R354" s="465"/>
      <c r="S354" s="465"/>
      <c r="T354" s="465"/>
      <c r="U354" s="465"/>
      <c r="V354" s="465"/>
      <c r="W354" s="465"/>
      <c r="X354" s="465"/>
      <c r="Y354" s="465"/>
    </row>
    <row r="355" spans="1:25" ht="30" outlineLevel="1">
      <c r="C355" s="722"/>
      <c r="D355" s="466" t="s">
        <v>825</v>
      </c>
      <c r="E355" s="468" t="s">
        <v>825</v>
      </c>
      <c r="F355" s="468" t="s">
        <v>825</v>
      </c>
      <c r="G355" s="470"/>
      <c r="H355" s="449"/>
      <c r="I355" s="470"/>
      <c r="J355" s="470"/>
      <c r="K355" s="470"/>
      <c r="L355" s="470"/>
      <c r="M355" s="470"/>
      <c r="N355" s="471" t="s">
        <v>775</v>
      </c>
      <c r="O355" s="470" t="s">
        <v>776</v>
      </c>
      <c r="R355" s="465"/>
      <c r="S355" s="465"/>
      <c r="T355" s="465"/>
      <c r="U355" s="465"/>
      <c r="V355" s="465"/>
      <c r="W355" s="465"/>
      <c r="X355" s="465"/>
      <c r="Y355" s="465"/>
    </row>
    <row r="356" spans="1:25" outlineLevel="1">
      <c r="C356" s="396" t="str">
        <f>+C345</f>
        <v>1. Gestión de la Comunicación y Promoción Institucional</v>
      </c>
      <c r="D356" s="372">
        <f>+AH167</f>
        <v>214191373.48527116</v>
      </c>
      <c r="E356" s="371">
        <f t="shared" ref="E356:F360" si="246">+AF167</f>
        <v>0</v>
      </c>
      <c r="F356" s="371">
        <f t="shared" si="246"/>
        <v>214191373.48527116</v>
      </c>
      <c r="G356" s="376">
        <v>214191373</v>
      </c>
      <c r="H356" s="372">
        <f t="shared" ref="H356:H360" si="247">F356-G356</f>
        <v>0.485271155834198</v>
      </c>
      <c r="I356" s="376"/>
      <c r="J356" s="376"/>
      <c r="K356" s="376"/>
      <c r="L356" s="376"/>
      <c r="M356" s="376"/>
      <c r="N356" s="486"/>
      <c r="O356" s="486"/>
      <c r="R356" s="465"/>
      <c r="S356" s="465"/>
      <c r="T356" s="465"/>
      <c r="U356" s="465"/>
      <c r="V356" s="465"/>
    </row>
    <row r="357" spans="1:25" s="489" customFormat="1" outlineLevel="1">
      <c r="A357" s="488"/>
      <c r="C357" s="396" t="str">
        <f>+C346</f>
        <v>2. Gestión de la Comunicación Informativa</v>
      </c>
      <c r="D357" s="372">
        <f>+AH168</f>
        <v>543858109.32609999</v>
      </c>
      <c r="E357" s="371">
        <f t="shared" si="246"/>
        <v>212180000</v>
      </c>
      <c r="F357" s="371">
        <f t="shared" si="246"/>
        <v>331678109.32609999</v>
      </c>
      <c r="G357" s="376">
        <v>0</v>
      </c>
      <c r="H357" s="372">
        <f t="shared" si="247"/>
        <v>331678109.32609999</v>
      </c>
      <c r="I357" s="376"/>
      <c r="J357" s="376"/>
      <c r="K357" s="376"/>
      <c r="L357" s="376"/>
      <c r="M357" s="376"/>
      <c r="N357" s="486" t="s">
        <v>1152</v>
      </c>
      <c r="O357" s="486"/>
      <c r="R357" s="490"/>
      <c r="S357" s="490"/>
      <c r="T357" s="490"/>
      <c r="U357" s="490"/>
      <c r="V357" s="490"/>
    </row>
    <row r="358" spans="1:25" outlineLevel="1">
      <c r="C358" s="396" t="str">
        <f>+C347</f>
        <v>3. Gestión de la Comunicación Organizacional</v>
      </c>
      <c r="D358" s="372">
        <f>+AH169</f>
        <v>0</v>
      </c>
      <c r="E358" s="371">
        <f t="shared" si="246"/>
        <v>0</v>
      </c>
      <c r="F358" s="371">
        <f t="shared" si="246"/>
        <v>0</v>
      </c>
      <c r="G358" s="376"/>
      <c r="H358" s="372">
        <f t="shared" si="247"/>
        <v>0</v>
      </c>
      <c r="I358" s="376"/>
      <c r="J358" s="376"/>
      <c r="K358" s="376"/>
      <c r="L358" s="376"/>
      <c r="M358" s="376"/>
      <c r="N358" s="486"/>
      <c r="O358" s="486"/>
      <c r="R358" s="465"/>
      <c r="S358" s="465"/>
      <c r="T358" s="465"/>
      <c r="U358" s="465"/>
      <c r="V358" s="465"/>
    </row>
    <row r="359" spans="1:25" outlineLevel="1">
      <c r="C359" s="396" t="str">
        <f>+C348</f>
        <v>4. Gestión de la Comunicación Corporativa</v>
      </c>
      <c r="D359" s="372">
        <f>+AH170</f>
        <v>0</v>
      </c>
      <c r="E359" s="371">
        <f t="shared" si="246"/>
        <v>0</v>
      </c>
      <c r="F359" s="371">
        <f t="shared" si="246"/>
        <v>0</v>
      </c>
      <c r="G359" s="376"/>
      <c r="H359" s="372">
        <f t="shared" si="247"/>
        <v>0</v>
      </c>
      <c r="I359" s="376"/>
      <c r="J359" s="376"/>
      <c r="K359" s="376"/>
      <c r="L359" s="376"/>
      <c r="M359" s="376"/>
      <c r="N359" s="486"/>
      <c r="O359" s="486"/>
      <c r="R359" s="465"/>
      <c r="S359" s="465"/>
      <c r="T359" s="465"/>
      <c r="U359" s="465"/>
      <c r="V359" s="465"/>
    </row>
    <row r="360" spans="1:25" outlineLevel="1">
      <c r="C360" s="396" t="str">
        <f>+C349</f>
        <v>5. Gestión de la Comunicación Movilizadora</v>
      </c>
      <c r="D360" s="372">
        <f>+AH171</f>
        <v>0</v>
      </c>
      <c r="E360" s="371">
        <f t="shared" si="246"/>
        <v>0</v>
      </c>
      <c r="F360" s="371">
        <f t="shared" si="246"/>
        <v>0</v>
      </c>
      <c r="G360" s="376"/>
      <c r="H360" s="372">
        <f t="shared" si="247"/>
        <v>0</v>
      </c>
      <c r="I360" s="376"/>
      <c r="J360" s="376"/>
      <c r="K360" s="376"/>
      <c r="L360" s="376"/>
      <c r="M360" s="376"/>
      <c r="N360" s="486"/>
      <c r="O360" s="486"/>
      <c r="R360" s="465"/>
      <c r="S360" s="465"/>
      <c r="T360" s="465"/>
      <c r="U360" s="465"/>
      <c r="V360" s="465"/>
    </row>
    <row r="361" spans="1:25" outlineLevel="1">
      <c r="C361" s="397" t="s">
        <v>22</v>
      </c>
      <c r="D361" s="397">
        <f>SUM(D356:D360)</f>
        <v>758049482.81137109</v>
      </c>
      <c r="E361" s="476">
        <f t="shared" ref="E361" si="248">SUM(E356:E360)</f>
        <v>212180000</v>
      </c>
      <c r="F361" s="476">
        <f t="shared" ref="F361" si="249">SUM(F356:F360)</f>
        <v>545869482.81137109</v>
      </c>
      <c r="G361" s="476">
        <f t="shared" ref="G361" si="250">SUM(G356:G360)</f>
        <v>214191373</v>
      </c>
      <c r="H361" s="476">
        <f t="shared" ref="H361" si="251">SUM(H356:H360)</f>
        <v>331678109.81137115</v>
      </c>
      <c r="I361" s="476">
        <f t="shared" ref="I361" si="252">SUM(I356:I360)</f>
        <v>0</v>
      </c>
      <c r="J361" s="476">
        <f t="shared" ref="J361" si="253">SUM(J356:J360)</f>
        <v>0</v>
      </c>
      <c r="K361" s="476">
        <f t="shared" ref="K361" si="254">SUM(K356:K360)</f>
        <v>0</v>
      </c>
      <c r="L361" s="476">
        <f t="shared" ref="L361" si="255">SUM(L356:L360)</f>
        <v>0</v>
      </c>
      <c r="M361" s="476">
        <f t="shared" ref="M361" si="256">SUM(M356:M360)</f>
        <v>0</v>
      </c>
      <c r="N361" s="476">
        <f t="shared" ref="N361" si="257">SUM(N356:N360)</f>
        <v>0</v>
      </c>
      <c r="O361" s="476">
        <f t="shared" ref="O361" si="258">SUM(O356:O360)</f>
        <v>0</v>
      </c>
      <c r="R361" s="465"/>
      <c r="S361" s="465"/>
      <c r="T361" s="465"/>
      <c r="U361" s="465"/>
      <c r="V361" s="465"/>
    </row>
    <row r="362" spans="1:25" outlineLevel="1">
      <c r="D362" s="478" t="s">
        <v>2</v>
      </c>
      <c r="E362" s="479">
        <f>E361/D361</f>
        <v>0.27990257207628449</v>
      </c>
      <c r="F362" s="480">
        <f>F361/$G$327</f>
        <v>0.247161461478621</v>
      </c>
      <c r="G362" s="480"/>
      <c r="H362" s="480">
        <f>H361/$G$327</f>
        <v>0.1501788411750673</v>
      </c>
      <c r="R362" s="465"/>
      <c r="S362" s="465"/>
      <c r="T362" s="465"/>
      <c r="U362" s="465"/>
      <c r="V362" s="465"/>
    </row>
    <row r="363" spans="1:25"/>
    <row r="364" spans="1:25"/>
    <row r="365" spans="1:25"/>
    <row r="366" spans="1:25"/>
    <row r="367" spans="1:25"/>
    <row r="368" spans="1:25"/>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sheetData>
  <sheetProtection algorithmName="SHA-512" hashValue="LW4oiMLE9BlEqmvonzr7MS1re+Rs/R2sbEzi58XkYH+4cUDo4x1w1cQ1h9/x6hZm4Opc9OQyJ5iisMO6PagM1Q==" saltValue="J82KxaxhkHxredYJeZmJtQ==" spinCount="100000" sheet="1" objects="1" scenarios="1" formatCells="0"/>
  <mergeCells count="118">
    <mergeCell ref="K299:L299"/>
    <mergeCell ref="E279:M279"/>
    <mergeCell ref="B23:C23"/>
    <mergeCell ref="B157:C157"/>
    <mergeCell ref="M280:M281"/>
    <mergeCell ref="M299:M300"/>
    <mergeCell ref="B164:C164"/>
    <mergeCell ref="D203:E203"/>
    <mergeCell ref="B177:C177"/>
    <mergeCell ref="B166:C166"/>
    <mergeCell ref="D176:E176"/>
    <mergeCell ref="F176:G176"/>
    <mergeCell ref="H176:I176"/>
    <mergeCell ref="J176:K176"/>
    <mergeCell ref="L176:M176"/>
    <mergeCell ref="D23:E23"/>
    <mergeCell ref="F23:G23"/>
    <mergeCell ref="H23:I23"/>
    <mergeCell ref="J23:K23"/>
    <mergeCell ref="L23:M23"/>
    <mergeCell ref="E222:M222"/>
    <mergeCell ref="B173:C173"/>
    <mergeCell ref="B148:C148"/>
    <mergeCell ref="F203:G203"/>
    <mergeCell ref="C296:D296"/>
    <mergeCell ref="V147:W147"/>
    <mergeCell ref="K280:L280"/>
    <mergeCell ref="T176:U176"/>
    <mergeCell ref="V176:W176"/>
    <mergeCell ref="T203:U203"/>
    <mergeCell ref="V203:W203"/>
    <mergeCell ref="N176:O176"/>
    <mergeCell ref="P176:Q176"/>
    <mergeCell ref="C258:D258"/>
    <mergeCell ref="B262:C262"/>
    <mergeCell ref="M223:M224"/>
    <mergeCell ref="B155:C155"/>
    <mergeCell ref="D147:E147"/>
    <mergeCell ref="F147:G147"/>
    <mergeCell ref="H147:I147"/>
    <mergeCell ref="J147:K147"/>
    <mergeCell ref="L147:M147"/>
    <mergeCell ref="K261:L261"/>
    <mergeCell ref="K242:L242"/>
    <mergeCell ref="E260:M260"/>
    <mergeCell ref="K223:L223"/>
    <mergeCell ref="H203:I203"/>
    <mergeCell ref="B281:C281"/>
    <mergeCell ref="AF147:AH147"/>
    <mergeCell ref="AF157:AH157"/>
    <mergeCell ref="AF166:AH166"/>
    <mergeCell ref="M242:M243"/>
    <mergeCell ref="C9:N9"/>
    <mergeCell ref="C13:N13"/>
    <mergeCell ref="B16:N16"/>
    <mergeCell ref="E15:N15"/>
    <mergeCell ref="B224:C224"/>
    <mergeCell ref="B15:D15"/>
    <mergeCell ref="B243:C243"/>
    <mergeCell ref="B24:C24"/>
    <mergeCell ref="AB23:AC23"/>
    <mergeCell ref="AD23:AE23"/>
    <mergeCell ref="D21:AE21"/>
    <mergeCell ref="N23:O23"/>
    <mergeCell ref="P23:Q23"/>
    <mergeCell ref="R23:S23"/>
    <mergeCell ref="T23:U23"/>
    <mergeCell ref="V23:W23"/>
    <mergeCell ref="X23:Y23"/>
    <mergeCell ref="J18:N19"/>
    <mergeCell ref="Z23:AA23"/>
    <mergeCell ref="J203:K203"/>
    <mergeCell ref="M261:M262"/>
    <mergeCell ref="Z203:AA203"/>
    <mergeCell ref="AB203:AC203"/>
    <mergeCell ref="AB176:AC176"/>
    <mergeCell ref="X147:Y147"/>
    <mergeCell ref="Z147:AA147"/>
    <mergeCell ref="AB147:AC147"/>
    <mergeCell ref="AD147:AE147"/>
    <mergeCell ref="N147:O147"/>
    <mergeCell ref="P147:Q147"/>
    <mergeCell ref="R147:S147"/>
    <mergeCell ref="T147:U147"/>
    <mergeCell ref="AD176:AE176"/>
    <mergeCell ref="P203:Q203"/>
    <mergeCell ref="R203:S203"/>
    <mergeCell ref="N203:O203"/>
    <mergeCell ref="AD203:AE203"/>
    <mergeCell ref="X176:Y176"/>
    <mergeCell ref="Z176:AA176"/>
    <mergeCell ref="X203:Y203"/>
    <mergeCell ref="R176:S176"/>
    <mergeCell ref="L203:M203"/>
    <mergeCell ref="C11:N11"/>
    <mergeCell ref="C342:C344"/>
    <mergeCell ref="D342:H342"/>
    <mergeCell ref="I342:O342"/>
    <mergeCell ref="N343:O343"/>
    <mergeCell ref="C353:C355"/>
    <mergeCell ref="D353:H353"/>
    <mergeCell ref="I353:O353"/>
    <mergeCell ref="N354:O354"/>
    <mergeCell ref="B220:C220"/>
    <mergeCell ref="E241:M241"/>
    <mergeCell ref="E298:M298"/>
    <mergeCell ref="C331:C333"/>
    <mergeCell ref="D319:K319"/>
    <mergeCell ref="L319:R319"/>
    <mergeCell ref="D331:H331"/>
    <mergeCell ref="I331:O331"/>
    <mergeCell ref="N332:O332"/>
    <mergeCell ref="Q320:R320"/>
    <mergeCell ref="C319:C321"/>
    <mergeCell ref="C239:D239"/>
    <mergeCell ref="B300:C300"/>
    <mergeCell ref="C315:D315"/>
    <mergeCell ref="C277:D277"/>
  </mergeCells>
  <phoneticPr fontId="0" type="noConversion"/>
  <pageMargins left="0.7" right="0.7" top="0.75" bottom="0.75" header="0.3" footer="0.3"/>
  <pageSetup paperSize="7" scale="9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70" zoomScaleNormal="70" workbookViewId="0">
      <pane ySplit="7" topLeftCell="A13" activePane="bottomLeft" state="frozen"/>
      <selection pane="bottomLeft" activeCell="H6" sqref="H6"/>
    </sheetView>
  </sheetViews>
  <sheetFormatPr baseColWidth="10" defaultColWidth="0" defaultRowHeight="15" zeroHeight="1"/>
  <cols>
    <col min="1" max="1" width="2.7109375" style="11" customWidth="1"/>
    <col min="2" max="2" width="16.28515625" style="11" customWidth="1"/>
    <col min="3" max="3" width="27.85546875" style="11" customWidth="1"/>
    <col min="4" max="4" width="10.42578125" style="11" bestFit="1" customWidth="1"/>
    <col min="5" max="5" width="18.28515625" style="11" customWidth="1"/>
    <col min="6" max="6" width="15.140625" style="11" customWidth="1"/>
    <col min="7" max="7" width="10.140625" style="11" customWidth="1"/>
    <col min="8" max="8" width="12.42578125" style="11" bestFit="1" customWidth="1"/>
    <col min="9" max="9" width="10.42578125" style="11" customWidth="1"/>
    <col min="10" max="10" width="12.7109375" style="11" bestFit="1" customWidth="1"/>
    <col min="11" max="11" width="15.140625" style="11" bestFit="1" customWidth="1"/>
    <col min="12" max="12" width="35.140625" style="11" customWidth="1"/>
    <col min="13" max="13" width="5.28515625" style="11" customWidth="1"/>
    <col min="14" max="15" width="16.42578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c r="A1" s="306"/>
      <c r="B1" s="306"/>
      <c r="C1" s="306"/>
      <c r="D1" s="306"/>
      <c r="E1" s="306"/>
      <c r="F1" s="306"/>
      <c r="G1" s="306"/>
      <c r="H1" s="306"/>
      <c r="I1" s="306"/>
      <c r="J1" s="306"/>
      <c r="K1" s="306"/>
      <c r="L1" s="306"/>
      <c r="M1" s="306"/>
    </row>
    <row r="2" spans="1:18" s="4" customFormat="1">
      <c r="A2" s="306"/>
      <c r="B2" s="320"/>
      <c r="C2" s="320"/>
      <c r="D2" s="320"/>
      <c r="E2" s="320"/>
      <c r="F2" s="320"/>
      <c r="G2" s="320"/>
      <c r="H2" s="306"/>
      <c r="I2" s="306"/>
      <c r="J2" s="313" t="s">
        <v>1</v>
      </c>
      <c r="K2" s="314" t="s">
        <v>6</v>
      </c>
      <c r="L2" s="306"/>
      <c r="M2" s="306"/>
    </row>
    <row r="3" spans="1:18" s="4" customFormat="1">
      <c r="A3" s="306"/>
      <c r="B3" s="320"/>
      <c r="C3" s="320"/>
      <c r="D3" s="320"/>
      <c r="E3" s="320"/>
      <c r="F3" s="320"/>
      <c r="G3" s="320"/>
      <c r="H3" s="306"/>
      <c r="I3" s="306"/>
      <c r="J3" s="315" t="s">
        <v>3</v>
      </c>
      <c r="K3" s="316">
        <v>7</v>
      </c>
      <c r="L3" s="306"/>
      <c r="M3" s="306"/>
    </row>
    <row r="4" spans="1:18" s="4" customFormat="1">
      <c r="A4" s="306"/>
      <c r="B4" s="320"/>
      <c r="C4" s="320"/>
      <c r="D4" s="320"/>
      <c r="E4" s="320"/>
      <c r="F4" s="320"/>
      <c r="G4" s="320"/>
      <c r="H4" s="306"/>
      <c r="I4" s="306"/>
      <c r="J4" s="313" t="s">
        <v>4</v>
      </c>
      <c r="K4" s="317">
        <v>44250</v>
      </c>
      <c r="L4" s="306"/>
      <c r="M4" s="306"/>
    </row>
    <row r="5" spans="1:18" s="4" customFormat="1">
      <c r="A5" s="306"/>
      <c r="B5" s="306"/>
      <c r="C5" s="306"/>
      <c r="D5" s="306"/>
      <c r="E5" s="306"/>
      <c r="F5" s="306"/>
      <c r="G5" s="306"/>
      <c r="H5" s="306"/>
      <c r="I5" s="306"/>
      <c r="J5" s="313" t="s">
        <v>5</v>
      </c>
      <c r="K5" s="314" t="s">
        <v>83</v>
      </c>
      <c r="L5" s="306"/>
      <c r="M5" s="306"/>
    </row>
    <row r="6" spans="1:18" s="4" customFormat="1">
      <c r="A6" s="306"/>
      <c r="B6" s="306"/>
      <c r="C6" s="306"/>
      <c r="D6" s="306"/>
      <c r="E6" s="306"/>
      <c r="F6" s="306"/>
      <c r="G6" s="306"/>
      <c r="H6" s="306"/>
      <c r="I6" s="306"/>
      <c r="J6" s="306"/>
      <c r="K6" s="306"/>
      <c r="L6" s="306"/>
      <c r="M6" s="306"/>
    </row>
    <row r="7" spans="1:18" s="4" customFormat="1" ht="33" customHeight="1">
      <c r="A7" s="306"/>
      <c r="B7" s="321"/>
      <c r="C7" s="321"/>
      <c r="D7" s="321"/>
      <c r="E7" s="321"/>
      <c r="F7" s="321"/>
      <c r="G7" s="321"/>
      <c r="H7" s="321"/>
      <c r="I7" s="321"/>
      <c r="J7" s="321"/>
      <c r="K7" s="321"/>
      <c r="L7" s="306"/>
      <c r="M7" s="306"/>
    </row>
    <row r="8" spans="1:18" s="8" customFormat="1">
      <c r="B8" s="10"/>
    </row>
    <row r="9" spans="1:18" s="44" customFormat="1" ht="30.95" customHeight="1">
      <c r="B9" s="780" t="s">
        <v>935</v>
      </c>
      <c r="C9" s="781"/>
      <c r="D9" s="639" t="str">
        <f>'PDI-01'!E13</f>
        <v>Gestión y Sostenibilidad Institucional</v>
      </c>
      <c r="E9" s="639"/>
      <c r="F9" s="639"/>
      <c r="G9" s="639"/>
      <c r="H9" s="639"/>
      <c r="I9" s="639"/>
      <c r="J9" s="639"/>
      <c r="K9" s="639"/>
      <c r="L9" s="639"/>
    </row>
    <row r="10" spans="1:18" s="44" customFormat="1" ht="6.75" customHeight="1">
      <c r="B10" s="415"/>
      <c r="C10" s="415"/>
      <c r="D10" s="416"/>
      <c r="E10" s="416"/>
      <c r="F10" s="416"/>
      <c r="G10" s="416"/>
      <c r="H10" s="416"/>
      <c r="I10" s="416"/>
      <c r="J10" s="416"/>
      <c r="K10" s="416"/>
      <c r="L10" s="416"/>
    </row>
    <row r="11" spans="1:18" s="44" customFormat="1" ht="30.95" customHeight="1">
      <c r="B11" s="780" t="s">
        <v>935</v>
      </c>
      <c r="C11" s="781"/>
      <c r="D11" s="639" t="str">
        <f>'PDI-01'!E15</f>
        <v xml:space="preserve">Gestión de infraestructura tecnológica </v>
      </c>
      <c r="E11" s="639"/>
      <c r="F11" s="639"/>
      <c r="G11" s="639"/>
      <c r="H11" s="639"/>
      <c r="I11" s="639"/>
      <c r="J11" s="639"/>
      <c r="K11" s="639"/>
      <c r="L11" s="639"/>
    </row>
    <row r="12" spans="1:18" s="44" customFormat="1" ht="6.75" customHeight="1">
      <c r="B12" s="45"/>
      <c r="C12" s="46"/>
      <c r="D12" s="46"/>
      <c r="E12" s="46"/>
      <c r="F12" s="46"/>
      <c r="G12" s="46"/>
    </row>
    <row r="13" spans="1:18" s="44" customFormat="1" ht="30.95" customHeight="1">
      <c r="B13" s="780" t="s">
        <v>13</v>
      </c>
      <c r="C13" s="781"/>
      <c r="D13" s="639" t="str">
        <f>'PDI-01'!E11</f>
        <v>Gestión de la Comunicación y Promoción Institucional (PDI2028 – GSI - 39)</v>
      </c>
      <c r="E13" s="639"/>
      <c r="F13" s="639"/>
      <c r="G13" s="639"/>
      <c r="H13" s="639"/>
      <c r="I13" s="639"/>
      <c r="J13" s="639"/>
      <c r="K13" s="639"/>
      <c r="L13" s="639"/>
    </row>
    <row r="14" spans="1:18" s="47" customFormat="1" ht="22.5" customHeight="1"/>
    <row r="15" spans="1:18" s="47" customFormat="1" ht="75.75" customHeight="1">
      <c r="B15" s="597" t="s">
        <v>36</v>
      </c>
      <c r="C15" s="598"/>
      <c r="D15" s="785" t="s">
        <v>938</v>
      </c>
      <c r="E15" s="786"/>
      <c r="F15" s="786"/>
      <c r="G15" s="786"/>
      <c r="H15" s="786"/>
      <c r="I15" s="786"/>
      <c r="J15" s="786"/>
      <c r="K15" s="786"/>
      <c r="L15" s="787"/>
    </row>
    <row r="16" spans="1:18" s="47" customFormat="1" ht="22.5" customHeight="1">
      <c r="B16" s="659" t="s">
        <v>85</v>
      </c>
      <c r="C16" s="659"/>
      <c r="D16" s="659"/>
      <c r="E16" s="659"/>
      <c r="F16" s="659"/>
      <c r="G16" s="659"/>
      <c r="H16" s="659"/>
      <c r="I16" s="659"/>
      <c r="J16" s="659"/>
      <c r="K16" s="659"/>
      <c r="L16" s="659"/>
      <c r="N16" s="48"/>
      <c r="O16" s="48"/>
      <c r="P16" s="48"/>
      <c r="Q16" s="48"/>
      <c r="R16" s="48"/>
    </row>
    <row r="17" spans="2:18" s="47" customFormat="1" ht="15" customHeight="1">
      <c r="B17" s="28"/>
      <c r="C17" s="28"/>
      <c r="D17" s="28"/>
      <c r="E17" s="28"/>
      <c r="F17" s="28"/>
      <c r="G17" s="28"/>
      <c r="H17" s="28"/>
      <c r="I17" s="28"/>
      <c r="J17" s="28"/>
      <c r="K17" s="28"/>
      <c r="L17" s="28"/>
      <c r="N17" s="48"/>
      <c r="O17" s="48"/>
      <c r="P17" s="48"/>
      <c r="Q17" s="48"/>
      <c r="R17" s="48"/>
    </row>
    <row r="18" spans="2:18" s="47" customFormat="1" ht="35.25" customHeight="1">
      <c r="B18" s="782" t="s">
        <v>84</v>
      </c>
      <c r="C18" s="783"/>
      <c r="D18" s="783"/>
      <c r="E18" s="783"/>
      <c r="F18" s="783"/>
      <c r="G18" s="783"/>
      <c r="H18" s="783"/>
      <c r="I18" s="783"/>
      <c r="J18" s="783"/>
      <c r="K18" s="783"/>
      <c r="L18" s="784"/>
      <c r="N18" s="48"/>
      <c r="O18" s="48"/>
      <c r="P18" s="48"/>
      <c r="Q18" s="48"/>
      <c r="R18" s="48"/>
    </row>
    <row r="19" spans="2:18" s="47" customFormat="1" ht="21.75" customHeight="1">
      <c r="B19" s="35"/>
      <c r="C19" s="35"/>
      <c r="D19" s="35"/>
      <c r="E19" s="35"/>
      <c r="F19" s="35"/>
      <c r="G19" s="35"/>
      <c r="H19" s="35"/>
      <c r="I19" s="35"/>
      <c r="J19" s="35"/>
      <c r="K19" s="35"/>
      <c r="N19" s="48"/>
      <c r="O19" s="48"/>
      <c r="P19" s="48"/>
      <c r="Q19" s="48"/>
      <c r="R19" s="48"/>
    </row>
    <row r="20" spans="2:18" s="47" customFormat="1" ht="33.75" customHeight="1">
      <c r="B20" s="48"/>
      <c r="C20" s="29"/>
      <c r="D20" s="788" t="s">
        <v>51</v>
      </c>
      <c r="E20" s="788"/>
      <c r="F20" s="788"/>
      <c r="G20" s="789" t="s">
        <v>55</v>
      </c>
      <c r="H20" s="790"/>
      <c r="I20" s="791"/>
      <c r="J20" s="789" t="s">
        <v>59</v>
      </c>
      <c r="K20" s="791"/>
      <c r="L20" s="788" t="s">
        <v>62</v>
      </c>
      <c r="M20" s="48"/>
      <c r="N20" s="48"/>
      <c r="O20" s="48"/>
      <c r="P20" s="48"/>
      <c r="Q20" s="48"/>
      <c r="R20" s="48"/>
    </row>
    <row r="21" spans="2:18" s="47" customFormat="1" ht="33">
      <c r="B21" s="49"/>
      <c r="C21" s="49"/>
      <c r="D21" s="501" t="s">
        <v>52</v>
      </c>
      <c r="E21" s="501" t="s">
        <v>53</v>
      </c>
      <c r="F21" s="501" t="s">
        <v>54</v>
      </c>
      <c r="G21" s="502" t="s">
        <v>56</v>
      </c>
      <c r="H21" s="502" t="s">
        <v>57</v>
      </c>
      <c r="I21" s="502" t="s">
        <v>58</v>
      </c>
      <c r="J21" s="502" t="s">
        <v>60</v>
      </c>
      <c r="K21" s="502" t="s">
        <v>61</v>
      </c>
      <c r="L21" s="788"/>
      <c r="M21" s="48"/>
      <c r="N21" s="48"/>
      <c r="O21" s="48"/>
      <c r="P21" s="48"/>
      <c r="Q21" s="48"/>
      <c r="R21" s="48"/>
    </row>
    <row r="22" spans="2:18" s="47" customFormat="1" ht="16.5">
      <c r="B22" s="501" t="s">
        <v>37</v>
      </c>
      <c r="C22" s="330" t="s">
        <v>38</v>
      </c>
      <c r="D22" s="52"/>
      <c r="E22" s="52"/>
      <c r="F22" s="52"/>
      <c r="G22" s="52"/>
      <c r="H22" s="52"/>
      <c r="I22" s="52"/>
      <c r="J22" s="52"/>
      <c r="K22" s="52"/>
      <c r="L22" s="50"/>
      <c r="M22" s="48"/>
      <c r="N22" s="48"/>
      <c r="O22" s="48"/>
      <c r="P22" s="48"/>
      <c r="Q22" s="48"/>
      <c r="R22" s="48"/>
    </row>
    <row r="23" spans="2:18" s="47" customFormat="1" ht="16.5">
      <c r="B23" s="600" t="s">
        <v>39</v>
      </c>
      <c r="C23" s="331" t="s">
        <v>40</v>
      </c>
      <c r="D23" s="52"/>
      <c r="E23" s="52"/>
      <c r="F23" s="52"/>
      <c r="G23" s="52"/>
      <c r="H23" s="52"/>
      <c r="I23" s="52"/>
      <c r="J23" s="53"/>
      <c r="K23" s="52"/>
      <c r="L23" s="50"/>
    </row>
    <row r="24" spans="2:18" s="47" customFormat="1" ht="16.5">
      <c r="B24" s="601"/>
      <c r="C24" s="330" t="s">
        <v>41</v>
      </c>
      <c r="D24" s="52"/>
      <c r="E24" s="52"/>
      <c r="F24" s="52"/>
      <c r="G24" s="52"/>
      <c r="H24" s="52"/>
      <c r="I24" s="52"/>
      <c r="J24" s="52"/>
      <c r="K24" s="52"/>
      <c r="L24" s="50"/>
    </row>
    <row r="25" spans="2:18" s="47" customFormat="1" ht="16.5">
      <c r="B25" s="643"/>
      <c r="C25" s="330" t="s">
        <v>42</v>
      </c>
      <c r="D25" s="53"/>
      <c r="E25" s="53"/>
      <c r="F25" s="52"/>
      <c r="G25" s="53"/>
      <c r="H25" s="53"/>
      <c r="I25" s="53"/>
      <c r="J25" s="53"/>
      <c r="K25" s="53"/>
      <c r="L25" s="50"/>
    </row>
    <row r="26" spans="2:18" s="47" customFormat="1" ht="16.5">
      <c r="B26" s="600" t="s">
        <v>43</v>
      </c>
      <c r="C26" s="330" t="s">
        <v>44</v>
      </c>
      <c r="D26" s="53"/>
      <c r="E26" s="53"/>
      <c r="F26" s="52"/>
      <c r="G26" s="53"/>
      <c r="H26" s="53"/>
      <c r="I26" s="53"/>
      <c r="J26" s="53"/>
      <c r="K26" s="53"/>
      <c r="L26" s="50"/>
    </row>
    <row r="27" spans="2:18" s="47" customFormat="1" ht="16.5">
      <c r="B27" s="601"/>
      <c r="C27" s="330" t="s">
        <v>45</v>
      </c>
      <c r="D27" s="53"/>
      <c r="E27" s="53"/>
      <c r="F27" s="52"/>
      <c r="G27" s="53"/>
      <c r="H27" s="53"/>
      <c r="I27" s="53"/>
      <c r="J27" s="53"/>
      <c r="K27" s="53"/>
      <c r="L27" s="50"/>
    </row>
    <row r="28" spans="2:18" s="47" customFormat="1" ht="16.5">
      <c r="B28" s="659" t="s">
        <v>46</v>
      </c>
      <c r="C28" s="332" t="s">
        <v>47</v>
      </c>
      <c r="D28" s="53"/>
      <c r="E28" s="53"/>
      <c r="F28" s="52"/>
      <c r="G28" s="53"/>
      <c r="H28" s="53"/>
      <c r="I28" s="53"/>
      <c r="J28" s="53"/>
      <c r="K28" s="53"/>
      <c r="L28" s="50"/>
    </row>
    <row r="29" spans="2:18" s="47" customFormat="1" ht="20.25" customHeight="1">
      <c r="B29" s="659"/>
      <c r="C29" s="330" t="s">
        <v>48</v>
      </c>
      <c r="D29" s="53"/>
      <c r="E29" s="53"/>
      <c r="F29" s="52"/>
      <c r="G29" s="53"/>
      <c r="H29" s="53"/>
      <c r="I29" s="53"/>
      <c r="J29" s="53"/>
      <c r="K29" s="53"/>
      <c r="L29" s="50"/>
    </row>
    <row r="30" spans="2:18" s="47" customFormat="1" ht="16.5" customHeight="1">
      <c r="B30" s="501" t="s">
        <v>49</v>
      </c>
      <c r="C30" s="330" t="s">
        <v>50</v>
      </c>
      <c r="D30" s="53"/>
      <c r="E30" s="53"/>
      <c r="F30" s="52"/>
      <c r="G30" s="53"/>
      <c r="H30" s="53"/>
      <c r="I30" s="53"/>
      <c r="J30" s="53"/>
      <c r="K30" s="53"/>
      <c r="L30" s="50"/>
    </row>
    <row r="31" spans="2:18" s="47" customFormat="1" ht="73.5" customHeight="1">
      <c r="B31" s="771" t="s">
        <v>1001</v>
      </c>
      <c r="C31" s="506" t="s">
        <v>1005</v>
      </c>
      <c r="D31" s="53"/>
      <c r="E31" s="53"/>
      <c r="F31" s="52" t="s">
        <v>1030</v>
      </c>
      <c r="G31" s="53"/>
      <c r="H31" s="53" t="s">
        <v>1031</v>
      </c>
      <c r="I31" s="53"/>
      <c r="J31" s="53"/>
      <c r="K31" s="53" t="s">
        <v>1032</v>
      </c>
      <c r="L31" s="50"/>
    </row>
    <row r="32" spans="2:18" s="47" customFormat="1" ht="103.5" customHeight="1">
      <c r="B32" s="772"/>
      <c r="C32" s="506" t="s">
        <v>1002</v>
      </c>
      <c r="D32" s="53"/>
      <c r="E32" s="53"/>
      <c r="F32" s="52"/>
      <c r="G32" s="53"/>
      <c r="H32" s="53"/>
      <c r="I32" s="53"/>
      <c r="J32" s="53"/>
      <c r="K32" s="53"/>
      <c r="L32" s="50"/>
    </row>
    <row r="33" spans="2:12" s="47" customFormat="1" ht="16.5">
      <c r="B33" s="772"/>
      <c r="C33" s="506" t="s">
        <v>1006</v>
      </c>
      <c r="D33" s="53"/>
      <c r="E33" s="53"/>
      <c r="F33" s="52"/>
      <c r="G33" s="53"/>
      <c r="H33" s="53"/>
      <c r="I33" s="53"/>
      <c r="J33" s="53"/>
      <c r="K33" s="53"/>
      <c r="L33" s="50"/>
    </row>
    <row r="34" spans="2:12" s="47" customFormat="1" ht="70.5" customHeight="1">
      <c r="B34" s="773"/>
      <c r="C34" s="506" t="s">
        <v>1007</v>
      </c>
      <c r="D34" s="53"/>
      <c r="E34" s="53"/>
      <c r="F34" s="52"/>
      <c r="G34" s="53"/>
      <c r="H34" s="53"/>
      <c r="I34" s="53"/>
      <c r="J34" s="53"/>
      <c r="K34" s="53"/>
      <c r="L34" s="50"/>
    </row>
    <row r="35" spans="2:12" s="47" customFormat="1" ht="16.5">
      <c r="B35" s="51"/>
      <c r="C35" s="29"/>
      <c r="D35" s="48"/>
      <c r="E35" s="48"/>
      <c r="F35" s="48"/>
      <c r="G35" s="48"/>
      <c r="H35" s="48"/>
      <c r="I35" s="48"/>
      <c r="J35" s="48"/>
      <c r="K35" s="48"/>
      <c r="L35" s="48"/>
    </row>
    <row r="36" spans="2:12" s="47" customFormat="1" ht="31.5" customHeight="1">
      <c r="B36" s="774" t="s">
        <v>1003</v>
      </c>
      <c r="C36" s="775"/>
      <c r="D36" s="775"/>
      <c r="E36" s="775"/>
      <c r="F36" s="775"/>
      <c r="G36" s="775"/>
      <c r="H36" s="776"/>
      <c r="I36" s="48"/>
      <c r="J36" s="777"/>
      <c r="K36" s="777"/>
      <c r="L36" s="777"/>
    </row>
    <row r="37" spans="2:12" s="47" customFormat="1" ht="34.5" customHeight="1">
      <c r="B37" s="48"/>
      <c r="C37" s="29"/>
      <c r="D37" s="48"/>
      <c r="E37" s="48"/>
      <c r="F37" s="48"/>
      <c r="G37" s="48"/>
      <c r="H37" s="48"/>
      <c r="I37" s="48"/>
      <c r="J37" s="505"/>
      <c r="K37" s="505"/>
      <c r="L37" s="505"/>
    </row>
    <row r="38" spans="2:12" s="47" customFormat="1" ht="50.25" customHeight="1">
      <c r="B38" s="770" t="s">
        <v>65</v>
      </c>
      <c r="C38" s="770"/>
      <c r="D38" s="770"/>
      <c r="E38" s="770"/>
      <c r="F38" s="770"/>
      <c r="G38" s="770"/>
      <c r="H38" s="53" t="s">
        <v>777</v>
      </c>
      <c r="I38" s="48"/>
      <c r="J38" s="778"/>
      <c r="K38" s="778"/>
      <c r="L38" s="505"/>
    </row>
    <row r="39" spans="2:12" s="47" customFormat="1" ht="30.75" customHeight="1">
      <c r="B39" s="770" t="s">
        <v>66</v>
      </c>
      <c r="C39" s="770"/>
      <c r="D39" s="770"/>
      <c r="E39" s="770"/>
      <c r="F39" s="770"/>
      <c r="G39" s="770"/>
      <c r="H39" s="53"/>
      <c r="I39" s="48"/>
      <c r="J39" s="778"/>
      <c r="K39" s="778"/>
      <c r="L39" s="505"/>
    </row>
    <row r="40" spans="2:12" s="47" customFormat="1" ht="53.25" customHeight="1">
      <c r="B40" s="770" t="s">
        <v>67</v>
      </c>
      <c r="C40" s="770"/>
      <c r="D40" s="770"/>
      <c r="E40" s="770"/>
      <c r="F40" s="770"/>
      <c r="G40" s="770"/>
      <c r="H40" s="53" t="s">
        <v>777</v>
      </c>
      <c r="I40" s="48"/>
      <c r="J40" s="48"/>
      <c r="K40" s="48"/>
      <c r="L40" s="48"/>
    </row>
    <row r="41" spans="2:12" s="47" customFormat="1" ht="49.5" customHeight="1">
      <c r="B41" s="770" t="s">
        <v>68</v>
      </c>
      <c r="C41" s="770"/>
      <c r="D41" s="770"/>
      <c r="E41" s="770"/>
      <c r="F41" s="770"/>
      <c r="G41" s="770"/>
      <c r="H41" s="53" t="s">
        <v>777</v>
      </c>
      <c r="I41" s="48"/>
      <c r="J41" s="48"/>
      <c r="K41" s="48"/>
      <c r="L41" s="48"/>
    </row>
    <row r="42" spans="2:12" s="47" customFormat="1" ht="36" customHeight="1">
      <c r="B42" s="770" t="s">
        <v>69</v>
      </c>
      <c r="C42" s="770"/>
      <c r="D42" s="770"/>
      <c r="E42" s="770"/>
      <c r="F42" s="770"/>
      <c r="G42" s="770"/>
      <c r="H42" s="53" t="s">
        <v>777</v>
      </c>
      <c r="I42" s="48"/>
      <c r="J42" s="48"/>
      <c r="K42" s="48"/>
      <c r="L42" s="48"/>
    </row>
    <row r="43" spans="2:12" s="47" customFormat="1" ht="49.5" customHeight="1">
      <c r="B43" s="770" t="s">
        <v>70</v>
      </c>
      <c r="C43" s="770"/>
      <c r="D43" s="770"/>
      <c r="E43" s="770"/>
      <c r="F43" s="770"/>
      <c r="G43" s="770"/>
      <c r="H43" s="53" t="s">
        <v>777</v>
      </c>
      <c r="I43" s="48"/>
      <c r="J43" s="48"/>
      <c r="K43" s="48"/>
      <c r="L43" s="48"/>
    </row>
    <row r="44" spans="2:12" ht="36" customHeight="1">
      <c r="B44" s="770" t="s">
        <v>71</v>
      </c>
      <c r="C44" s="770"/>
      <c r="D44" s="770"/>
      <c r="E44" s="770"/>
      <c r="F44" s="770"/>
      <c r="G44" s="770"/>
      <c r="H44" s="53" t="s">
        <v>777</v>
      </c>
      <c r="I44" s="48"/>
      <c r="J44" s="48"/>
      <c r="K44" s="48"/>
      <c r="L44" s="48"/>
    </row>
    <row r="45" spans="2:12" ht="48" customHeight="1">
      <c r="B45" s="770" t="s">
        <v>72</v>
      </c>
      <c r="C45" s="770"/>
      <c r="D45" s="770"/>
      <c r="E45" s="770"/>
      <c r="F45" s="770"/>
      <c r="G45" s="770"/>
      <c r="H45" s="53" t="s">
        <v>777</v>
      </c>
      <c r="I45" s="48"/>
      <c r="J45" s="48"/>
      <c r="K45" s="48"/>
      <c r="L45" s="48"/>
    </row>
    <row r="46" spans="2:12" ht="15" customHeight="1">
      <c r="B46" s="779"/>
      <c r="C46" s="779"/>
      <c r="D46" s="779"/>
      <c r="E46" s="779"/>
      <c r="F46" s="779"/>
      <c r="G46" s="779"/>
      <c r="H46" s="12"/>
      <c r="I46" s="12"/>
      <c r="J46" s="12"/>
      <c r="K46" s="12"/>
      <c r="L46" s="12"/>
    </row>
    <row r="47" spans="2:12" ht="38.25" customHeight="1">
      <c r="B47" s="770" t="s">
        <v>1004</v>
      </c>
      <c r="C47" s="770"/>
      <c r="D47" s="770"/>
      <c r="E47" s="770"/>
      <c r="F47" s="770"/>
      <c r="G47" s="770"/>
      <c r="H47" s="539" t="s">
        <v>777</v>
      </c>
    </row>
    <row r="48" spans="2:12"/>
    <row r="49" hidden="1"/>
    <row r="50" hidden="1"/>
    <row r="51" hidden="1"/>
    <row r="52" hidden="1"/>
    <row r="53" hidden="1"/>
  </sheetData>
  <sheetProtection algorithmName="SHA-512" hashValue="ICvVcF2RVqtzv67N/NtTQWMGfgS+ai7baXXXgw8XApeTCiSyXsDY+++IETLmGbaOYrc9T6Xp+Dd4N4sisfV9IA==" saltValue="xpMAoQ0twiS55mNS+pxL8A==" spinCount="100000" sheet="1" objects="1" scenarios="1"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Normal="100" workbookViewId="0">
      <pane ySplit="7" topLeftCell="A17" activePane="bottomLeft" state="frozen"/>
      <selection pane="bottomLeft" activeCell="G6" sqref="G6"/>
    </sheetView>
  </sheetViews>
  <sheetFormatPr baseColWidth="10" defaultColWidth="0" defaultRowHeight="16.5" zeroHeight="1"/>
  <cols>
    <col min="1" max="1" width="24.42578125" style="47" customWidth="1"/>
    <col min="2" max="2" width="16.28515625" style="47" customWidth="1"/>
    <col min="3" max="3" width="19.42578125" style="47" customWidth="1"/>
    <col min="4" max="4" width="15.42578125" style="47" customWidth="1"/>
    <col min="5" max="5" width="18.28515625" style="47" customWidth="1"/>
    <col min="6" max="6" width="15.140625" style="47" customWidth="1"/>
    <col min="7" max="7" width="14.42578125" style="47" customWidth="1"/>
    <col min="8" max="8" width="19.28515625" style="47" customWidth="1"/>
    <col min="9" max="9" width="10.85546875" style="47" bestFit="1" customWidth="1"/>
    <col min="10" max="10" width="11.7109375" style="47" customWidth="1"/>
    <col min="11" max="11" width="13.42578125" style="47" hidden="1" customWidth="1"/>
    <col min="12" max="12" width="35.140625" style="47" hidden="1" customWidth="1"/>
    <col min="13" max="13" width="19.42578125" style="47" hidden="1" customWidth="1"/>
    <col min="14" max="15" width="16.42578125" style="47" hidden="1" customWidth="1"/>
    <col min="16" max="16" width="18.42578125" style="47" hidden="1" customWidth="1"/>
    <col min="17" max="17" width="20" style="47" hidden="1" customWidth="1"/>
    <col min="18" max="16384" width="11.42578125" style="47" hidden="1"/>
  </cols>
  <sheetData>
    <row r="1" spans="1:18" s="4" customFormat="1" ht="15">
      <c r="A1" s="306"/>
      <c r="B1" s="306"/>
      <c r="C1" s="306"/>
      <c r="D1" s="306"/>
      <c r="E1" s="306"/>
      <c r="F1" s="306"/>
      <c r="G1" s="306"/>
      <c r="H1" s="306"/>
      <c r="I1" s="306"/>
      <c r="J1" s="306"/>
    </row>
    <row r="2" spans="1:18" s="4" customFormat="1" ht="15">
      <c r="A2" s="306"/>
      <c r="B2" s="306"/>
      <c r="C2" s="306"/>
      <c r="D2" s="306"/>
      <c r="E2" s="306"/>
      <c r="F2" s="306"/>
      <c r="G2" s="306"/>
      <c r="H2" s="313" t="s">
        <v>1</v>
      </c>
      <c r="I2" s="314" t="s">
        <v>6</v>
      </c>
      <c r="J2" s="306"/>
    </row>
    <row r="3" spans="1:18" s="4" customFormat="1" ht="15">
      <c r="A3" s="306"/>
      <c r="B3" s="320"/>
      <c r="C3" s="320"/>
      <c r="D3" s="320"/>
      <c r="E3" s="320"/>
      <c r="F3" s="320"/>
      <c r="G3" s="306"/>
      <c r="H3" s="315" t="s">
        <v>3</v>
      </c>
      <c r="I3" s="316">
        <v>7</v>
      </c>
      <c r="J3" s="306"/>
    </row>
    <row r="4" spans="1:18" s="4" customFormat="1" ht="15">
      <c r="A4" s="306"/>
      <c r="B4" s="320"/>
      <c r="C4" s="320"/>
      <c r="D4" s="320"/>
      <c r="E4" s="320"/>
      <c r="F4" s="320"/>
      <c r="G4" s="306"/>
      <c r="H4" s="313" t="s">
        <v>4</v>
      </c>
      <c r="I4" s="317">
        <v>44250</v>
      </c>
      <c r="J4" s="306"/>
    </row>
    <row r="5" spans="1:18" s="4" customFormat="1" ht="15">
      <c r="A5" s="306"/>
      <c r="B5" s="320"/>
      <c r="C5" s="320"/>
      <c r="D5" s="320"/>
      <c r="E5" s="320"/>
      <c r="F5" s="320"/>
      <c r="G5" s="306"/>
      <c r="H5" s="313" t="s">
        <v>5</v>
      </c>
      <c r="I5" s="314" t="s">
        <v>86</v>
      </c>
      <c r="J5" s="306"/>
    </row>
    <row r="6" spans="1:18" s="4" customFormat="1" ht="15">
      <c r="A6" s="306"/>
      <c r="B6" s="306"/>
      <c r="C6" s="306"/>
      <c r="D6" s="306"/>
      <c r="E6" s="306"/>
      <c r="F6" s="306"/>
      <c r="G6" s="306"/>
      <c r="H6" s="306"/>
      <c r="I6" s="306"/>
      <c r="J6" s="306"/>
    </row>
    <row r="7" spans="1:18" s="4" customFormat="1" ht="31.5" customHeight="1">
      <c r="A7" s="306"/>
      <c r="B7" s="321"/>
      <c r="C7" s="321"/>
      <c r="D7" s="321"/>
      <c r="E7" s="321"/>
      <c r="F7" s="321"/>
      <c r="G7" s="321"/>
      <c r="H7" s="321"/>
      <c r="I7" s="321"/>
      <c r="J7" s="306"/>
      <c r="K7" s="5"/>
    </row>
    <row r="8" spans="1:18" s="8" customFormat="1" ht="15">
      <c r="B8" s="10"/>
    </row>
    <row r="9" spans="1:18" s="44" customFormat="1" ht="30.95" customHeight="1">
      <c r="B9" s="780" t="s">
        <v>935</v>
      </c>
      <c r="C9" s="781"/>
      <c r="D9" s="639" t="str">
        <f>'PDI-01'!E13</f>
        <v>Gestión y Sostenibilidad Institucional</v>
      </c>
      <c r="E9" s="639"/>
      <c r="F9" s="639"/>
      <c r="G9" s="639"/>
      <c r="H9" s="639"/>
    </row>
    <row r="10" spans="1:18" s="44" customFormat="1" ht="6.75" customHeight="1">
      <c r="B10" s="415"/>
      <c r="C10" s="416"/>
      <c r="D10" s="416"/>
      <c r="E10" s="416"/>
      <c r="F10" s="416"/>
      <c r="G10" s="416"/>
      <c r="H10" s="416"/>
    </row>
    <row r="11" spans="1:18" s="44" customFormat="1" ht="30.95" customHeight="1">
      <c r="B11" s="780" t="s">
        <v>969</v>
      </c>
      <c r="C11" s="781"/>
      <c r="D11" s="793" t="str">
        <f>'PDI-01'!E15</f>
        <v xml:space="preserve">Gestión de infraestructura tecnológica </v>
      </c>
      <c r="E11" s="793"/>
      <c r="F11" s="793"/>
      <c r="G11" s="793"/>
      <c r="H11" s="793"/>
    </row>
    <row r="12" spans="1:18" s="44" customFormat="1" ht="6.75" customHeight="1">
      <c r="B12" s="45"/>
      <c r="C12" s="46"/>
      <c r="D12" s="46"/>
      <c r="E12" s="46"/>
      <c r="F12" s="46"/>
      <c r="G12" s="46"/>
    </row>
    <row r="13" spans="1:18" s="44" customFormat="1" ht="30.95" customHeight="1">
      <c r="B13" s="780" t="s">
        <v>13</v>
      </c>
      <c r="C13" s="781"/>
      <c r="D13" s="639" t="str">
        <f>'PDI-01'!E11</f>
        <v>Gestión de la Comunicación y Promoción Institucional (PDI2028 – GSI - 39)</v>
      </c>
      <c r="E13" s="639"/>
      <c r="F13" s="639"/>
      <c r="G13" s="639"/>
      <c r="H13" s="639"/>
    </row>
    <row r="14" spans="1:18" ht="29.25" customHeight="1">
      <c r="B14" s="54"/>
      <c r="C14" s="54"/>
      <c r="D14" s="54"/>
      <c r="E14" s="54"/>
      <c r="F14" s="54"/>
      <c r="G14" s="54"/>
      <c r="H14" s="54"/>
    </row>
    <row r="15" spans="1:18" ht="84.75" customHeight="1">
      <c r="B15" s="792" t="s">
        <v>73</v>
      </c>
      <c r="C15" s="570"/>
      <c r="D15" s="795" t="s">
        <v>805</v>
      </c>
      <c r="E15" s="796"/>
      <c r="F15" s="796"/>
      <c r="G15" s="796"/>
      <c r="H15" s="797"/>
    </row>
    <row r="16" spans="1:18" ht="27" customHeight="1">
      <c r="B16" s="659" t="s">
        <v>74</v>
      </c>
      <c r="C16" s="659"/>
      <c r="D16" s="659"/>
      <c r="E16" s="659"/>
      <c r="F16" s="659"/>
      <c r="G16" s="659"/>
      <c r="H16" s="659"/>
      <c r="I16" s="51"/>
      <c r="J16" s="51"/>
      <c r="K16" s="51"/>
      <c r="L16" s="51"/>
      <c r="M16" s="48"/>
      <c r="N16" s="48"/>
      <c r="O16" s="48"/>
      <c r="P16" s="48"/>
      <c r="Q16" s="48"/>
      <c r="R16" s="48"/>
    </row>
    <row r="17" spans="2:18" ht="11.25" customHeight="1">
      <c r="B17" s="28"/>
      <c r="C17" s="28"/>
      <c r="D17" s="28"/>
      <c r="E17" s="28"/>
      <c r="F17" s="28"/>
      <c r="G17" s="28"/>
      <c r="H17" s="28"/>
      <c r="I17" s="35"/>
      <c r="J17" s="35"/>
      <c r="K17" s="35"/>
      <c r="N17" s="48"/>
      <c r="O17" s="48"/>
      <c r="P17" s="48"/>
      <c r="Q17" s="48"/>
      <c r="R17" s="48"/>
    </row>
    <row r="18" spans="2:18" ht="79.5" customHeight="1">
      <c r="B18" s="659" t="s">
        <v>76</v>
      </c>
      <c r="C18" s="659"/>
      <c r="D18" s="798" t="s">
        <v>1226</v>
      </c>
      <c r="E18" s="798"/>
      <c r="F18" s="798"/>
      <c r="G18" s="798"/>
      <c r="H18" s="798"/>
    </row>
    <row r="19" spans="2:18" ht="79.5" customHeight="1">
      <c r="B19" s="659" t="s">
        <v>75</v>
      </c>
      <c r="C19" s="659"/>
      <c r="D19" s="794" t="s">
        <v>1225</v>
      </c>
      <c r="E19" s="794"/>
      <c r="F19" s="794"/>
      <c r="G19" s="794"/>
      <c r="H19" s="794"/>
    </row>
    <row r="20" spans="2:18"/>
    <row r="21" spans="2:18"/>
  </sheetData>
  <sheetProtection algorithmName="SHA-512" hashValue="7tLxUUjlMApGh9gqqdV40j1laNynqp0m/GT3nXjLNJW7COXHdfZrgI8zfLbSTW234QJwsNrH6xxk28GvFsHp2g==" saltValue="tq+T167SluVIAUraGaRkRw==" spinCount="100000" sheet="1" objects="1" scenarios="1"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topLeftCell="F1" zoomScale="80" zoomScaleNormal="80" workbookViewId="0">
      <selection activeCell="K13" sqref="K13"/>
    </sheetView>
  </sheetViews>
  <sheetFormatPr baseColWidth="10" defaultColWidth="0" defaultRowHeight="15" customHeight="1" zeroHeight="1"/>
  <cols>
    <col min="1" max="1" width="38.42578125" style="17" customWidth="1"/>
    <col min="2" max="2" width="20.28515625" style="17" customWidth="1"/>
    <col min="3" max="3" width="20" style="17" customWidth="1"/>
    <col min="4" max="4" width="23.42578125" style="17" customWidth="1"/>
    <col min="5" max="5" width="18.85546875" style="17" customWidth="1"/>
    <col min="6" max="6" width="20" style="17" customWidth="1"/>
    <col min="7" max="7" width="19.28515625" style="17" customWidth="1"/>
    <col min="8" max="8" width="19.85546875" style="17" customWidth="1"/>
    <col min="9" max="9" width="42.140625" style="17" customWidth="1"/>
    <col min="10" max="10" width="37.28515625" style="17" customWidth="1"/>
    <col min="11" max="11" width="13.7109375" style="17" customWidth="1"/>
    <col min="12" max="12" width="6.7109375" style="302" hidden="1" customWidth="1"/>
    <col min="13" max="13" width="12" style="17" hidden="1" customWidth="1"/>
    <col min="14" max="14" width="19" style="17" hidden="1" customWidth="1"/>
    <col min="15" max="15" width="23.5703125" style="17" hidden="1" customWidth="1"/>
    <col min="16" max="16" width="30" style="17" hidden="1" customWidth="1"/>
    <col min="17" max="17" width="22" style="17" hidden="1" customWidth="1"/>
    <col min="18" max="18" width="20.42578125" style="17" hidden="1" customWidth="1"/>
    <col min="19" max="20" width="29.7109375" style="17" hidden="1" customWidth="1"/>
    <col min="21" max="21" width="7.7109375" style="17" hidden="1" customWidth="1"/>
    <col min="22" max="16384" width="29.7109375" style="17" hidden="1"/>
  </cols>
  <sheetData>
    <row r="1" spans="1:21" s="4" customFormat="1">
      <c r="A1" s="306"/>
      <c r="B1" s="306"/>
      <c r="C1" s="306"/>
      <c r="D1" s="306"/>
      <c r="E1" s="306"/>
      <c r="F1" s="306"/>
      <c r="G1" s="306"/>
      <c r="H1" s="306"/>
      <c r="I1" s="306"/>
      <c r="J1" s="306"/>
      <c r="K1" s="306"/>
      <c r="L1" s="325"/>
      <c r="M1" s="306"/>
      <c r="N1" s="306"/>
      <c r="O1" s="306"/>
      <c r="P1" s="306"/>
      <c r="U1" s="14"/>
    </row>
    <row r="2" spans="1:21" s="4" customFormat="1">
      <c r="A2" s="306"/>
      <c r="B2" s="306"/>
      <c r="C2" s="306"/>
      <c r="D2" s="306"/>
      <c r="E2" s="306"/>
      <c r="F2" s="306"/>
      <c r="G2" s="306"/>
      <c r="H2" s="306"/>
      <c r="I2" s="306"/>
      <c r="J2" s="313" t="s">
        <v>1</v>
      </c>
      <c r="K2" s="314" t="s">
        <v>6</v>
      </c>
      <c r="L2" s="306"/>
      <c r="M2" s="306"/>
      <c r="N2" s="306"/>
      <c r="O2" s="306"/>
      <c r="P2" s="306"/>
      <c r="Q2" s="306"/>
      <c r="R2" s="306"/>
      <c r="S2" s="306"/>
      <c r="T2" s="306"/>
      <c r="U2" s="14"/>
    </row>
    <row r="3" spans="1:21" s="4" customFormat="1">
      <c r="A3" s="306"/>
      <c r="B3" s="306"/>
      <c r="C3" s="306"/>
      <c r="D3" s="306"/>
      <c r="E3" s="306"/>
      <c r="F3" s="306"/>
      <c r="G3" s="306"/>
      <c r="H3" s="306"/>
      <c r="I3" s="306"/>
      <c r="J3" s="315" t="s">
        <v>3</v>
      </c>
      <c r="K3" s="316">
        <v>7</v>
      </c>
      <c r="L3" s="306"/>
      <c r="M3" s="306"/>
      <c r="N3" s="306"/>
      <c r="O3" s="306"/>
      <c r="P3" s="306"/>
      <c r="Q3" s="306"/>
      <c r="R3" s="306"/>
      <c r="S3" s="306"/>
      <c r="T3" s="306"/>
      <c r="U3" s="14"/>
    </row>
    <row r="4" spans="1:21" s="4" customFormat="1">
      <c r="A4" s="306"/>
      <c r="B4" s="306"/>
      <c r="C4" s="306"/>
      <c r="D4" s="306"/>
      <c r="E4" s="306"/>
      <c r="F4" s="306"/>
      <c r="G4" s="306"/>
      <c r="H4" s="306"/>
      <c r="I4" s="306"/>
      <c r="J4" s="313" t="s">
        <v>4</v>
      </c>
      <c r="K4" s="317">
        <v>44250</v>
      </c>
      <c r="L4" s="306"/>
      <c r="M4" s="306"/>
      <c r="N4" s="306"/>
      <c r="O4" s="306"/>
      <c r="P4" s="306"/>
      <c r="Q4" s="306"/>
      <c r="R4" s="306"/>
      <c r="S4" s="306"/>
      <c r="T4" s="306"/>
      <c r="U4" s="14"/>
    </row>
    <row r="5" spans="1:21" s="4" customFormat="1">
      <c r="A5" s="306"/>
      <c r="B5" s="306"/>
      <c r="C5" s="306"/>
      <c r="D5" s="306"/>
      <c r="E5" s="306"/>
      <c r="F5" s="306"/>
      <c r="G5" s="306"/>
      <c r="H5" s="306"/>
      <c r="I5" s="306"/>
      <c r="J5" s="313" t="s">
        <v>5</v>
      </c>
      <c r="K5" s="314" t="s">
        <v>87</v>
      </c>
      <c r="L5" s="306"/>
      <c r="M5" s="306"/>
      <c r="N5" s="306"/>
      <c r="O5" s="306"/>
      <c r="P5" s="306"/>
      <c r="Q5" s="306"/>
      <c r="R5" s="306"/>
      <c r="S5" s="306"/>
      <c r="T5" s="306"/>
      <c r="U5" s="14"/>
    </row>
    <row r="6" spans="1:21" s="4" customFormat="1">
      <c r="A6" s="306"/>
      <c r="B6" s="306"/>
      <c r="C6" s="306"/>
      <c r="D6" s="306"/>
      <c r="E6" s="306"/>
      <c r="F6" s="306"/>
      <c r="G6" s="306"/>
      <c r="H6" s="306"/>
      <c r="I6" s="306"/>
      <c r="J6" s="306"/>
      <c r="K6" s="306"/>
      <c r="L6" s="325"/>
      <c r="M6" s="306"/>
      <c r="N6" s="306"/>
      <c r="O6" s="306"/>
      <c r="P6" s="306"/>
      <c r="Q6" s="306"/>
      <c r="R6" s="306"/>
      <c r="S6" s="306"/>
      <c r="T6" s="306"/>
      <c r="U6" s="14"/>
    </row>
    <row r="7" spans="1:21" s="4" customFormat="1">
      <c r="A7" s="306"/>
      <c r="B7" s="306"/>
      <c r="C7" s="306"/>
      <c r="D7" s="306"/>
      <c r="E7" s="306"/>
      <c r="F7" s="306"/>
      <c r="G7" s="306"/>
      <c r="H7" s="306"/>
      <c r="I7" s="306"/>
      <c r="J7" s="306"/>
      <c r="K7" s="306"/>
      <c r="L7" s="325"/>
      <c r="M7" s="306"/>
      <c r="N7" s="306"/>
      <c r="O7" s="306"/>
      <c r="P7" s="306"/>
      <c r="Q7" s="306"/>
      <c r="R7" s="306"/>
      <c r="S7" s="306"/>
      <c r="T7" s="306"/>
      <c r="U7" s="14"/>
    </row>
    <row r="8" spans="1:21" s="15" customFormat="1">
      <c r="A8" s="11"/>
      <c r="B8" s="11"/>
      <c r="C8" s="11"/>
      <c r="D8" s="11"/>
      <c r="E8" s="11"/>
      <c r="F8" s="11"/>
      <c r="G8" s="11"/>
      <c r="H8" s="11"/>
      <c r="I8" s="11"/>
      <c r="J8" s="11"/>
      <c r="K8" s="11"/>
      <c r="L8" s="301"/>
      <c r="M8" s="11"/>
      <c r="N8" s="11"/>
      <c r="O8" s="11"/>
      <c r="P8" s="11"/>
      <c r="Q8" s="14"/>
      <c r="R8" s="14"/>
      <c r="S8" s="14"/>
      <c r="T8" s="14"/>
      <c r="U8" s="14"/>
    </row>
    <row r="9" spans="1:21" s="18" customFormat="1" ht="16.5">
      <c r="A9" s="547" t="s">
        <v>10</v>
      </c>
      <c r="B9" s="715" t="s">
        <v>88</v>
      </c>
      <c r="C9" s="715"/>
      <c r="D9" s="715"/>
      <c r="E9" s="715"/>
      <c r="F9" s="715"/>
      <c r="G9" s="715"/>
      <c r="H9" s="715"/>
      <c r="I9" s="715"/>
      <c r="J9" s="715"/>
      <c r="K9" s="548"/>
      <c r="L9" s="548"/>
      <c r="M9" s="549"/>
      <c r="N9" s="550"/>
      <c r="O9" s="550"/>
      <c r="P9" s="550"/>
      <c r="Q9" s="550"/>
      <c r="R9" s="550"/>
      <c r="S9" s="550"/>
      <c r="T9" s="550"/>
      <c r="U9" s="55"/>
    </row>
    <row r="10" spans="1:21" s="18" customFormat="1" ht="16.5">
      <c r="A10" s="799" t="s">
        <v>9</v>
      </c>
      <c r="B10" s="799"/>
      <c r="C10" s="799"/>
      <c r="D10" s="799"/>
      <c r="E10" s="799"/>
      <c r="F10" s="799"/>
      <c r="G10" s="799"/>
      <c r="H10" s="799"/>
      <c r="I10" s="799"/>
      <c r="J10" s="799"/>
      <c r="K10" s="551"/>
      <c r="L10" s="551"/>
      <c r="M10" s="552"/>
      <c r="N10" s="552"/>
      <c r="O10" s="552"/>
      <c r="P10" s="552"/>
      <c r="Q10" s="552"/>
      <c r="R10" s="552"/>
      <c r="S10" s="552"/>
      <c r="T10" s="553"/>
      <c r="U10" s="55"/>
    </row>
    <row r="11" spans="1:21" ht="16.5">
      <c r="A11" s="28"/>
    </row>
    <row r="12" spans="1:21"/>
    <row r="13" spans="1:21" ht="16.5">
      <c r="A13" s="800" t="s">
        <v>3</v>
      </c>
      <c r="B13" s="800" t="s">
        <v>1227</v>
      </c>
      <c r="C13" s="800" t="s">
        <v>1228</v>
      </c>
      <c r="D13" s="800" t="s">
        <v>1229</v>
      </c>
      <c r="E13" s="801" t="s">
        <v>1230</v>
      </c>
      <c r="F13" s="801"/>
      <c r="G13" s="801"/>
      <c r="H13" s="802"/>
      <c r="I13" s="800" t="s">
        <v>1231</v>
      </c>
      <c r="J13" s="800" t="s">
        <v>1232</v>
      </c>
      <c r="L13" s="17"/>
      <c r="M13" s="302"/>
    </row>
    <row r="14" spans="1:21" ht="82.5">
      <c r="A14" s="800"/>
      <c r="B14" s="800"/>
      <c r="C14" s="800"/>
      <c r="D14" s="800"/>
      <c r="E14" s="554" t="s">
        <v>1233</v>
      </c>
      <c r="F14" s="555" t="s">
        <v>1234</v>
      </c>
      <c r="G14" s="555" t="s">
        <v>1235</v>
      </c>
      <c r="H14" s="555" t="s">
        <v>1236</v>
      </c>
      <c r="I14" s="800"/>
      <c r="J14" s="800"/>
      <c r="L14" s="17"/>
      <c r="M14" s="302"/>
    </row>
    <row r="15" spans="1:21" ht="16.5">
      <c r="A15" s="556">
        <v>1</v>
      </c>
      <c r="B15" s="557"/>
      <c r="C15" s="558"/>
      <c r="D15" s="558"/>
      <c r="E15" s="558"/>
      <c r="F15" s="558"/>
      <c r="G15" s="558"/>
      <c r="H15" s="558"/>
      <c r="I15" s="557"/>
      <c r="J15" s="557"/>
      <c r="L15" s="17"/>
      <c r="M15" s="302" t="s">
        <v>1237</v>
      </c>
    </row>
    <row r="16" spans="1:21" ht="16.5">
      <c r="A16" s="59"/>
      <c r="B16" s="59"/>
      <c r="C16" s="59"/>
      <c r="D16" s="558"/>
      <c r="E16" s="59"/>
      <c r="F16" s="59"/>
      <c r="G16" s="59"/>
      <c r="H16" s="59"/>
      <c r="I16" s="59"/>
      <c r="J16" s="59"/>
      <c r="M16" s="17" t="s">
        <v>969</v>
      </c>
    </row>
    <row r="17" spans="1:13" ht="16.5">
      <c r="A17" s="59"/>
      <c r="B17" s="59"/>
      <c r="C17" s="59"/>
      <c r="D17" s="558"/>
      <c r="E17" s="59"/>
      <c r="F17" s="59"/>
      <c r="G17" s="59"/>
      <c r="H17" s="59"/>
      <c r="I17" s="59"/>
      <c r="J17" s="59"/>
      <c r="M17" s="17" t="s">
        <v>8</v>
      </c>
    </row>
    <row r="18" spans="1:13" ht="16.5">
      <c r="A18" s="59"/>
      <c r="B18" s="59"/>
      <c r="C18" s="59"/>
      <c r="D18" s="558"/>
      <c r="E18" s="59"/>
      <c r="F18" s="59"/>
      <c r="G18" s="59"/>
      <c r="H18" s="59"/>
      <c r="I18" s="59"/>
      <c r="J18" s="59"/>
      <c r="M18" s="17" t="s">
        <v>1238</v>
      </c>
    </row>
    <row r="19" spans="1:13" ht="16.5">
      <c r="A19" s="59"/>
      <c r="B19" s="59"/>
      <c r="C19" s="59"/>
      <c r="D19" s="558"/>
      <c r="E19" s="59"/>
      <c r="F19" s="59"/>
      <c r="G19" s="59"/>
      <c r="H19" s="59"/>
      <c r="I19" s="59"/>
      <c r="J19" s="59"/>
    </row>
    <row r="20" spans="1:13" ht="16.5">
      <c r="A20" s="59"/>
      <c r="B20" s="59"/>
      <c r="C20" s="59"/>
      <c r="D20" s="558"/>
      <c r="E20" s="59"/>
      <c r="F20" s="59"/>
      <c r="G20" s="59"/>
      <c r="H20" s="59"/>
      <c r="I20" s="59"/>
      <c r="J20" s="59"/>
    </row>
    <row r="21" spans="1:13" ht="16.5">
      <c r="A21" s="59"/>
      <c r="B21" s="59"/>
      <c r="C21" s="59"/>
      <c r="D21" s="558"/>
      <c r="E21" s="59"/>
      <c r="F21" s="59"/>
      <c r="G21" s="59"/>
      <c r="H21" s="59"/>
      <c r="I21" s="59"/>
      <c r="J21" s="59"/>
    </row>
    <row r="22" spans="1:13"/>
    <row r="23" spans="1:13"/>
    <row r="24" spans="1:13"/>
    <row r="25" spans="1:13"/>
    <row r="26" spans="1:13"/>
    <row r="27" spans="1:13"/>
    <row r="28" spans="1:13"/>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sheetData>
  <sheetProtection algorithmName="SHA-512" hashValue="5CAL1alX/ktLRlisdGFC/hq+ZmIMp+k9TOzKIxheh2nfLjbPSFC2DYB0+PETxn5uoOg9bvtcrV5/FdN+HekgUQ==" saltValue="qqNkl+q7vqpF9BLLNVfASw==" spinCount="100000" sheet="1" objects="1" scenarios="1"/>
  <mergeCells count="9">
    <mergeCell ref="B9:J9"/>
    <mergeCell ref="A10:J10"/>
    <mergeCell ref="A13:A14"/>
    <mergeCell ref="B13:B14"/>
    <mergeCell ref="C13:C14"/>
    <mergeCell ref="D13:D14"/>
    <mergeCell ref="E13:H13"/>
    <mergeCell ref="I13:I14"/>
    <mergeCell ref="J13:J14"/>
  </mergeCells>
  <conditionalFormatting sqref="E15: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1" workbookViewId="0">
      <selection activeCell="B24" sqref="B24"/>
    </sheetView>
  </sheetViews>
  <sheetFormatPr baseColWidth="10" defaultRowHeight="15"/>
  <cols>
    <col min="1" max="1" width="65.7109375" style="64" customWidth="1"/>
    <col min="2" max="2" width="71.5703125" customWidth="1"/>
    <col min="3" max="3" width="15.7109375" customWidth="1"/>
    <col min="4" max="4" width="58.5703125" style="64" customWidth="1"/>
    <col min="5" max="5" width="94.140625" style="64" bestFit="1" customWidth="1"/>
  </cols>
  <sheetData>
    <row r="5" spans="1:5">
      <c r="A5" s="61" t="s">
        <v>867</v>
      </c>
      <c r="D5" s="61" t="s">
        <v>867</v>
      </c>
      <c r="E5" s="61" t="s">
        <v>105</v>
      </c>
    </row>
    <row r="6" spans="1:5">
      <c r="A6" s="399" t="s">
        <v>868</v>
      </c>
      <c r="B6" t="s">
        <v>869</v>
      </c>
      <c r="D6" s="399" t="s">
        <v>870</v>
      </c>
      <c r="E6" s="400" t="s">
        <v>871</v>
      </c>
    </row>
    <row r="7" spans="1:5">
      <c r="A7" s="62" t="s">
        <v>872</v>
      </c>
      <c r="B7" t="s">
        <v>873</v>
      </c>
      <c r="D7" s="399" t="s">
        <v>870</v>
      </c>
      <c r="E7" s="401" t="s">
        <v>874</v>
      </c>
    </row>
    <row r="8" spans="1:5">
      <c r="A8" s="399" t="s">
        <v>875</v>
      </c>
      <c r="B8" t="s">
        <v>876</v>
      </c>
      <c r="D8" s="399" t="s">
        <v>870</v>
      </c>
      <c r="E8" s="400" t="s">
        <v>877</v>
      </c>
    </row>
    <row r="9" spans="1:5" ht="30">
      <c r="A9" s="402" t="s">
        <v>878</v>
      </c>
      <c r="B9" t="s">
        <v>879</v>
      </c>
      <c r="D9" s="62" t="s">
        <v>880</v>
      </c>
      <c r="E9" s="63" t="s">
        <v>881</v>
      </c>
    </row>
    <row r="10" spans="1:5">
      <c r="A10" s="399" t="s">
        <v>882</v>
      </c>
      <c r="B10" t="s">
        <v>883</v>
      </c>
      <c r="D10" s="62" t="s">
        <v>880</v>
      </c>
      <c r="E10" s="63" t="s">
        <v>884</v>
      </c>
    </row>
    <row r="11" spans="1:5">
      <c r="A11" s="62" t="s">
        <v>885</v>
      </c>
      <c r="B11" t="s">
        <v>886</v>
      </c>
      <c r="D11" s="62" t="s">
        <v>880</v>
      </c>
      <c r="E11" s="63" t="s">
        <v>887</v>
      </c>
    </row>
    <row r="12" spans="1:5">
      <c r="A12" s="399" t="s">
        <v>888</v>
      </c>
      <c r="B12" t="s">
        <v>889</v>
      </c>
      <c r="D12" s="399" t="s">
        <v>890</v>
      </c>
      <c r="E12" s="400" t="s">
        <v>891</v>
      </c>
    </row>
    <row r="13" spans="1:5">
      <c r="A13" s="62" t="s">
        <v>892</v>
      </c>
      <c r="B13" t="s">
        <v>893</v>
      </c>
      <c r="D13" s="399" t="s">
        <v>890</v>
      </c>
      <c r="E13" s="400" t="s">
        <v>894</v>
      </c>
    </row>
    <row r="14" spans="1:5">
      <c r="A14" s="399" t="s">
        <v>895</v>
      </c>
      <c r="B14" t="s">
        <v>896</v>
      </c>
      <c r="D14" s="399" t="s">
        <v>890</v>
      </c>
      <c r="E14" s="400" t="s">
        <v>897</v>
      </c>
    </row>
    <row r="15" spans="1:5">
      <c r="A15" s="62" t="s">
        <v>898</v>
      </c>
      <c r="B15" t="s">
        <v>899</v>
      </c>
      <c r="D15" s="399" t="s">
        <v>890</v>
      </c>
      <c r="E15" s="400" t="s">
        <v>900</v>
      </c>
    </row>
    <row r="16" spans="1:5">
      <c r="A16" s="399" t="s">
        <v>901</v>
      </c>
      <c r="B16" t="s">
        <v>902</v>
      </c>
      <c r="D16" s="399" t="s">
        <v>890</v>
      </c>
      <c r="E16" s="400" t="s">
        <v>903</v>
      </c>
    </row>
    <row r="17" spans="1:5">
      <c r="A17" s="62" t="s">
        <v>904</v>
      </c>
      <c r="B17" t="s">
        <v>905</v>
      </c>
      <c r="D17" s="62" t="s">
        <v>906</v>
      </c>
      <c r="E17" s="63" t="s">
        <v>907</v>
      </c>
    </row>
    <row r="18" spans="1:5">
      <c r="A18" s="66" t="s">
        <v>107</v>
      </c>
      <c r="D18" s="62" t="s">
        <v>906</v>
      </c>
      <c r="E18" s="63" t="s">
        <v>908</v>
      </c>
    </row>
    <row r="19" spans="1:5">
      <c r="D19" s="62" t="s">
        <v>906</v>
      </c>
      <c r="E19" s="63" t="s">
        <v>909</v>
      </c>
    </row>
    <row r="20" spans="1:5">
      <c r="A20" s="499" t="s">
        <v>993</v>
      </c>
      <c r="D20" s="399" t="s">
        <v>910</v>
      </c>
      <c r="E20" s="400" t="s">
        <v>911</v>
      </c>
    </row>
    <row r="21" spans="1:5" ht="45">
      <c r="A21" s="500" t="s">
        <v>995</v>
      </c>
      <c r="D21" s="399" t="s">
        <v>910</v>
      </c>
      <c r="E21" s="400" t="s">
        <v>912</v>
      </c>
    </row>
    <row r="22" spans="1:5">
      <c r="A22" s="500" t="s">
        <v>1168</v>
      </c>
      <c r="D22" s="62" t="s">
        <v>913</v>
      </c>
      <c r="E22" s="63" t="s">
        <v>914</v>
      </c>
    </row>
    <row r="23" spans="1:5" ht="120">
      <c r="A23" s="500" t="s">
        <v>1169</v>
      </c>
      <c r="D23" s="62" t="s">
        <v>913</v>
      </c>
      <c r="E23" s="63" t="s">
        <v>915</v>
      </c>
    </row>
    <row r="24" spans="1:5" ht="60">
      <c r="A24" s="500" t="s">
        <v>996</v>
      </c>
      <c r="D24" s="399" t="s">
        <v>916</v>
      </c>
      <c r="E24" s="400" t="s">
        <v>917</v>
      </c>
    </row>
    <row r="25" spans="1:5" ht="75">
      <c r="A25" s="541" t="s">
        <v>1203</v>
      </c>
      <c r="D25" s="399" t="s">
        <v>916</v>
      </c>
      <c r="E25" s="400" t="s">
        <v>918</v>
      </c>
    </row>
    <row r="26" spans="1:5" ht="30">
      <c r="A26" s="541" t="s">
        <v>1170</v>
      </c>
      <c r="D26" s="62" t="s">
        <v>919</v>
      </c>
      <c r="E26" s="63" t="s">
        <v>920</v>
      </c>
    </row>
    <row r="27" spans="1:5" ht="60">
      <c r="A27" s="541" t="s">
        <v>1171</v>
      </c>
      <c r="D27" s="62" t="s">
        <v>919</v>
      </c>
      <c r="E27" s="63" t="s">
        <v>921</v>
      </c>
    </row>
    <row r="28" spans="1:5" ht="45">
      <c r="A28" s="541" t="s">
        <v>998</v>
      </c>
      <c r="D28" s="62" t="s">
        <v>919</v>
      </c>
      <c r="E28" s="63" t="s">
        <v>922</v>
      </c>
    </row>
    <row r="29" spans="1:5" ht="60">
      <c r="A29" s="541" t="s">
        <v>999</v>
      </c>
      <c r="D29" s="399" t="s">
        <v>923</v>
      </c>
      <c r="E29" s="400" t="s">
        <v>924</v>
      </c>
    </row>
    <row r="30" spans="1:5" ht="45">
      <c r="A30" s="500" t="s">
        <v>997</v>
      </c>
      <c r="D30" s="62" t="s">
        <v>925</v>
      </c>
      <c r="E30" s="63" t="s">
        <v>926</v>
      </c>
    </row>
    <row r="31" spans="1:5" ht="30">
      <c r="A31" s="500" t="s">
        <v>1172</v>
      </c>
      <c r="D31" s="62" t="s">
        <v>925</v>
      </c>
      <c r="E31" s="63" t="s">
        <v>927</v>
      </c>
    </row>
    <row r="32" spans="1:5">
      <c r="D32" s="62" t="s">
        <v>925</v>
      </c>
      <c r="E32" s="63" t="s">
        <v>928</v>
      </c>
    </row>
    <row r="33" spans="1:5">
      <c r="D33" s="399" t="s">
        <v>929</v>
      </c>
      <c r="E33" s="400" t="s">
        <v>930</v>
      </c>
    </row>
    <row r="34" spans="1:5">
      <c r="D34" s="399" t="s">
        <v>929</v>
      </c>
      <c r="E34" s="400" t="s">
        <v>931</v>
      </c>
    </row>
    <row r="35" spans="1:5" ht="15" customHeight="1">
      <c r="D35" s="62" t="s">
        <v>932</v>
      </c>
      <c r="E35" s="63" t="s">
        <v>933</v>
      </c>
    </row>
    <row r="36" spans="1:5" ht="15" customHeight="1"/>
    <row r="37" spans="1:5" ht="15" customHeight="1">
      <c r="A37" s="68" t="s">
        <v>108</v>
      </c>
    </row>
    <row r="38" spans="1:5">
      <c r="A38" s="69" t="s">
        <v>109</v>
      </c>
      <c r="D38" s="327"/>
      <c r="E38" s="327"/>
    </row>
    <row r="39" spans="1:5" ht="15" customHeight="1">
      <c r="A39" s="63" t="s">
        <v>110</v>
      </c>
      <c r="D39" s="328" t="s">
        <v>975</v>
      </c>
      <c r="E39" s="327"/>
    </row>
    <row r="40" spans="1:5" ht="15" customHeight="1">
      <c r="A40" s="63" t="s">
        <v>111</v>
      </c>
      <c r="D40" s="328" t="s">
        <v>976</v>
      </c>
      <c r="E40" s="327"/>
    </row>
    <row r="41" spans="1:5" ht="30">
      <c r="A41" s="63" t="s">
        <v>767</v>
      </c>
      <c r="D41" s="328" t="s">
        <v>977</v>
      </c>
      <c r="E41" s="328"/>
    </row>
    <row r="42" spans="1:5" ht="30">
      <c r="A42" s="63" t="s">
        <v>768</v>
      </c>
      <c r="D42" s="328" t="s">
        <v>978</v>
      </c>
      <c r="E42" s="328"/>
    </row>
    <row r="43" spans="1:5" ht="45">
      <c r="A43" s="63" t="s">
        <v>769</v>
      </c>
      <c r="D43" s="328" t="s">
        <v>979</v>
      </c>
      <c r="E43" s="328"/>
    </row>
    <row r="44" spans="1:5" ht="30">
      <c r="A44" s="63" t="s">
        <v>770</v>
      </c>
      <c r="D44" s="328" t="s">
        <v>980</v>
      </c>
      <c r="E44" s="328"/>
    </row>
    <row r="45" spans="1:5" ht="15" customHeight="1">
      <c r="A45" s="63" t="s">
        <v>771</v>
      </c>
      <c r="D45" s="328" t="s">
        <v>981</v>
      </c>
      <c r="E45" s="327"/>
    </row>
    <row r="46" spans="1:5" ht="30">
      <c r="A46" s="63" t="s">
        <v>772</v>
      </c>
      <c r="D46" s="328" t="s">
        <v>982</v>
      </c>
      <c r="E46" s="329"/>
    </row>
    <row r="47" spans="1:5" ht="45">
      <c r="A47" s="63" t="s">
        <v>773</v>
      </c>
      <c r="D47" s="328" t="s">
        <v>983</v>
      </c>
      <c r="E47" s="327"/>
    </row>
    <row r="48" spans="1:5" ht="30">
      <c r="D48" s="328" t="s">
        <v>984</v>
      </c>
      <c r="E48" s="328"/>
    </row>
    <row r="49" spans="1:5">
      <c r="A49" s="403" t="s">
        <v>936</v>
      </c>
      <c r="B49" s="404" t="s">
        <v>1173</v>
      </c>
      <c r="D49" s="328" t="s">
        <v>985</v>
      </c>
      <c r="E49" s="328"/>
    </row>
    <row r="50" spans="1:5" ht="30">
      <c r="A50" s="542" t="s">
        <v>1174</v>
      </c>
      <c r="B50" s="511" t="s">
        <v>1175</v>
      </c>
      <c r="D50" s="328" t="s">
        <v>986</v>
      </c>
      <c r="E50" s="328"/>
    </row>
    <row r="51" spans="1:5" ht="30">
      <c r="A51" s="70" t="s">
        <v>994</v>
      </c>
      <c r="B51" s="511" t="s">
        <v>1176</v>
      </c>
      <c r="D51" s="328" t="s">
        <v>987</v>
      </c>
    </row>
    <row r="52" spans="1:5" ht="30">
      <c r="A52" s="70" t="s">
        <v>1177</v>
      </c>
      <c r="B52" s="511" t="s">
        <v>1178</v>
      </c>
      <c r="D52" s="328" t="s">
        <v>988</v>
      </c>
    </row>
    <row r="53" spans="1:5" ht="60">
      <c r="A53" s="70" t="s">
        <v>1179</v>
      </c>
      <c r="B53" s="512" t="s">
        <v>1180</v>
      </c>
      <c r="D53" s="328" t="s">
        <v>989</v>
      </c>
    </row>
    <row r="54" spans="1:5" ht="45">
      <c r="A54" s="70" t="s">
        <v>1181</v>
      </c>
      <c r="B54" s="511" t="s">
        <v>1182</v>
      </c>
      <c r="D54" s="328" t="s">
        <v>990</v>
      </c>
    </row>
    <row r="55" spans="1:5">
      <c r="D55" s="328" t="s">
        <v>991</v>
      </c>
    </row>
    <row r="56" spans="1:5">
      <c r="D56" s="328" t="s">
        <v>992</v>
      </c>
    </row>
    <row r="57" spans="1:5">
      <c r="A57" s="403" t="s">
        <v>936</v>
      </c>
      <c r="C57" s="543" t="s">
        <v>969</v>
      </c>
    </row>
    <row r="58" spans="1:5" ht="30">
      <c r="A58" s="542" t="s">
        <v>1183</v>
      </c>
      <c r="B58" t="s">
        <v>1015</v>
      </c>
      <c r="C58" s="544" t="s">
        <v>1184</v>
      </c>
    </row>
    <row r="59" spans="1:5" ht="30">
      <c r="A59" s="542" t="s">
        <v>1183</v>
      </c>
      <c r="B59" t="s">
        <v>1015</v>
      </c>
      <c r="C59" s="544" t="s">
        <v>1012</v>
      </c>
    </row>
    <row r="60" spans="1:5" ht="30">
      <c r="A60" s="542" t="s">
        <v>1183</v>
      </c>
      <c r="B60" t="s">
        <v>1015</v>
      </c>
      <c r="C60" s="544" t="s">
        <v>1185</v>
      </c>
    </row>
    <row r="61" spans="1:5" ht="30">
      <c r="A61" s="542" t="s">
        <v>1183</v>
      </c>
      <c r="B61" t="s">
        <v>1015</v>
      </c>
      <c r="C61" s="544" t="s">
        <v>1186</v>
      </c>
    </row>
    <row r="62" spans="1:5" ht="30">
      <c r="A62" s="542" t="s">
        <v>1183</v>
      </c>
      <c r="B62" t="s">
        <v>1015</v>
      </c>
      <c r="C62" s="544" t="s">
        <v>1163</v>
      </c>
    </row>
    <row r="63" spans="1:5" ht="30">
      <c r="A63" s="542" t="s">
        <v>1183</v>
      </c>
      <c r="B63" t="s">
        <v>1015</v>
      </c>
      <c r="C63" s="544" t="s">
        <v>1187</v>
      </c>
    </row>
    <row r="64" spans="1:5">
      <c r="A64" s="70" t="s">
        <v>994</v>
      </c>
      <c r="B64" t="s">
        <v>1016</v>
      </c>
      <c r="C64" s="545" t="s">
        <v>1188</v>
      </c>
    </row>
    <row r="65" spans="1:3">
      <c r="A65" s="70" t="s">
        <v>994</v>
      </c>
      <c r="B65" t="s">
        <v>1016</v>
      </c>
      <c r="C65" s="509" t="s">
        <v>1013</v>
      </c>
    </row>
    <row r="66" spans="1:3">
      <c r="A66" s="70" t="s">
        <v>994</v>
      </c>
      <c r="B66" t="s">
        <v>1016</v>
      </c>
      <c r="C66" s="509" t="s">
        <v>1189</v>
      </c>
    </row>
    <row r="67" spans="1:3">
      <c r="A67" s="70" t="s">
        <v>1179</v>
      </c>
      <c r="B67" t="s">
        <v>1017</v>
      </c>
      <c r="C67" s="509" t="s">
        <v>1190</v>
      </c>
    </row>
    <row r="68" spans="1:3">
      <c r="A68" s="70" t="s">
        <v>1179</v>
      </c>
      <c r="B68" t="s">
        <v>1017</v>
      </c>
      <c r="C68" s="509" t="s">
        <v>1164</v>
      </c>
    </row>
    <row r="69" spans="1:3">
      <c r="A69" s="70" t="s">
        <v>1179</v>
      </c>
      <c r="B69" t="s">
        <v>1017</v>
      </c>
      <c r="C69" s="545" t="s">
        <v>1191</v>
      </c>
    </row>
    <row r="70" spans="1:3">
      <c r="A70" s="70"/>
      <c r="B70" t="s">
        <v>1017</v>
      </c>
      <c r="C70" s="545" t="s">
        <v>1192</v>
      </c>
    </row>
    <row r="71" spans="1:3">
      <c r="A71" s="70" t="s">
        <v>1181</v>
      </c>
      <c r="B71" t="s">
        <v>1018</v>
      </c>
      <c r="C71" s="509" t="s">
        <v>1193</v>
      </c>
    </row>
    <row r="72" spans="1:3">
      <c r="A72" s="70" t="s">
        <v>1181</v>
      </c>
      <c r="B72" t="s">
        <v>1018</v>
      </c>
      <c r="C72" s="509" t="s">
        <v>1194</v>
      </c>
    </row>
    <row r="73" spans="1:3">
      <c r="A73" s="70" t="s">
        <v>1181</v>
      </c>
      <c r="B73" t="s">
        <v>1018</v>
      </c>
      <c r="C73" s="509" t="s">
        <v>1195</v>
      </c>
    </row>
    <row r="74" spans="1:3">
      <c r="A74" s="70" t="s">
        <v>1181</v>
      </c>
      <c r="B74" t="s">
        <v>1018</v>
      </c>
      <c r="C74" s="509" t="s">
        <v>1196</v>
      </c>
    </row>
    <row r="75" spans="1:3">
      <c r="A75" s="70" t="s">
        <v>1181</v>
      </c>
      <c r="B75" t="s">
        <v>1018</v>
      </c>
      <c r="C75" s="509" t="s">
        <v>1197</v>
      </c>
    </row>
    <row r="76" spans="1:3">
      <c r="A76" s="70" t="s">
        <v>1198</v>
      </c>
      <c r="B76" t="s">
        <v>1019</v>
      </c>
      <c r="C76" s="509" t="s">
        <v>1199</v>
      </c>
    </row>
    <row r="77" spans="1:3">
      <c r="A77" s="70" t="s">
        <v>1198</v>
      </c>
      <c r="B77" t="s">
        <v>1019</v>
      </c>
      <c r="C77" s="509" t="s">
        <v>1200</v>
      </c>
    </row>
    <row r="78" spans="1:3">
      <c r="A78" s="70" t="s">
        <v>1198</v>
      </c>
      <c r="B78" t="s">
        <v>1019</v>
      </c>
      <c r="C78" s="509" t="s">
        <v>1165</v>
      </c>
    </row>
    <row r="79" spans="1:3">
      <c r="A79" s="70" t="s">
        <v>1198</v>
      </c>
      <c r="B79" t="s">
        <v>1019</v>
      </c>
      <c r="C79" s="509" t="s">
        <v>1014</v>
      </c>
    </row>
    <row r="80" spans="1:3">
      <c r="B80" s="509"/>
    </row>
    <row r="81" spans="1:2">
      <c r="A81" s="510" t="s">
        <v>1201</v>
      </c>
      <c r="B81" s="509"/>
    </row>
    <row r="82" spans="1:2">
      <c r="A82" s="510" t="s">
        <v>994</v>
      </c>
      <c r="B82" s="509"/>
    </row>
    <row r="83" spans="1:2">
      <c r="A83" s="510" t="s">
        <v>1179</v>
      </c>
      <c r="B83" s="509"/>
    </row>
    <row r="84" spans="1:2">
      <c r="A84" s="510" t="s">
        <v>1181</v>
      </c>
      <c r="B84" s="509"/>
    </row>
    <row r="85" spans="1:2" ht="30">
      <c r="A85" s="510" t="s">
        <v>1198</v>
      </c>
      <c r="B85" s="509"/>
    </row>
    <row r="86" spans="1:2">
      <c r="A86"/>
      <c r="B86" s="509"/>
    </row>
    <row r="87" spans="1:2">
      <c r="A87"/>
      <c r="B87" s="509"/>
    </row>
    <row r="88" spans="1:2">
      <c r="A88"/>
      <c r="B88" s="509"/>
    </row>
    <row r="89" spans="1:2">
      <c r="A89"/>
      <c r="B89" s="509"/>
    </row>
    <row r="90" spans="1:2">
      <c r="A90"/>
      <c r="B90" s="509"/>
    </row>
    <row r="91" spans="1:2">
      <c r="A91"/>
      <c r="B91" s="509"/>
    </row>
    <row r="92" spans="1:2">
      <c r="A92"/>
      <c r="B92" s="509"/>
    </row>
    <row r="93" spans="1:2">
      <c r="A93"/>
      <c r="B93" s="509"/>
    </row>
    <row r="94" spans="1:2">
      <c r="A94"/>
      <c r="B94" s="509"/>
    </row>
    <row r="95" spans="1:2">
      <c r="A95"/>
      <c r="B95" s="509"/>
    </row>
    <row r="96" spans="1:2">
      <c r="A96"/>
      <c r="B96" s="509"/>
    </row>
    <row r="97" spans="1:2">
      <c r="A97"/>
      <c r="B97" s="509"/>
    </row>
    <row r="98" spans="1:2">
      <c r="A98"/>
      <c r="B98" s="509"/>
    </row>
    <row r="99" spans="1:2">
      <c r="A99"/>
      <c r="B99" s="509"/>
    </row>
    <row r="100" spans="1:2">
      <c r="A100"/>
      <c r="B100" s="509"/>
    </row>
    <row r="101" spans="1:2">
      <c r="A101"/>
      <c r="B101" s="509"/>
    </row>
    <row r="102" spans="1:2">
      <c r="A102"/>
      <c r="B102" s="509"/>
    </row>
    <row r="103" spans="1:2">
      <c r="A103"/>
      <c r="B103" s="509"/>
    </row>
    <row r="104" spans="1:2">
      <c r="B104" s="509"/>
    </row>
    <row r="105" spans="1:2">
      <c r="B105" s="509"/>
    </row>
    <row r="106" spans="1:2">
      <c r="B106" s="509"/>
    </row>
    <row r="107" spans="1:2">
      <c r="B107" s="509"/>
    </row>
    <row r="108" spans="1:2">
      <c r="B108" s="509"/>
    </row>
    <row r="109" spans="1:2">
      <c r="B109" s="509"/>
    </row>
    <row r="110" spans="1:2">
      <c r="B110" s="509"/>
    </row>
    <row r="111" spans="1:2">
      <c r="B111" s="509"/>
    </row>
    <row r="112" spans="1:2">
      <c r="B112" s="509"/>
    </row>
    <row r="113" spans="2:2">
      <c r="B113" s="509"/>
    </row>
    <row r="114" spans="2:2">
      <c r="B114" s="509"/>
    </row>
    <row r="115" spans="2:2">
      <c r="B115" s="509"/>
    </row>
    <row r="116" spans="2:2">
      <c r="B116" s="509"/>
    </row>
    <row r="117" spans="2:2">
      <c r="B117" s="509"/>
    </row>
    <row r="118" spans="2:2">
      <c r="B118" s="509"/>
    </row>
    <row r="119" spans="2:2">
      <c r="B119" s="509"/>
    </row>
    <row r="120" spans="2:2">
      <c r="B120" s="509"/>
    </row>
    <row r="121" spans="2:2">
      <c r="B121" s="509"/>
    </row>
    <row r="122" spans="2:2">
      <c r="B122" s="509"/>
    </row>
    <row r="123" spans="2:2">
      <c r="B123" s="509"/>
    </row>
    <row r="124" spans="2:2">
      <c r="B124" s="509"/>
    </row>
    <row r="125" spans="2:2">
      <c r="B125" s="509"/>
    </row>
    <row r="126" spans="2:2">
      <c r="B126" s="509"/>
    </row>
    <row r="127" spans="2:2">
      <c r="B127" s="509"/>
    </row>
    <row r="128" spans="2:2">
      <c r="B128" s="509"/>
    </row>
    <row r="129" spans="2:2">
      <c r="B129" s="509"/>
    </row>
    <row r="130" spans="2:2">
      <c r="B130" s="509"/>
    </row>
    <row r="131" spans="2:2">
      <c r="B131" s="509"/>
    </row>
    <row r="132" spans="2:2">
      <c r="B132" s="509"/>
    </row>
    <row r="133" spans="2:2">
      <c r="B133" s="509"/>
    </row>
    <row r="134" spans="2:2">
      <c r="B134" s="509"/>
    </row>
    <row r="135" spans="2:2">
      <c r="B135" s="509"/>
    </row>
    <row r="136" spans="2:2">
      <c r="B136" s="509"/>
    </row>
    <row r="137" spans="2:2">
      <c r="B137" s="509"/>
    </row>
    <row r="138" spans="2:2">
      <c r="B138" s="509"/>
    </row>
    <row r="139" spans="2:2">
      <c r="B139" s="509"/>
    </row>
    <row r="140" spans="2:2">
      <c r="B140" s="509"/>
    </row>
    <row r="141" spans="2:2">
      <c r="B141" s="509"/>
    </row>
    <row r="142" spans="2:2">
      <c r="B142" s="509"/>
    </row>
    <row r="143" spans="2:2">
      <c r="B143" s="509"/>
    </row>
    <row r="144" spans="2:2">
      <c r="B144" s="509"/>
    </row>
    <row r="145" spans="2:2">
      <c r="B145" s="509"/>
    </row>
    <row r="146" spans="2:2">
      <c r="B146" s="509"/>
    </row>
    <row r="147" spans="2:2">
      <c r="B147" s="509"/>
    </row>
    <row r="148" spans="2:2">
      <c r="B148" s="509"/>
    </row>
    <row r="149" spans="2:2">
      <c r="B149" s="509"/>
    </row>
    <row r="150" spans="2:2">
      <c r="B150" s="509"/>
    </row>
    <row r="151" spans="2:2">
      <c r="B151" s="509"/>
    </row>
    <row r="152" spans="2:2">
      <c r="B152" s="509"/>
    </row>
    <row r="153" spans="2:2">
      <c r="B153" s="509"/>
    </row>
    <row r="154" spans="2:2">
      <c r="B154" s="509"/>
    </row>
    <row r="155" spans="2:2">
      <c r="B155" s="509"/>
    </row>
    <row r="156" spans="2:2">
      <c r="B156" s="509"/>
    </row>
    <row r="157" spans="2:2">
      <c r="B157" s="509"/>
    </row>
    <row r="158" spans="2:2">
      <c r="B158" s="509"/>
    </row>
    <row r="159" spans="2:2">
      <c r="B159" s="509"/>
    </row>
    <row r="160" spans="2:2">
      <c r="B160" s="509"/>
    </row>
    <row r="161" spans="2:2">
      <c r="B161" s="509"/>
    </row>
    <row r="162" spans="2:2">
      <c r="B162" s="509"/>
    </row>
    <row r="163" spans="2:2">
      <c r="B163" s="509"/>
    </row>
    <row r="164" spans="2:2">
      <c r="B164" s="509"/>
    </row>
    <row r="165" spans="2:2">
      <c r="B165" s="509"/>
    </row>
    <row r="166" spans="2:2">
      <c r="B166" s="509"/>
    </row>
    <row r="167" spans="2:2">
      <c r="B167" s="509"/>
    </row>
    <row r="168" spans="2:2">
      <c r="B168" s="509"/>
    </row>
    <row r="169" spans="2:2">
      <c r="B169" s="509"/>
    </row>
    <row r="170" spans="2:2">
      <c r="B170" s="509"/>
    </row>
    <row r="171" spans="2:2">
      <c r="B171" s="509"/>
    </row>
    <row r="172" spans="2:2">
      <c r="B172" s="509"/>
    </row>
    <row r="173" spans="2:2">
      <c r="B173" s="509"/>
    </row>
    <row r="174" spans="2:2">
      <c r="B174" s="509"/>
    </row>
    <row r="175" spans="2:2">
      <c r="B175" s="509"/>
    </row>
    <row r="176" spans="2:2">
      <c r="B176" s="509"/>
    </row>
    <row r="177" spans="2:2">
      <c r="B177" s="509"/>
    </row>
    <row r="178" spans="2:2">
      <c r="B178" s="509"/>
    </row>
    <row r="179" spans="2:2">
      <c r="B179" s="509"/>
    </row>
    <row r="180" spans="2:2">
      <c r="B180" s="509"/>
    </row>
    <row r="181" spans="2:2">
      <c r="B181" s="509"/>
    </row>
    <row r="182" spans="2:2">
      <c r="B182" s="509"/>
    </row>
    <row r="183" spans="2:2">
      <c r="B183" s="509"/>
    </row>
    <row r="184" spans="2:2">
      <c r="B184" s="509"/>
    </row>
    <row r="185" spans="2:2">
      <c r="B185" s="509"/>
    </row>
    <row r="186" spans="2:2">
      <c r="B186" s="509"/>
    </row>
    <row r="187" spans="2:2">
      <c r="B187" s="509"/>
    </row>
    <row r="188" spans="2:2">
      <c r="B188" s="509"/>
    </row>
    <row r="189" spans="2:2">
      <c r="B189" s="509"/>
    </row>
    <row r="190" spans="2:2">
      <c r="B190" s="509"/>
    </row>
    <row r="191" spans="2:2">
      <c r="B191" s="509"/>
    </row>
    <row r="192" spans="2:2">
      <c r="B192" s="509"/>
    </row>
    <row r="193" spans="2:2">
      <c r="B193" s="509"/>
    </row>
    <row r="194" spans="2:2">
      <c r="B194" s="509"/>
    </row>
    <row r="195" spans="2:2">
      <c r="B195" s="509"/>
    </row>
  </sheetData>
  <dataConsolidate/>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cols>
    <col min="1" max="1" width="30.42578125" style="71" bestFit="1" customWidth="1"/>
    <col min="2" max="2" width="22.140625" style="71" customWidth="1"/>
    <col min="3" max="3" width="51.28515625" style="71" customWidth="1"/>
    <col min="4" max="4" width="11.42578125" style="71"/>
    <col min="5" max="5" width="42" style="71" customWidth="1"/>
    <col min="6" max="9" width="11.42578125" style="71"/>
    <col min="10" max="10" width="20.42578125" style="71" customWidth="1"/>
    <col min="11" max="11" width="24" style="71" customWidth="1"/>
    <col min="12" max="12" width="38.85546875" style="71" customWidth="1"/>
    <col min="13" max="16384" width="11.42578125" style="71"/>
  </cols>
  <sheetData>
    <row r="2" spans="1:13" ht="53.25" customHeight="1">
      <c r="A2" s="71" t="s">
        <v>12</v>
      </c>
      <c r="B2" s="72" t="s">
        <v>11</v>
      </c>
      <c r="C2" s="72" t="s">
        <v>16</v>
      </c>
      <c r="D2" s="72" t="s">
        <v>17</v>
      </c>
      <c r="E2" s="72" t="s">
        <v>18</v>
      </c>
      <c r="F2" s="72" t="s">
        <v>126</v>
      </c>
      <c r="G2" s="72" t="s">
        <v>89</v>
      </c>
      <c r="H2" s="72" t="s">
        <v>127</v>
      </c>
      <c r="I2" s="72" t="s">
        <v>128</v>
      </c>
      <c r="J2" s="72" t="s">
        <v>763</v>
      </c>
      <c r="K2" s="73" t="s">
        <v>20</v>
      </c>
      <c r="L2" s="73" t="s">
        <v>119</v>
      </c>
      <c r="M2" s="73" t="s">
        <v>93</v>
      </c>
    </row>
    <row r="3" spans="1:13" ht="126.75" customHeight="1">
      <c r="A3" s="74" t="s">
        <v>112</v>
      </c>
      <c r="B3" s="75" t="s">
        <v>125</v>
      </c>
      <c r="C3" s="76" t="s">
        <v>120</v>
      </c>
      <c r="D3" s="77" t="s">
        <v>2</v>
      </c>
      <c r="E3" s="78" t="s">
        <v>121</v>
      </c>
      <c r="F3" s="79">
        <v>0.67810000000000004</v>
      </c>
      <c r="G3" s="79">
        <v>0.72919999999999996</v>
      </c>
      <c r="H3" s="79"/>
      <c r="I3" s="79">
        <v>0.8972</v>
      </c>
      <c r="J3" s="287"/>
      <c r="K3" s="80" t="s">
        <v>122</v>
      </c>
      <c r="L3" s="81" t="s">
        <v>123</v>
      </c>
      <c r="M3" s="81" t="s">
        <v>124</v>
      </c>
    </row>
    <row r="4" spans="1:13" ht="84">
      <c r="A4" s="74" t="s">
        <v>113</v>
      </c>
      <c r="B4" s="82" t="s">
        <v>129</v>
      </c>
      <c r="C4" s="83" t="s">
        <v>130</v>
      </c>
      <c r="D4" s="82" t="s">
        <v>131</v>
      </c>
      <c r="E4" s="82" t="s">
        <v>132</v>
      </c>
      <c r="F4" s="84">
        <v>19</v>
      </c>
      <c r="G4" s="84">
        <v>23</v>
      </c>
      <c r="H4" s="84"/>
      <c r="I4" s="84">
        <v>17</v>
      </c>
      <c r="J4" s="84"/>
      <c r="K4" s="82" t="s">
        <v>133</v>
      </c>
      <c r="L4" s="85" t="s">
        <v>134</v>
      </c>
      <c r="M4" s="803" t="s">
        <v>135</v>
      </c>
    </row>
    <row r="5" spans="1:13" ht="72">
      <c r="A5" s="74" t="s">
        <v>113</v>
      </c>
      <c r="B5" s="82" t="s">
        <v>136</v>
      </c>
      <c r="C5" s="86" t="s">
        <v>137</v>
      </c>
      <c r="D5" s="82" t="s">
        <v>131</v>
      </c>
      <c r="E5" s="82" t="s">
        <v>138</v>
      </c>
      <c r="F5" s="84">
        <v>3</v>
      </c>
      <c r="G5" s="84">
        <v>7</v>
      </c>
      <c r="H5" s="84"/>
      <c r="I5" s="84">
        <v>5</v>
      </c>
      <c r="J5" s="84"/>
      <c r="K5" s="82" t="s">
        <v>139</v>
      </c>
      <c r="L5" s="85" t="s">
        <v>140</v>
      </c>
      <c r="M5" s="803"/>
    </row>
    <row r="6" spans="1:13" ht="132">
      <c r="A6" s="74" t="s">
        <v>113</v>
      </c>
      <c r="B6" s="87" t="s">
        <v>141</v>
      </c>
      <c r="C6" s="87" t="s">
        <v>142</v>
      </c>
      <c r="D6" s="87" t="s">
        <v>143</v>
      </c>
      <c r="E6" s="87" t="s">
        <v>144</v>
      </c>
      <c r="F6" s="88">
        <v>0.2848</v>
      </c>
      <c r="G6" s="88">
        <v>0.29799999999999999</v>
      </c>
      <c r="H6" s="88"/>
      <c r="I6" s="88">
        <v>0.2334</v>
      </c>
      <c r="J6" s="88"/>
      <c r="K6" s="87" t="s">
        <v>145</v>
      </c>
      <c r="L6" s="87" t="s">
        <v>146</v>
      </c>
      <c r="M6" s="89" t="s">
        <v>135</v>
      </c>
    </row>
    <row r="7" spans="1:13" ht="120">
      <c r="A7" s="74" t="s">
        <v>113</v>
      </c>
      <c r="B7" s="90" t="s">
        <v>147</v>
      </c>
      <c r="C7" s="87" t="s">
        <v>148</v>
      </c>
      <c r="D7" s="85" t="s">
        <v>143</v>
      </c>
      <c r="E7" s="87" t="s">
        <v>149</v>
      </c>
      <c r="F7" s="91">
        <v>0.39600000000000002</v>
      </c>
      <c r="G7" s="91">
        <v>0.36149999999999999</v>
      </c>
      <c r="H7" s="91"/>
      <c r="I7" s="91">
        <v>0.36149999999999999</v>
      </c>
      <c r="J7" s="91"/>
      <c r="K7" s="85" t="s">
        <v>150</v>
      </c>
      <c r="L7" s="85" t="s">
        <v>151</v>
      </c>
      <c r="M7" s="89" t="s">
        <v>135</v>
      </c>
    </row>
    <row r="8" spans="1:13" ht="120">
      <c r="A8" s="74" t="s">
        <v>113</v>
      </c>
      <c r="B8" s="90" t="s">
        <v>152</v>
      </c>
      <c r="C8" s="87" t="s">
        <v>153</v>
      </c>
      <c r="D8" s="85" t="s">
        <v>143</v>
      </c>
      <c r="E8" s="87" t="s">
        <v>154</v>
      </c>
      <c r="F8" s="91">
        <v>0.20080000000000001</v>
      </c>
      <c r="G8" s="91">
        <v>0.193</v>
      </c>
      <c r="H8" s="91"/>
      <c r="I8" s="91">
        <v>0.2</v>
      </c>
      <c r="J8" s="91"/>
      <c r="K8" s="85" t="s">
        <v>155</v>
      </c>
      <c r="L8" s="85" t="s">
        <v>151</v>
      </c>
      <c r="M8" s="89" t="s">
        <v>135</v>
      </c>
    </row>
    <row r="9" spans="1:13" ht="73.5">
      <c r="A9" s="74" t="s">
        <v>113</v>
      </c>
      <c r="B9" s="87" t="s">
        <v>156</v>
      </c>
      <c r="C9" s="87" t="s">
        <v>157</v>
      </c>
      <c r="D9" s="85" t="s">
        <v>143</v>
      </c>
      <c r="E9" s="87" t="s">
        <v>209</v>
      </c>
      <c r="F9" s="91">
        <v>0.26300000000000001</v>
      </c>
      <c r="G9" s="91">
        <v>0.3</v>
      </c>
      <c r="H9" s="91"/>
      <c r="I9" s="91">
        <v>0.5</v>
      </c>
      <c r="J9" s="91"/>
      <c r="K9" s="85" t="s">
        <v>158</v>
      </c>
      <c r="L9" s="85" t="s">
        <v>159</v>
      </c>
      <c r="M9" s="89" t="s">
        <v>135</v>
      </c>
    </row>
    <row r="10" spans="1:13" ht="72">
      <c r="A10" s="74" t="s">
        <v>114</v>
      </c>
      <c r="B10" s="83" t="s">
        <v>160</v>
      </c>
      <c r="C10" s="86" t="s">
        <v>161</v>
      </c>
      <c r="D10" s="92" t="s">
        <v>2</v>
      </c>
      <c r="E10" s="83" t="s">
        <v>162</v>
      </c>
      <c r="F10" s="110">
        <v>0.89249999999999996</v>
      </c>
      <c r="G10" s="93">
        <v>0.9</v>
      </c>
      <c r="H10" s="94"/>
      <c r="I10" s="94">
        <v>0.83</v>
      </c>
      <c r="J10" s="94"/>
      <c r="K10" s="94" t="s">
        <v>163</v>
      </c>
      <c r="L10" s="83" t="s">
        <v>164</v>
      </c>
      <c r="M10" s="83" t="s">
        <v>165</v>
      </c>
    </row>
    <row r="11" spans="1:13" ht="120.75" thickBot="1">
      <c r="A11" s="74" t="s">
        <v>114</v>
      </c>
      <c r="B11" s="83" t="s">
        <v>166</v>
      </c>
      <c r="C11" s="86" t="s">
        <v>167</v>
      </c>
      <c r="D11" s="92" t="s">
        <v>2</v>
      </c>
      <c r="E11" s="83" t="s">
        <v>168</v>
      </c>
      <c r="F11" s="283">
        <v>0.74619999999999997</v>
      </c>
      <c r="G11" s="95">
        <v>0.75</v>
      </c>
      <c r="H11" s="94"/>
      <c r="I11" s="94">
        <v>0.93</v>
      </c>
      <c r="J11" s="288"/>
      <c r="K11" s="96" t="s">
        <v>169</v>
      </c>
      <c r="L11" s="83" t="s">
        <v>164</v>
      </c>
      <c r="M11" s="83" t="s">
        <v>165</v>
      </c>
    </row>
    <row r="12" spans="1:13" ht="84">
      <c r="A12" s="74" t="s">
        <v>115</v>
      </c>
      <c r="B12" s="97" t="s">
        <v>170</v>
      </c>
      <c r="C12" s="97" t="s">
        <v>171</v>
      </c>
      <c r="D12" s="98" t="s">
        <v>172</v>
      </c>
      <c r="E12" s="97" t="s">
        <v>173</v>
      </c>
      <c r="F12" s="99">
        <v>165</v>
      </c>
      <c r="G12" s="99">
        <v>160</v>
      </c>
      <c r="H12" s="99"/>
      <c r="I12" s="99">
        <v>130</v>
      </c>
      <c r="J12" s="99"/>
      <c r="K12" s="100" t="s">
        <v>174</v>
      </c>
      <c r="L12" s="97" t="s">
        <v>175</v>
      </c>
      <c r="M12" s="97" t="s">
        <v>176</v>
      </c>
    </row>
    <row r="13" spans="1:13" ht="84">
      <c r="A13" s="74" t="s">
        <v>115</v>
      </c>
      <c r="B13" s="101" t="s">
        <v>177</v>
      </c>
      <c r="C13" s="97" t="s">
        <v>178</v>
      </c>
      <c r="D13" s="98" t="s">
        <v>2</v>
      </c>
      <c r="E13" s="97" t="s">
        <v>179</v>
      </c>
      <c r="F13" s="102">
        <v>0.27750000000000002</v>
      </c>
      <c r="G13" s="102">
        <v>0.2</v>
      </c>
      <c r="H13" s="100"/>
      <c r="I13" s="100">
        <v>0.5</v>
      </c>
      <c r="J13" s="289"/>
      <c r="K13" s="103" t="s">
        <v>180</v>
      </c>
      <c r="L13" s="104" t="s">
        <v>175</v>
      </c>
      <c r="M13" s="104" t="s">
        <v>176</v>
      </c>
    </row>
    <row r="14" spans="1:13" ht="108">
      <c r="A14" s="74" t="s">
        <v>115</v>
      </c>
      <c r="B14" s="97" t="s">
        <v>181</v>
      </c>
      <c r="C14" s="104" t="s">
        <v>182</v>
      </c>
      <c r="D14" s="104" t="s">
        <v>183</v>
      </c>
      <c r="E14" s="104" t="s">
        <v>184</v>
      </c>
      <c r="F14" s="104">
        <v>2</v>
      </c>
      <c r="G14" s="104">
        <v>4</v>
      </c>
      <c r="H14" s="105"/>
      <c r="I14" s="105">
        <v>4</v>
      </c>
      <c r="J14" s="290"/>
      <c r="K14" s="106" t="s">
        <v>185</v>
      </c>
      <c r="L14" s="107" t="s">
        <v>186</v>
      </c>
      <c r="M14" s="97" t="s">
        <v>176</v>
      </c>
    </row>
    <row r="15" spans="1:13" ht="84">
      <c r="A15" s="74" t="s">
        <v>115</v>
      </c>
      <c r="B15" s="97" t="s">
        <v>759</v>
      </c>
      <c r="C15" s="106" t="s">
        <v>760</v>
      </c>
      <c r="D15" s="101" t="s">
        <v>2</v>
      </c>
      <c r="E15" s="97" t="s">
        <v>761</v>
      </c>
      <c r="F15" s="284">
        <v>0.23899999999999999</v>
      </c>
      <c r="G15" s="100">
        <v>0.3</v>
      </c>
      <c r="H15" s="100"/>
      <c r="I15" s="100">
        <v>0.3</v>
      </c>
      <c r="J15" s="100"/>
      <c r="K15" s="100" t="s">
        <v>762</v>
      </c>
      <c r="L15" s="104"/>
      <c r="M15" s="97" t="s">
        <v>176</v>
      </c>
    </row>
    <row r="16" spans="1:13" ht="120">
      <c r="A16" s="74" t="s">
        <v>116</v>
      </c>
      <c r="B16" s="92" t="s">
        <v>187</v>
      </c>
      <c r="C16" s="108" t="s">
        <v>188</v>
      </c>
      <c r="D16" s="92" t="s">
        <v>2</v>
      </c>
      <c r="E16" s="92" t="s">
        <v>189</v>
      </c>
      <c r="F16" s="109">
        <v>0.96</v>
      </c>
      <c r="G16" s="109">
        <v>0.9</v>
      </c>
      <c r="H16" s="109"/>
      <c r="I16" s="109">
        <v>1</v>
      </c>
      <c r="J16" s="109"/>
      <c r="K16" s="109" t="s">
        <v>190</v>
      </c>
      <c r="L16" s="92" t="s">
        <v>191</v>
      </c>
      <c r="M16" s="92" t="s">
        <v>192</v>
      </c>
    </row>
    <row r="17" spans="1:13" ht="84">
      <c r="A17" s="74" t="s">
        <v>117</v>
      </c>
      <c r="B17" s="83" t="s">
        <v>193</v>
      </c>
      <c r="C17" s="86" t="s">
        <v>194</v>
      </c>
      <c r="D17" s="82" t="s">
        <v>2</v>
      </c>
      <c r="E17" s="83" t="s">
        <v>195</v>
      </c>
      <c r="F17" s="110">
        <v>1</v>
      </c>
      <c r="G17" s="110">
        <v>1</v>
      </c>
      <c r="H17" s="94"/>
      <c r="I17" s="94">
        <v>1</v>
      </c>
      <c r="J17" s="94"/>
      <c r="K17" s="94" t="s">
        <v>196</v>
      </c>
      <c r="L17" s="83" t="s">
        <v>197</v>
      </c>
      <c r="M17" s="83" t="s">
        <v>198</v>
      </c>
    </row>
    <row r="18" spans="1:13" ht="72">
      <c r="A18" s="74" t="s">
        <v>118</v>
      </c>
      <c r="B18" s="82" t="s">
        <v>199</v>
      </c>
      <c r="C18" s="111" t="s">
        <v>200</v>
      </c>
      <c r="D18" s="112" t="s">
        <v>172</v>
      </c>
      <c r="E18" s="82" t="s">
        <v>201</v>
      </c>
      <c r="F18" s="82">
        <v>19</v>
      </c>
      <c r="G18" s="82">
        <v>24</v>
      </c>
      <c r="H18" s="112"/>
      <c r="I18" s="113">
        <v>24</v>
      </c>
      <c r="J18" s="113"/>
      <c r="K18" s="82" t="s">
        <v>202</v>
      </c>
      <c r="L18" s="804" t="s">
        <v>203</v>
      </c>
      <c r="M18" s="82" t="s">
        <v>204</v>
      </c>
    </row>
    <row r="19" spans="1:13" ht="36">
      <c r="A19" s="74" t="s">
        <v>118</v>
      </c>
      <c r="B19" s="82" t="s">
        <v>205</v>
      </c>
      <c r="C19" s="111" t="s">
        <v>206</v>
      </c>
      <c r="D19" s="112" t="s">
        <v>2</v>
      </c>
      <c r="E19" s="82" t="s">
        <v>207</v>
      </c>
      <c r="F19" s="114">
        <v>1</v>
      </c>
      <c r="G19" s="114">
        <v>1</v>
      </c>
      <c r="H19" s="115"/>
      <c r="I19" s="116">
        <v>1</v>
      </c>
      <c r="J19" s="116"/>
      <c r="K19" s="82" t="s">
        <v>208</v>
      </c>
      <c r="L19" s="805"/>
      <c r="M19" s="82" t="s">
        <v>204</v>
      </c>
    </row>
  </sheetData>
  <mergeCells count="2">
    <mergeCell ref="M4:M5"/>
    <mergeCell ref="L18:L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c r="A1" s="814" t="s">
        <v>210</v>
      </c>
      <c r="B1" s="814" t="s">
        <v>212</v>
      </c>
      <c r="C1" s="819" t="s">
        <v>19</v>
      </c>
      <c r="D1" s="820"/>
      <c r="E1" s="820"/>
      <c r="F1" s="820"/>
      <c r="G1" s="820"/>
      <c r="H1" s="820"/>
      <c r="I1" s="820"/>
      <c r="J1" s="820"/>
      <c r="K1" s="821"/>
      <c r="L1" s="814" t="s">
        <v>20</v>
      </c>
      <c r="M1" s="814" t="s">
        <v>119</v>
      </c>
      <c r="N1" s="814" t="s">
        <v>92</v>
      </c>
    </row>
    <row r="2" spans="1:15" ht="30">
      <c r="A2" s="814"/>
      <c r="B2" s="814"/>
      <c r="C2" s="117" t="s">
        <v>211</v>
      </c>
      <c r="D2" s="117" t="s">
        <v>16</v>
      </c>
      <c r="E2" s="117" t="s">
        <v>17</v>
      </c>
      <c r="F2" s="117" t="s">
        <v>18</v>
      </c>
      <c r="G2" s="117" t="s">
        <v>126</v>
      </c>
      <c r="H2" s="117" t="s">
        <v>89</v>
      </c>
      <c r="I2" s="285" t="s">
        <v>127</v>
      </c>
      <c r="J2" s="285" t="s">
        <v>128</v>
      </c>
      <c r="K2" s="285" t="s">
        <v>763</v>
      </c>
      <c r="L2" s="814"/>
      <c r="M2" s="818"/>
      <c r="N2" s="815"/>
      <c r="O2" t="s">
        <v>212</v>
      </c>
    </row>
    <row r="3" spans="1:15" ht="120">
      <c r="A3" s="274" t="s">
        <v>213</v>
      </c>
      <c r="B3" s="260" t="s">
        <v>214</v>
      </c>
      <c r="C3" s="118" t="s">
        <v>215</v>
      </c>
      <c r="D3" s="119" t="s">
        <v>216</v>
      </c>
      <c r="E3" s="118" t="s">
        <v>217</v>
      </c>
      <c r="F3" s="120" t="s">
        <v>218</v>
      </c>
      <c r="G3" s="118">
        <v>2.31</v>
      </c>
      <c r="H3" s="118">
        <v>2.38</v>
      </c>
      <c r="I3" s="118"/>
      <c r="J3" s="118">
        <v>2.42</v>
      </c>
      <c r="K3" s="118"/>
      <c r="L3" s="119" t="s">
        <v>219</v>
      </c>
      <c r="M3" s="119" t="s">
        <v>220</v>
      </c>
      <c r="N3" s="119" t="s">
        <v>221</v>
      </c>
      <c r="O3" t="str">
        <f>B3</f>
        <v>DESARROLLO FISICO Y SOSTENIBILIDAD 
DFS</v>
      </c>
    </row>
    <row r="4" spans="1:15" ht="105">
      <c r="A4" s="274" t="s">
        <v>213</v>
      </c>
      <c r="B4" s="260" t="s">
        <v>214</v>
      </c>
      <c r="C4" s="118" t="s">
        <v>222</v>
      </c>
      <c r="D4" s="119" t="s">
        <v>223</v>
      </c>
      <c r="E4" s="118" t="s">
        <v>2</v>
      </c>
      <c r="F4" s="119" t="s">
        <v>224</v>
      </c>
      <c r="G4" s="121">
        <v>0.85</v>
      </c>
      <c r="H4" s="121">
        <v>0.9</v>
      </c>
      <c r="I4" s="121"/>
      <c r="J4" s="121">
        <v>0.9</v>
      </c>
      <c r="K4" s="121"/>
      <c r="L4" s="119" t="s">
        <v>225</v>
      </c>
      <c r="M4" s="119" t="s">
        <v>226</v>
      </c>
      <c r="N4" s="119" t="s">
        <v>221</v>
      </c>
      <c r="O4" t="str">
        <f t="shared" ref="O4:O67" si="0">B4</f>
        <v>DESARROLLO FISICO Y SOSTENIBILIDAD 
DFS</v>
      </c>
    </row>
    <row r="5" spans="1:15" ht="90">
      <c r="A5" s="274" t="s">
        <v>213</v>
      </c>
      <c r="B5" s="260" t="s">
        <v>214</v>
      </c>
      <c r="C5" s="118" t="s">
        <v>227</v>
      </c>
      <c r="D5" s="119" t="s">
        <v>228</v>
      </c>
      <c r="E5" s="118" t="s">
        <v>183</v>
      </c>
      <c r="F5" s="122" t="s">
        <v>229</v>
      </c>
      <c r="G5" s="123">
        <v>0.80869999999999997</v>
      </c>
      <c r="H5" s="123">
        <v>0.82</v>
      </c>
      <c r="I5" s="123"/>
      <c r="J5" s="123">
        <v>0.84</v>
      </c>
      <c r="K5" s="123"/>
      <c r="L5" s="119" t="s">
        <v>230</v>
      </c>
      <c r="M5" s="119" t="s">
        <v>231</v>
      </c>
      <c r="N5" s="119" t="s">
        <v>221</v>
      </c>
      <c r="O5" t="str">
        <f t="shared" si="0"/>
        <v>DESARROLLO FISICO Y SOSTENIBILIDAD 
DFS</v>
      </c>
    </row>
    <row r="6" spans="1:15" ht="409.5">
      <c r="A6" s="274" t="s">
        <v>213</v>
      </c>
      <c r="B6" s="260" t="s">
        <v>214</v>
      </c>
      <c r="C6" s="124" t="s">
        <v>232</v>
      </c>
      <c r="D6" s="125" t="s">
        <v>233</v>
      </c>
      <c r="E6" s="124" t="s">
        <v>234</v>
      </c>
      <c r="F6" s="125" t="s">
        <v>235</v>
      </c>
      <c r="G6" s="126">
        <v>0.86799999999999999</v>
      </c>
      <c r="H6" s="126">
        <v>0.97130000000000005</v>
      </c>
      <c r="I6" s="126"/>
      <c r="J6" s="126" t="s">
        <v>765</v>
      </c>
      <c r="K6" s="126"/>
      <c r="L6" s="125" t="s">
        <v>236</v>
      </c>
      <c r="M6" s="125" t="s">
        <v>237</v>
      </c>
      <c r="N6" s="124" t="s">
        <v>238</v>
      </c>
      <c r="O6" t="str">
        <f t="shared" si="0"/>
        <v>DESARROLLO FISICO Y SOSTENIBILIDAD 
DFS</v>
      </c>
    </row>
    <row r="7" spans="1:15" ht="165">
      <c r="A7" s="274" t="s">
        <v>213</v>
      </c>
      <c r="B7" s="261" t="s">
        <v>239</v>
      </c>
      <c r="C7" s="127" t="s">
        <v>240</v>
      </c>
      <c r="D7" s="128" t="s">
        <v>241</v>
      </c>
      <c r="E7" s="129" t="s">
        <v>2</v>
      </c>
      <c r="F7" s="127" t="s">
        <v>242</v>
      </c>
      <c r="G7" s="130">
        <v>0.50729999999999997</v>
      </c>
      <c r="H7" s="131">
        <v>0.65110000000000001</v>
      </c>
      <c r="I7" s="131"/>
      <c r="J7" s="131">
        <v>0.7</v>
      </c>
      <c r="K7" s="131"/>
      <c r="L7" s="127" t="s">
        <v>243</v>
      </c>
      <c r="M7" s="127" t="s">
        <v>244</v>
      </c>
      <c r="N7" s="132" t="s">
        <v>245</v>
      </c>
      <c r="O7" t="str">
        <f t="shared" si="0"/>
        <v>DESARROLLO INFORMATICO Y COMIUNICACIONES
DIC</v>
      </c>
    </row>
    <row r="8" spans="1:15" ht="165">
      <c r="A8" s="274" t="s">
        <v>213</v>
      </c>
      <c r="B8" s="261" t="s">
        <v>239</v>
      </c>
      <c r="C8" s="127" t="s">
        <v>246</v>
      </c>
      <c r="D8" s="128" t="s">
        <v>247</v>
      </c>
      <c r="E8" s="129" t="s">
        <v>2</v>
      </c>
      <c r="F8" s="133" t="s">
        <v>248</v>
      </c>
      <c r="G8" s="131">
        <v>0.36070000000000002</v>
      </c>
      <c r="H8" s="131">
        <v>0.4496</v>
      </c>
      <c r="I8" s="131"/>
      <c r="J8" s="131">
        <v>0.5</v>
      </c>
      <c r="K8" s="131"/>
      <c r="L8" s="127" t="s">
        <v>249</v>
      </c>
      <c r="M8" s="127" t="s">
        <v>244</v>
      </c>
      <c r="N8" s="132" t="s">
        <v>245</v>
      </c>
      <c r="O8" t="str">
        <f t="shared" si="0"/>
        <v>DESARROLLO INFORMATICO Y COMIUNICACIONES
DIC</v>
      </c>
    </row>
    <row r="9" spans="1:15" ht="231">
      <c r="A9" s="274" t="s">
        <v>213</v>
      </c>
      <c r="B9" s="261" t="s">
        <v>239</v>
      </c>
      <c r="C9" s="127" t="s">
        <v>250</v>
      </c>
      <c r="D9" s="128" t="s">
        <v>251</v>
      </c>
      <c r="E9" s="129" t="s">
        <v>2</v>
      </c>
      <c r="F9" s="133" t="s">
        <v>252</v>
      </c>
      <c r="G9" s="131">
        <v>0.71</v>
      </c>
      <c r="H9" s="131">
        <v>0.80759999999999998</v>
      </c>
      <c r="I9" s="131"/>
      <c r="J9" s="131">
        <v>0.9</v>
      </c>
      <c r="K9" s="131"/>
      <c r="L9" s="127" t="s">
        <v>253</v>
      </c>
      <c r="M9" s="127" t="s">
        <v>244</v>
      </c>
      <c r="N9" s="132" t="s">
        <v>245</v>
      </c>
      <c r="O9" t="str">
        <f t="shared" si="0"/>
        <v>DESARROLLO INFORMATICO Y COMIUNICACIONES
DIC</v>
      </c>
    </row>
    <row r="10" spans="1:15" ht="165">
      <c r="A10" s="274" t="s">
        <v>213</v>
      </c>
      <c r="B10" s="261" t="s">
        <v>239</v>
      </c>
      <c r="C10" s="127" t="s">
        <v>254</v>
      </c>
      <c r="D10" s="128" t="s">
        <v>255</v>
      </c>
      <c r="E10" s="129" t="s">
        <v>2</v>
      </c>
      <c r="F10" s="133" t="s">
        <v>256</v>
      </c>
      <c r="G10" s="131">
        <v>0.75380000000000003</v>
      </c>
      <c r="H10" s="131">
        <v>0.80759999999999998</v>
      </c>
      <c r="I10" s="131"/>
      <c r="J10" s="131">
        <v>0.9</v>
      </c>
      <c r="K10" s="131"/>
      <c r="L10" s="127" t="s">
        <v>257</v>
      </c>
      <c r="M10" s="127" t="s">
        <v>244</v>
      </c>
      <c r="N10" s="132" t="s">
        <v>258</v>
      </c>
      <c r="O10" t="str">
        <f t="shared" si="0"/>
        <v>DESARROLLO INFORMATICO Y COMIUNICACIONES
DIC</v>
      </c>
    </row>
    <row r="11" spans="1:15" ht="165">
      <c r="A11" s="274" t="s">
        <v>213</v>
      </c>
      <c r="B11" s="261" t="s">
        <v>259</v>
      </c>
      <c r="C11" s="134" t="s">
        <v>260</v>
      </c>
      <c r="D11" s="128" t="s">
        <v>261</v>
      </c>
      <c r="E11" s="129" t="s">
        <v>2</v>
      </c>
      <c r="F11" s="135" t="s">
        <v>262</v>
      </c>
      <c r="G11" s="136">
        <v>1</v>
      </c>
      <c r="H11" s="136">
        <v>1</v>
      </c>
      <c r="I11" s="136"/>
      <c r="J11" s="136">
        <v>1</v>
      </c>
      <c r="K11" s="136"/>
      <c r="L11" s="136" t="s">
        <v>263</v>
      </c>
      <c r="M11" s="127" t="s">
        <v>264</v>
      </c>
      <c r="N11" s="127" t="s">
        <v>265</v>
      </c>
      <c r="O11" t="str">
        <f t="shared" si="0"/>
        <v>DESARROLLO FINANCIERO 
DF</v>
      </c>
    </row>
    <row r="12" spans="1:15" ht="132">
      <c r="A12" s="274" t="s">
        <v>213</v>
      </c>
      <c r="B12" s="261" t="s">
        <v>259</v>
      </c>
      <c r="C12" s="134" t="s">
        <v>266</v>
      </c>
      <c r="D12" s="128" t="s">
        <v>267</v>
      </c>
      <c r="E12" s="129" t="s">
        <v>2</v>
      </c>
      <c r="F12" s="135" t="s">
        <v>268</v>
      </c>
      <c r="G12" s="131">
        <v>0.99080000000000001</v>
      </c>
      <c r="H12" s="136">
        <v>1</v>
      </c>
      <c r="I12" s="136"/>
      <c r="J12" s="136">
        <v>1</v>
      </c>
      <c r="K12" s="136"/>
      <c r="L12" s="136" t="s">
        <v>269</v>
      </c>
      <c r="M12" s="127" t="s">
        <v>270</v>
      </c>
      <c r="N12" s="127" t="s">
        <v>265</v>
      </c>
      <c r="O12" t="str">
        <f t="shared" si="0"/>
        <v>DESARROLLO FINANCIERO 
DF</v>
      </c>
    </row>
    <row r="13" spans="1:15" ht="115.5">
      <c r="A13" s="274" t="s">
        <v>213</v>
      </c>
      <c r="B13" s="261" t="s">
        <v>259</v>
      </c>
      <c r="C13" s="134" t="s">
        <v>271</v>
      </c>
      <c r="D13" s="128" t="s">
        <v>272</v>
      </c>
      <c r="E13" s="129" t="s">
        <v>2</v>
      </c>
      <c r="F13" s="135" t="s">
        <v>273</v>
      </c>
      <c r="G13" s="131">
        <v>0.57089999999999996</v>
      </c>
      <c r="H13" s="136">
        <v>0.65</v>
      </c>
      <c r="I13" s="136"/>
      <c r="J13" s="136">
        <v>0.65</v>
      </c>
      <c r="K13" s="136"/>
      <c r="L13" s="136" t="s">
        <v>274</v>
      </c>
      <c r="M13" s="127" t="s">
        <v>275</v>
      </c>
      <c r="N13" s="127" t="s">
        <v>265</v>
      </c>
      <c r="O13" t="str">
        <f t="shared" si="0"/>
        <v>DESARROLLO FINANCIERO 
DF</v>
      </c>
    </row>
    <row r="14" spans="1:15" ht="231">
      <c r="A14" s="274" t="s">
        <v>213</v>
      </c>
      <c r="B14" s="261" t="s">
        <v>259</v>
      </c>
      <c r="C14" s="134" t="s">
        <v>276</v>
      </c>
      <c r="D14" s="128" t="s">
        <v>277</v>
      </c>
      <c r="E14" s="129" t="s">
        <v>2</v>
      </c>
      <c r="F14" s="137" t="s">
        <v>278</v>
      </c>
      <c r="G14" s="131">
        <v>0.2928</v>
      </c>
      <c r="H14" s="131">
        <v>0.48830000000000001</v>
      </c>
      <c r="I14" s="131"/>
      <c r="J14" s="131">
        <v>1</v>
      </c>
      <c r="K14" s="131"/>
      <c r="L14" s="136" t="s">
        <v>279</v>
      </c>
      <c r="M14" s="127" t="s">
        <v>280</v>
      </c>
      <c r="N14" s="127" t="s">
        <v>265</v>
      </c>
      <c r="O14" t="str">
        <f t="shared" si="0"/>
        <v>DESARROLLO FINANCIERO 
DF</v>
      </c>
    </row>
    <row r="15" spans="1:15" ht="115.5">
      <c r="A15" s="274" t="s">
        <v>213</v>
      </c>
      <c r="B15" s="261" t="s">
        <v>259</v>
      </c>
      <c r="C15" s="134" t="s">
        <v>281</v>
      </c>
      <c r="D15" s="128" t="s">
        <v>282</v>
      </c>
      <c r="E15" s="129" t="s">
        <v>2</v>
      </c>
      <c r="F15" s="137" t="s">
        <v>283</v>
      </c>
      <c r="G15" s="131">
        <v>0.2</v>
      </c>
      <c r="H15" s="136">
        <v>0.4</v>
      </c>
      <c r="I15" s="136"/>
      <c r="J15" s="136">
        <v>1</v>
      </c>
      <c r="K15" s="136"/>
      <c r="L15" s="136" t="s">
        <v>284</v>
      </c>
      <c r="M15" s="127" t="s">
        <v>285</v>
      </c>
      <c r="N15" s="127" t="s">
        <v>265</v>
      </c>
      <c r="O15" t="str">
        <f t="shared" si="0"/>
        <v>DESARROLLO FINANCIERO 
DF</v>
      </c>
    </row>
    <row r="16" spans="1:15" ht="181.5">
      <c r="A16" s="274" t="s">
        <v>213</v>
      </c>
      <c r="B16" s="262" t="s">
        <v>286</v>
      </c>
      <c r="C16" s="127" t="s">
        <v>287</v>
      </c>
      <c r="D16" s="128" t="s">
        <v>288</v>
      </c>
      <c r="E16" s="129" t="s">
        <v>2</v>
      </c>
      <c r="F16" s="127" t="s">
        <v>289</v>
      </c>
      <c r="G16" s="131">
        <v>0.58120000000000005</v>
      </c>
      <c r="H16" s="138">
        <v>0.77549999999999997</v>
      </c>
      <c r="I16" s="138"/>
      <c r="J16" s="138">
        <v>1</v>
      </c>
      <c r="K16" s="138"/>
      <c r="L16" s="127" t="s">
        <v>290</v>
      </c>
      <c r="M16" s="127" t="s">
        <v>291</v>
      </c>
      <c r="N16" s="139" t="s">
        <v>292</v>
      </c>
      <c r="O16" t="str">
        <f t="shared" si="0"/>
        <v>DESARROLLO HUMANO Y ORGANIZACIONAL 
DHO</v>
      </c>
    </row>
    <row r="17" spans="1:15" ht="148.5">
      <c r="A17" s="274" t="s">
        <v>213</v>
      </c>
      <c r="B17" s="262" t="s">
        <v>286</v>
      </c>
      <c r="C17" s="127" t="s">
        <v>293</v>
      </c>
      <c r="D17" s="128" t="s">
        <v>294</v>
      </c>
      <c r="E17" s="129" t="s">
        <v>2</v>
      </c>
      <c r="F17" s="140" t="s">
        <v>295</v>
      </c>
      <c r="G17" s="131">
        <v>0.79600000000000004</v>
      </c>
      <c r="H17" s="138" t="s">
        <v>296</v>
      </c>
      <c r="I17" s="138"/>
      <c r="J17" s="138" t="s">
        <v>296</v>
      </c>
      <c r="K17" s="138"/>
      <c r="L17" s="127" t="s">
        <v>297</v>
      </c>
      <c r="M17" s="816" t="s">
        <v>298</v>
      </c>
      <c r="N17" s="139" t="s">
        <v>292</v>
      </c>
      <c r="O17" t="str">
        <f t="shared" si="0"/>
        <v>DESARROLLO HUMANO Y ORGANIZACIONAL 
DHO</v>
      </c>
    </row>
    <row r="18" spans="1:15" ht="115.5">
      <c r="A18" s="274" t="s">
        <v>213</v>
      </c>
      <c r="B18" s="262" t="s">
        <v>286</v>
      </c>
      <c r="C18" s="127" t="s">
        <v>299</v>
      </c>
      <c r="D18" s="128" t="s">
        <v>300</v>
      </c>
      <c r="E18" s="129" t="s">
        <v>2</v>
      </c>
      <c r="F18" s="140" t="s">
        <v>301</v>
      </c>
      <c r="G18" s="131">
        <v>0.79700000000000004</v>
      </c>
      <c r="H18" s="138">
        <v>0.77</v>
      </c>
      <c r="I18" s="138"/>
      <c r="J18" s="138">
        <v>0.79</v>
      </c>
      <c r="K18" s="138"/>
      <c r="L18" s="127" t="s">
        <v>302</v>
      </c>
      <c r="M18" s="817"/>
      <c r="N18" s="139" t="s">
        <v>292</v>
      </c>
      <c r="O18" t="str">
        <f t="shared" si="0"/>
        <v>DESARROLLO HUMANO Y ORGANIZACIONAL 
DHO</v>
      </c>
    </row>
    <row r="19" spans="1:15" ht="165">
      <c r="A19" s="274" t="s">
        <v>213</v>
      </c>
      <c r="B19" s="262" t="s">
        <v>286</v>
      </c>
      <c r="C19" s="127" t="s">
        <v>303</v>
      </c>
      <c r="D19" s="128" t="s">
        <v>304</v>
      </c>
      <c r="E19" s="129" t="s">
        <v>2</v>
      </c>
      <c r="F19" s="140" t="s">
        <v>305</v>
      </c>
      <c r="G19" s="141">
        <v>0.42420000000000002</v>
      </c>
      <c r="H19" s="138">
        <v>0.7504424778761063</v>
      </c>
      <c r="I19" s="138"/>
      <c r="J19" s="138">
        <v>1</v>
      </c>
      <c r="K19" s="138"/>
      <c r="L19" s="127" t="s">
        <v>306</v>
      </c>
      <c r="M19" s="142" t="s">
        <v>307</v>
      </c>
      <c r="N19" s="139" t="s">
        <v>308</v>
      </c>
      <c r="O19" t="str">
        <f t="shared" si="0"/>
        <v>DESARROLLO HUMANO Y ORGANIZACIONAL 
DHO</v>
      </c>
    </row>
    <row r="20" spans="1:15" ht="148.5">
      <c r="A20" s="274" t="s">
        <v>213</v>
      </c>
      <c r="B20" s="262" t="s">
        <v>286</v>
      </c>
      <c r="C20" s="127" t="s">
        <v>309</v>
      </c>
      <c r="D20" s="128" t="s">
        <v>310</v>
      </c>
      <c r="E20" s="129" t="s">
        <v>2</v>
      </c>
      <c r="F20" s="127" t="s">
        <v>311</v>
      </c>
      <c r="G20" s="131">
        <v>0.84</v>
      </c>
      <c r="H20" s="138">
        <v>0.95</v>
      </c>
      <c r="I20" s="138"/>
      <c r="J20" s="138">
        <v>0.95</v>
      </c>
      <c r="K20" s="138"/>
      <c r="L20" s="127" t="s">
        <v>312</v>
      </c>
      <c r="M20" s="142" t="s">
        <v>313</v>
      </c>
      <c r="N20" s="139" t="s">
        <v>308</v>
      </c>
      <c r="O20" t="str">
        <f t="shared" si="0"/>
        <v>DESARROLLO HUMANO Y ORGANIZACIONAL 
DHO</v>
      </c>
    </row>
    <row r="21" spans="1:15" ht="379.5">
      <c r="A21" s="274" t="s">
        <v>213</v>
      </c>
      <c r="B21" s="262" t="s">
        <v>286</v>
      </c>
      <c r="C21" s="127" t="s">
        <v>314</v>
      </c>
      <c r="D21" s="128" t="s">
        <v>315</v>
      </c>
      <c r="E21" s="129" t="s">
        <v>2</v>
      </c>
      <c r="F21" s="127" t="s">
        <v>316</v>
      </c>
      <c r="G21" s="131">
        <v>0.77800000000000002</v>
      </c>
      <c r="H21" s="138">
        <v>0.91666666666666674</v>
      </c>
      <c r="I21" s="138"/>
      <c r="J21" s="138">
        <v>1</v>
      </c>
      <c r="K21" s="138"/>
      <c r="L21" s="127" t="s">
        <v>317</v>
      </c>
      <c r="M21" s="142" t="s">
        <v>318</v>
      </c>
      <c r="N21" s="139" t="s">
        <v>308</v>
      </c>
      <c r="O21" t="str">
        <f t="shared" si="0"/>
        <v>DESARROLLO HUMANO Y ORGANIZACIONAL 
DHO</v>
      </c>
    </row>
    <row r="22" spans="1:15" ht="280.5">
      <c r="A22" s="275" t="s">
        <v>319</v>
      </c>
      <c r="B22" s="263" t="s">
        <v>320</v>
      </c>
      <c r="C22" s="143" t="s">
        <v>321</v>
      </c>
      <c r="D22" s="144" t="s">
        <v>322</v>
      </c>
      <c r="E22" s="145" t="s">
        <v>2</v>
      </c>
      <c r="F22" s="146" t="s">
        <v>323</v>
      </c>
      <c r="G22" s="147">
        <v>44.7</v>
      </c>
      <c r="H22" s="147">
        <v>45</v>
      </c>
      <c r="I22" s="147"/>
      <c r="J22" s="147">
        <v>45</v>
      </c>
      <c r="K22" s="147"/>
      <c r="L22" s="148" t="s">
        <v>324</v>
      </c>
      <c r="M22" s="149" t="s">
        <v>325</v>
      </c>
      <c r="N22" s="812" t="s">
        <v>326</v>
      </c>
      <c r="O22" t="str">
        <f t="shared" si="0"/>
        <v>Gestión de Programas Académicos</v>
      </c>
    </row>
    <row r="23" spans="1:15" ht="346.5">
      <c r="A23" s="275" t="s">
        <v>319</v>
      </c>
      <c r="B23" s="263" t="s">
        <v>320</v>
      </c>
      <c r="C23" s="150" t="s">
        <v>327</v>
      </c>
      <c r="D23" s="150" t="s">
        <v>328</v>
      </c>
      <c r="E23" s="151" t="s">
        <v>2</v>
      </c>
      <c r="F23" s="146" t="s">
        <v>329</v>
      </c>
      <c r="G23" s="291">
        <v>0.73929999999999996</v>
      </c>
      <c r="H23" s="152">
        <v>0.8</v>
      </c>
      <c r="I23" s="152"/>
      <c r="J23" s="152">
        <v>0.75</v>
      </c>
      <c r="K23" s="152"/>
      <c r="L23" s="148" t="s">
        <v>330</v>
      </c>
      <c r="M23" s="149" t="s">
        <v>325</v>
      </c>
      <c r="N23" s="812"/>
      <c r="O23" t="str">
        <f t="shared" si="0"/>
        <v>Gestión de Programas Académicos</v>
      </c>
    </row>
    <row r="24" spans="1:15" ht="313.5">
      <c r="A24" s="275" t="s">
        <v>319</v>
      </c>
      <c r="B24" s="263" t="s">
        <v>320</v>
      </c>
      <c r="C24" s="150" t="s">
        <v>331</v>
      </c>
      <c r="D24" s="150" t="s">
        <v>332</v>
      </c>
      <c r="E24" s="151" t="s">
        <v>2</v>
      </c>
      <c r="F24" s="146" t="s">
        <v>333</v>
      </c>
      <c r="G24" s="153">
        <v>0.89</v>
      </c>
      <c r="H24" s="152">
        <v>0.9</v>
      </c>
      <c r="I24" s="152"/>
      <c r="J24" s="152" t="s">
        <v>397</v>
      </c>
      <c r="K24" s="152"/>
      <c r="L24" s="148" t="s">
        <v>334</v>
      </c>
      <c r="M24" s="149" t="s">
        <v>325</v>
      </c>
      <c r="N24" s="812"/>
      <c r="O24" t="str">
        <f t="shared" si="0"/>
        <v>Gestión de Programas Académicos</v>
      </c>
    </row>
    <row r="25" spans="1:15" ht="313.5">
      <c r="A25" s="275" t="s">
        <v>319</v>
      </c>
      <c r="B25" s="263" t="s">
        <v>320</v>
      </c>
      <c r="C25" s="150" t="s">
        <v>335</v>
      </c>
      <c r="D25" s="150" t="s">
        <v>336</v>
      </c>
      <c r="E25" s="151" t="s">
        <v>2</v>
      </c>
      <c r="F25" s="146" t="s">
        <v>337</v>
      </c>
      <c r="G25" s="154">
        <v>0.53</v>
      </c>
      <c r="H25" s="155">
        <v>0.85399999999999998</v>
      </c>
      <c r="I25" s="155"/>
      <c r="J25" s="155">
        <v>0.85399999999999998</v>
      </c>
      <c r="K25" s="155"/>
      <c r="L25" s="148" t="s">
        <v>338</v>
      </c>
      <c r="M25" s="149" t="s">
        <v>325</v>
      </c>
      <c r="N25" s="812"/>
      <c r="O25" t="str">
        <f t="shared" si="0"/>
        <v>Gestión de Programas Académicos</v>
      </c>
    </row>
    <row r="26" spans="1:15" ht="49.5">
      <c r="A26" s="275" t="s">
        <v>319</v>
      </c>
      <c r="B26" s="263" t="s">
        <v>320</v>
      </c>
      <c r="C26" s="156" t="s">
        <v>339</v>
      </c>
      <c r="D26" s="156" t="s">
        <v>340</v>
      </c>
      <c r="E26" s="156" t="s">
        <v>2</v>
      </c>
      <c r="F26" s="156" t="s">
        <v>341</v>
      </c>
      <c r="G26" s="292">
        <v>3.4000000000000002E-2</v>
      </c>
      <c r="H26" s="157">
        <v>0.15</v>
      </c>
      <c r="I26" s="157"/>
      <c r="J26" s="157">
        <v>0.5</v>
      </c>
      <c r="K26" s="157"/>
      <c r="L26" s="156" t="s">
        <v>342</v>
      </c>
      <c r="M26" s="158"/>
      <c r="N26" s="812"/>
      <c r="O26" t="str">
        <f t="shared" si="0"/>
        <v>Gestión de Programas Académicos</v>
      </c>
    </row>
    <row r="27" spans="1:15" ht="82.5">
      <c r="A27" s="275" t="s">
        <v>319</v>
      </c>
      <c r="B27" s="264" t="s">
        <v>343</v>
      </c>
      <c r="C27" s="150" t="s">
        <v>344</v>
      </c>
      <c r="D27" s="159" t="s">
        <v>345</v>
      </c>
      <c r="E27" s="160" t="s">
        <v>131</v>
      </c>
      <c r="F27" s="143" t="s">
        <v>346</v>
      </c>
      <c r="G27" s="161">
        <v>16005</v>
      </c>
      <c r="H27" s="161">
        <v>16902</v>
      </c>
      <c r="I27" s="161"/>
      <c r="J27" s="161">
        <v>16902</v>
      </c>
      <c r="K27" s="161"/>
      <c r="L27" s="146" t="s">
        <v>347</v>
      </c>
      <c r="M27" s="813" t="s">
        <v>348</v>
      </c>
      <c r="N27" s="813" t="s">
        <v>349</v>
      </c>
      <c r="O27" t="str">
        <f t="shared" si="0"/>
        <v>Gestión de capacidad academica</v>
      </c>
    </row>
    <row r="28" spans="1:15" ht="82.5">
      <c r="A28" s="275" t="s">
        <v>319</v>
      </c>
      <c r="B28" s="264" t="s">
        <v>343</v>
      </c>
      <c r="C28" s="150" t="s">
        <v>350</v>
      </c>
      <c r="D28" s="159" t="s">
        <v>351</v>
      </c>
      <c r="E28" s="160" t="s">
        <v>131</v>
      </c>
      <c r="F28" s="143" t="s">
        <v>352</v>
      </c>
      <c r="G28" s="161">
        <v>2213</v>
      </c>
      <c r="H28" s="162">
        <v>1530</v>
      </c>
      <c r="I28" s="162"/>
      <c r="J28" s="162">
        <v>1530</v>
      </c>
      <c r="K28" s="162"/>
      <c r="L28" s="146" t="s">
        <v>353</v>
      </c>
      <c r="M28" s="813"/>
      <c r="N28" s="813"/>
      <c r="O28" t="str">
        <f t="shared" si="0"/>
        <v>Gestión de capacidad academica</v>
      </c>
    </row>
    <row r="29" spans="1:15" ht="82.5">
      <c r="A29" s="275" t="s">
        <v>319</v>
      </c>
      <c r="B29" s="264" t="s">
        <v>343</v>
      </c>
      <c r="C29" s="150" t="s">
        <v>354</v>
      </c>
      <c r="D29" s="159" t="s">
        <v>355</v>
      </c>
      <c r="E29" s="160" t="s">
        <v>131</v>
      </c>
      <c r="F29" s="143" t="s">
        <v>356</v>
      </c>
      <c r="G29" s="161">
        <v>35</v>
      </c>
      <c r="H29" s="162">
        <v>32</v>
      </c>
      <c r="I29" s="162"/>
      <c r="J29" s="162">
        <v>31</v>
      </c>
      <c r="K29" s="162"/>
      <c r="L29" s="146" t="s">
        <v>357</v>
      </c>
      <c r="M29" s="813"/>
      <c r="N29" s="813"/>
      <c r="O29" t="str">
        <f t="shared" si="0"/>
        <v>Gestión de capacidad academica</v>
      </c>
    </row>
    <row r="30" spans="1:15" ht="82.5">
      <c r="A30" s="275" t="s">
        <v>319</v>
      </c>
      <c r="B30" s="264" t="s">
        <v>343</v>
      </c>
      <c r="C30" s="150" t="s">
        <v>358</v>
      </c>
      <c r="D30" s="159" t="s">
        <v>355</v>
      </c>
      <c r="E30" s="160" t="s">
        <v>131</v>
      </c>
      <c r="F30" s="143" t="s">
        <v>359</v>
      </c>
      <c r="G30" s="161">
        <v>63</v>
      </c>
      <c r="H30" s="162">
        <v>49</v>
      </c>
      <c r="I30" s="162"/>
      <c r="J30" s="162">
        <v>49</v>
      </c>
      <c r="K30" s="162"/>
      <c r="L30" s="146" t="s">
        <v>360</v>
      </c>
      <c r="M30" s="813"/>
      <c r="N30" s="813"/>
      <c r="O30" t="str">
        <f t="shared" si="0"/>
        <v>Gestión de capacidad academica</v>
      </c>
    </row>
    <row r="31" spans="1:15" ht="115.5">
      <c r="A31" s="275" t="s">
        <v>319</v>
      </c>
      <c r="B31" s="264" t="s">
        <v>343</v>
      </c>
      <c r="C31" s="146" t="s">
        <v>361</v>
      </c>
      <c r="D31" s="159" t="s">
        <v>362</v>
      </c>
      <c r="E31" s="160" t="s">
        <v>2</v>
      </c>
      <c r="F31" s="143" t="s">
        <v>363</v>
      </c>
      <c r="G31" s="154">
        <v>0.92</v>
      </c>
      <c r="H31" s="163">
        <v>0.93</v>
      </c>
      <c r="I31" s="163"/>
      <c r="J31" s="163">
        <v>0.9</v>
      </c>
      <c r="K31" s="163"/>
      <c r="L31" s="146" t="s">
        <v>364</v>
      </c>
      <c r="M31" s="813"/>
      <c r="N31" s="813"/>
      <c r="O31" t="str">
        <f t="shared" si="0"/>
        <v>Gestión de capacidad academica</v>
      </c>
    </row>
    <row r="32" spans="1:15" ht="82.5">
      <c r="A32" s="275" t="s">
        <v>319</v>
      </c>
      <c r="B32" s="264" t="s">
        <v>343</v>
      </c>
      <c r="C32" s="146" t="s">
        <v>365</v>
      </c>
      <c r="D32" s="159" t="s">
        <v>366</v>
      </c>
      <c r="E32" s="160" t="s">
        <v>131</v>
      </c>
      <c r="F32" s="143" t="s">
        <v>367</v>
      </c>
      <c r="G32" s="293">
        <v>293.5</v>
      </c>
      <c r="H32" s="161">
        <v>304</v>
      </c>
      <c r="I32" s="161"/>
      <c r="J32" s="161">
        <v>301</v>
      </c>
      <c r="K32" s="161"/>
      <c r="L32" s="146" t="s">
        <v>368</v>
      </c>
      <c r="M32" s="813"/>
      <c r="N32" s="813"/>
      <c r="O32" t="str">
        <f t="shared" si="0"/>
        <v>Gestión de capacidad academica</v>
      </c>
    </row>
    <row r="33" spans="1:15" ht="82.5">
      <c r="A33" s="275" t="s">
        <v>319</v>
      </c>
      <c r="B33" s="264" t="s">
        <v>343</v>
      </c>
      <c r="C33" s="146" t="s">
        <v>369</v>
      </c>
      <c r="D33" s="159" t="s">
        <v>370</v>
      </c>
      <c r="E33" s="160" t="s">
        <v>131</v>
      </c>
      <c r="F33" s="143" t="s">
        <v>371</v>
      </c>
      <c r="G33" s="293">
        <v>166.5</v>
      </c>
      <c r="H33" s="162">
        <v>152</v>
      </c>
      <c r="I33" s="162"/>
      <c r="J33" s="162">
        <v>152</v>
      </c>
      <c r="K33" s="162"/>
      <c r="L33" s="146" t="s">
        <v>372</v>
      </c>
      <c r="M33" s="813"/>
      <c r="N33" s="813"/>
      <c r="O33" t="str">
        <f t="shared" si="0"/>
        <v>Gestión de capacidad academica</v>
      </c>
    </row>
    <row r="34" spans="1:15" ht="82.5">
      <c r="A34" s="275" t="s">
        <v>319</v>
      </c>
      <c r="B34" s="264" t="s">
        <v>343</v>
      </c>
      <c r="C34" s="146" t="s">
        <v>373</v>
      </c>
      <c r="D34" s="159" t="s">
        <v>374</v>
      </c>
      <c r="E34" s="160" t="s">
        <v>131</v>
      </c>
      <c r="F34" s="143" t="s">
        <v>375</v>
      </c>
      <c r="G34" s="147">
        <v>304.26</v>
      </c>
      <c r="H34" s="147">
        <v>341.53</v>
      </c>
      <c r="I34" s="147"/>
      <c r="J34" s="147">
        <v>341.53</v>
      </c>
      <c r="K34" s="147"/>
      <c r="L34" s="146" t="s">
        <v>376</v>
      </c>
      <c r="M34" s="813"/>
      <c r="N34" s="813"/>
      <c r="O34" t="str">
        <f t="shared" si="0"/>
        <v>Gestión de capacidad academica</v>
      </c>
    </row>
    <row r="35" spans="1:15" ht="99">
      <c r="A35" s="275" t="s">
        <v>319</v>
      </c>
      <c r="B35" s="264" t="s">
        <v>343</v>
      </c>
      <c r="C35" s="150" t="s">
        <v>377</v>
      </c>
      <c r="D35" s="164" t="s">
        <v>378</v>
      </c>
      <c r="E35" s="160" t="s">
        <v>379</v>
      </c>
      <c r="F35" s="143" t="s">
        <v>380</v>
      </c>
      <c r="G35" s="147">
        <v>1.55</v>
      </c>
      <c r="H35" s="165">
        <v>1.43</v>
      </c>
      <c r="I35" s="165"/>
      <c r="J35" s="165">
        <v>1.28</v>
      </c>
      <c r="K35" s="165"/>
      <c r="L35" s="146" t="s">
        <v>381</v>
      </c>
      <c r="M35" s="813"/>
      <c r="N35" s="813"/>
      <c r="O35" t="str">
        <f t="shared" si="0"/>
        <v>Gestión de capacidad academica</v>
      </c>
    </row>
    <row r="36" spans="1:15" ht="115.5">
      <c r="A36" s="275" t="s">
        <v>319</v>
      </c>
      <c r="B36" s="264" t="s">
        <v>343</v>
      </c>
      <c r="C36" s="146" t="s">
        <v>382</v>
      </c>
      <c r="D36" s="159" t="s">
        <v>383</v>
      </c>
      <c r="E36" s="160" t="s">
        <v>183</v>
      </c>
      <c r="F36" s="143" t="s">
        <v>384</v>
      </c>
      <c r="G36" s="161">
        <v>16</v>
      </c>
      <c r="H36" s="162">
        <v>32</v>
      </c>
      <c r="I36" s="162"/>
      <c r="J36" s="162">
        <v>13</v>
      </c>
      <c r="K36" s="162"/>
      <c r="L36" s="146" t="s">
        <v>385</v>
      </c>
      <c r="M36" s="813"/>
      <c r="N36" s="813"/>
      <c r="O36" t="str">
        <f t="shared" si="0"/>
        <v>Gestión de capacidad academica</v>
      </c>
    </row>
    <row r="37" spans="1:15" ht="115.5">
      <c r="A37" s="275" t="s">
        <v>319</v>
      </c>
      <c r="B37" s="264" t="s">
        <v>343</v>
      </c>
      <c r="C37" s="146" t="s">
        <v>386</v>
      </c>
      <c r="D37" s="146" t="s">
        <v>387</v>
      </c>
      <c r="E37" s="160" t="s">
        <v>183</v>
      </c>
      <c r="F37" s="146" t="s">
        <v>388</v>
      </c>
      <c r="G37" s="161">
        <v>182406</v>
      </c>
      <c r="H37" s="161">
        <v>275000</v>
      </c>
      <c r="I37" s="161"/>
      <c r="J37" s="161">
        <v>123370</v>
      </c>
      <c r="K37" s="161"/>
      <c r="L37" s="146" t="s">
        <v>389</v>
      </c>
      <c r="M37" s="813"/>
      <c r="N37" s="813"/>
      <c r="O37" t="str">
        <f t="shared" si="0"/>
        <v>Gestión de capacidad academica</v>
      </c>
    </row>
    <row r="38" spans="1:15" ht="148.5">
      <c r="A38" s="275" t="s">
        <v>319</v>
      </c>
      <c r="B38" s="264" t="s">
        <v>343</v>
      </c>
      <c r="C38" s="143" t="s">
        <v>390</v>
      </c>
      <c r="D38" s="159" t="s">
        <v>391</v>
      </c>
      <c r="E38" s="160" t="s">
        <v>2</v>
      </c>
      <c r="F38" s="143" t="s">
        <v>392</v>
      </c>
      <c r="G38" s="294">
        <v>0.1338</v>
      </c>
      <c r="H38" s="152">
        <v>0.5</v>
      </c>
      <c r="I38" s="152"/>
      <c r="J38" s="152">
        <v>0.55000000000000004</v>
      </c>
      <c r="K38" s="152"/>
      <c r="L38" s="146" t="s">
        <v>393</v>
      </c>
      <c r="M38" s="813"/>
      <c r="N38" s="813"/>
      <c r="O38" t="str">
        <f t="shared" si="0"/>
        <v>Gestión de capacidad academica</v>
      </c>
    </row>
    <row r="39" spans="1:15" ht="148.5">
      <c r="A39" s="275" t="s">
        <v>319</v>
      </c>
      <c r="B39" s="264" t="s">
        <v>343</v>
      </c>
      <c r="C39" s="159" t="s">
        <v>394</v>
      </c>
      <c r="D39" s="159" t="s">
        <v>395</v>
      </c>
      <c r="E39" s="160" t="s">
        <v>183</v>
      </c>
      <c r="F39" s="143" t="s">
        <v>396</v>
      </c>
      <c r="G39" s="295">
        <v>6448</v>
      </c>
      <c r="H39" s="167">
        <v>6448</v>
      </c>
      <c r="I39" s="167"/>
      <c r="J39" s="167">
        <v>2000</v>
      </c>
      <c r="K39" s="167"/>
      <c r="L39" s="146" t="s">
        <v>398</v>
      </c>
      <c r="M39" s="813"/>
      <c r="N39" s="813"/>
      <c r="O39" t="str">
        <f t="shared" si="0"/>
        <v>Gestión de capacidad academica</v>
      </c>
    </row>
    <row r="40" spans="1:15" ht="165">
      <c r="A40" s="275" t="s">
        <v>319</v>
      </c>
      <c r="B40" s="264" t="s">
        <v>343</v>
      </c>
      <c r="C40" s="143" t="s">
        <v>399</v>
      </c>
      <c r="D40" s="159" t="s">
        <v>400</v>
      </c>
      <c r="E40" s="160" t="s">
        <v>2</v>
      </c>
      <c r="F40" s="143" t="s">
        <v>401</v>
      </c>
      <c r="G40" s="166">
        <v>49.16</v>
      </c>
      <c r="H40" s="147">
        <v>34.47</v>
      </c>
      <c r="I40" s="147"/>
      <c r="J40" s="147">
        <v>33.47</v>
      </c>
      <c r="K40" s="147"/>
      <c r="L40" s="146" t="s">
        <v>402</v>
      </c>
      <c r="M40" s="813"/>
      <c r="N40" s="813"/>
      <c r="O40" t="str">
        <f t="shared" si="0"/>
        <v>Gestión de capacidad academica</v>
      </c>
    </row>
    <row r="41" spans="1:15" ht="115.5">
      <c r="A41" s="275" t="s">
        <v>319</v>
      </c>
      <c r="B41" s="265" t="s">
        <v>403</v>
      </c>
      <c r="C41" s="159" t="s">
        <v>404</v>
      </c>
      <c r="D41" s="168" t="s">
        <v>405</v>
      </c>
      <c r="E41" s="160" t="s">
        <v>2</v>
      </c>
      <c r="F41" s="160" t="s">
        <v>406</v>
      </c>
      <c r="G41" s="169">
        <v>0.56699999999999995</v>
      </c>
      <c r="H41" s="170">
        <v>0.2772</v>
      </c>
      <c r="I41" s="170"/>
      <c r="J41" s="170">
        <v>0.28000000000000003</v>
      </c>
      <c r="K41" s="170"/>
      <c r="L41" s="160" t="s">
        <v>407</v>
      </c>
      <c r="M41" s="160" t="s">
        <v>408</v>
      </c>
      <c r="N41" s="160" t="s">
        <v>409</v>
      </c>
      <c r="O41" t="str">
        <f t="shared" si="0"/>
        <v>Gestión Docente</v>
      </c>
    </row>
    <row r="42" spans="1:15" ht="115.5">
      <c r="A42" s="275" t="s">
        <v>319</v>
      </c>
      <c r="B42" s="265" t="s">
        <v>403</v>
      </c>
      <c r="C42" s="159" t="s">
        <v>410</v>
      </c>
      <c r="D42" s="159" t="s">
        <v>411</v>
      </c>
      <c r="E42" s="160" t="s">
        <v>2</v>
      </c>
      <c r="F42" s="160" t="s">
        <v>412</v>
      </c>
      <c r="G42" s="169">
        <v>0.2261</v>
      </c>
      <c r="H42" s="170">
        <v>0.57199999999999995</v>
      </c>
      <c r="I42" s="170"/>
      <c r="J42" s="170">
        <v>0.62180000000000002</v>
      </c>
      <c r="K42" s="170"/>
      <c r="L42" s="160" t="s">
        <v>413</v>
      </c>
      <c r="M42" s="160" t="s">
        <v>408</v>
      </c>
      <c r="N42" s="160" t="s">
        <v>409</v>
      </c>
      <c r="O42" t="str">
        <f t="shared" si="0"/>
        <v>Gestión Docente</v>
      </c>
    </row>
    <row r="43" spans="1:15" ht="181.5">
      <c r="A43" s="275" t="s">
        <v>319</v>
      </c>
      <c r="B43" s="265" t="s">
        <v>403</v>
      </c>
      <c r="C43" s="159" t="s">
        <v>414</v>
      </c>
      <c r="D43" s="159" t="s">
        <v>415</v>
      </c>
      <c r="E43" s="160" t="s">
        <v>2</v>
      </c>
      <c r="F43" s="160" t="s">
        <v>416</v>
      </c>
      <c r="G43" s="169">
        <v>0.5998</v>
      </c>
      <c r="H43" s="171">
        <v>0.64</v>
      </c>
      <c r="I43" s="171"/>
      <c r="J43" s="171">
        <v>0.64</v>
      </c>
      <c r="K43" s="171"/>
      <c r="L43" s="160" t="s">
        <v>417</v>
      </c>
      <c r="M43" s="160" t="s">
        <v>408</v>
      </c>
      <c r="N43" s="160" t="s">
        <v>418</v>
      </c>
      <c r="O43" t="str">
        <f t="shared" si="0"/>
        <v>Gestión Docente</v>
      </c>
    </row>
    <row r="44" spans="1:15" ht="330">
      <c r="A44" s="275" t="s">
        <v>319</v>
      </c>
      <c r="B44" s="265" t="s">
        <v>403</v>
      </c>
      <c r="C44" s="159" t="s">
        <v>419</v>
      </c>
      <c r="D44" s="159" t="s">
        <v>420</v>
      </c>
      <c r="E44" s="160" t="s">
        <v>2</v>
      </c>
      <c r="F44" s="160" t="s">
        <v>421</v>
      </c>
      <c r="G44" s="169">
        <v>0.4461</v>
      </c>
      <c r="H44" s="171">
        <v>0.45900000000000002</v>
      </c>
      <c r="I44" s="171"/>
      <c r="J44" s="171">
        <v>0.72299999999999998</v>
      </c>
      <c r="K44" s="171"/>
      <c r="L44" s="160" t="s">
        <v>422</v>
      </c>
      <c r="M44" s="160" t="s">
        <v>408</v>
      </c>
      <c r="N44" s="160" t="s">
        <v>418</v>
      </c>
      <c r="O44" t="str">
        <f t="shared" si="0"/>
        <v>Gestión Docente</v>
      </c>
    </row>
    <row r="45" spans="1:15" ht="165">
      <c r="A45" s="275" t="s">
        <v>319</v>
      </c>
      <c r="B45" s="265" t="s">
        <v>403</v>
      </c>
      <c r="C45" s="159" t="s">
        <v>423</v>
      </c>
      <c r="D45" s="159" t="s">
        <v>424</v>
      </c>
      <c r="E45" s="160" t="s">
        <v>2</v>
      </c>
      <c r="F45" s="160" t="s">
        <v>425</v>
      </c>
      <c r="G45" s="169">
        <v>0.79110000000000003</v>
      </c>
      <c r="H45" s="171">
        <v>0.55000000000000004</v>
      </c>
      <c r="I45" s="171"/>
      <c r="J45" s="171">
        <v>0.85</v>
      </c>
      <c r="K45" s="171"/>
      <c r="L45" s="160" t="s">
        <v>426</v>
      </c>
      <c r="M45" s="160" t="s">
        <v>408</v>
      </c>
      <c r="N45" s="160" t="s">
        <v>418</v>
      </c>
      <c r="O45" t="str">
        <f t="shared" si="0"/>
        <v>Gestión Docente</v>
      </c>
    </row>
    <row r="46" spans="1:15" ht="165">
      <c r="A46" s="275" t="s">
        <v>319</v>
      </c>
      <c r="B46" s="265" t="s">
        <v>403</v>
      </c>
      <c r="C46" s="159" t="s">
        <v>427</v>
      </c>
      <c r="D46" s="159" t="s">
        <v>428</v>
      </c>
      <c r="E46" s="160" t="s">
        <v>2</v>
      </c>
      <c r="F46" s="160" t="s">
        <v>429</v>
      </c>
      <c r="G46" s="169">
        <v>0.35599999999999998</v>
      </c>
      <c r="H46" s="170">
        <v>0.43559999999999999</v>
      </c>
      <c r="I46" s="170"/>
      <c r="J46" s="170">
        <v>0.76</v>
      </c>
      <c r="K46" s="170"/>
      <c r="L46" s="160" t="s">
        <v>430</v>
      </c>
      <c r="M46" s="160" t="s">
        <v>408</v>
      </c>
      <c r="N46" s="160" t="s">
        <v>418</v>
      </c>
      <c r="O46" t="str">
        <f t="shared" si="0"/>
        <v>Gestión Docente</v>
      </c>
    </row>
    <row r="47" spans="1:15" ht="165">
      <c r="A47" s="275" t="s">
        <v>319</v>
      </c>
      <c r="B47" s="265" t="s">
        <v>403</v>
      </c>
      <c r="C47" s="159" t="s">
        <v>431</v>
      </c>
      <c r="D47" s="159" t="s">
        <v>432</v>
      </c>
      <c r="E47" s="160" t="s">
        <v>2</v>
      </c>
      <c r="F47" s="160" t="s">
        <v>433</v>
      </c>
      <c r="G47" s="169">
        <v>0.2</v>
      </c>
      <c r="H47" s="171">
        <v>0.66</v>
      </c>
      <c r="I47" s="171"/>
      <c r="J47" s="171">
        <v>1</v>
      </c>
      <c r="K47" s="171"/>
      <c r="L47" s="160" t="s">
        <v>434</v>
      </c>
      <c r="M47" s="160" t="s">
        <v>408</v>
      </c>
      <c r="N47" s="160" t="s">
        <v>418</v>
      </c>
      <c r="O47" t="str">
        <f t="shared" si="0"/>
        <v>Gestión Docente</v>
      </c>
    </row>
    <row r="48" spans="1:15" ht="132">
      <c r="A48" s="275" t="s">
        <v>319</v>
      </c>
      <c r="B48" s="265" t="s">
        <v>435</v>
      </c>
      <c r="C48" s="150" t="s">
        <v>436</v>
      </c>
      <c r="D48" s="159" t="s">
        <v>437</v>
      </c>
      <c r="E48" s="148" t="s">
        <v>2</v>
      </c>
      <c r="F48" s="143" t="s">
        <v>438</v>
      </c>
      <c r="G48" s="296">
        <v>0.93899999999999995</v>
      </c>
      <c r="H48" s="172">
        <v>0.96</v>
      </c>
      <c r="I48" s="172"/>
      <c r="J48" s="172">
        <v>1</v>
      </c>
      <c r="K48" s="172"/>
      <c r="L48" s="146" t="s">
        <v>439</v>
      </c>
      <c r="M48" s="173" t="s">
        <v>440</v>
      </c>
      <c r="N48" s="810" t="s">
        <v>418</v>
      </c>
      <c r="O48" t="str">
        <f t="shared" si="0"/>
        <v>Gestión de la Educación virtual</v>
      </c>
    </row>
    <row r="49" spans="1:15" ht="82.5">
      <c r="A49" s="275" t="s">
        <v>319</v>
      </c>
      <c r="B49" s="265" t="s">
        <v>435</v>
      </c>
      <c r="C49" s="150" t="s">
        <v>441</v>
      </c>
      <c r="D49" s="150" t="s">
        <v>442</v>
      </c>
      <c r="E49" s="148" t="s">
        <v>131</v>
      </c>
      <c r="F49" s="143" t="s">
        <v>443</v>
      </c>
      <c r="G49" s="167">
        <v>0</v>
      </c>
      <c r="H49" s="167">
        <v>1</v>
      </c>
      <c r="I49" s="167"/>
      <c r="J49" s="167">
        <v>3</v>
      </c>
      <c r="K49" s="167"/>
      <c r="L49" s="146" t="s">
        <v>444</v>
      </c>
      <c r="M49" s="173" t="s">
        <v>445</v>
      </c>
      <c r="N49" s="810"/>
      <c r="O49" t="str">
        <f t="shared" si="0"/>
        <v>Gestión de la Educación virtual</v>
      </c>
    </row>
    <row r="50" spans="1:15" ht="115.5">
      <c r="A50" s="275" t="s">
        <v>319</v>
      </c>
      <c r="B50" s="265" t="s">
        <v>435</v>
      </c>
      <c r="C50" s="150" t="s">
        <v>446</v>
      </c>
      <c r="D50" s="150" t="s">
        <v>447</v>
      </c>
      <c r="E50" s="148" t="s">
        <v>131</v>
      </c>
      <c r="F50" s="143" t="s">
        <v>448</v>
      </c>
      <c r="G50" s="167">
        <v>0</v>
      </c>
      <c r="H50" s="167">
        <v>1</v>
      </c>
      <c r="I50" s="167"/>
      <c r="J50" s="167">
        <v>3</v>
      </c>
      <c r="K50" s="167"/>
      <c r="L50" s="146" t="s">
        <v>449</v>
      </c>
      <c r="M50" s="173" t="s">
        <v>450</v>
      </c>
      <c r="N50" s="810"/>
      <c r="O50" t="str">
        <f t="shared" si="0"/>
        <v>Gestión de la Educación virtual</v>
      </c>
    </row>
    <row r="51" spans="1:15" ht="280.5">
      <c r="A51" s="275" t="s">
        <v>319</v>
      </c>
      <c r="B51" s="265" t="s">
        <v>451</v>
      </c>
      <c r="C51" s="150" t="s">
        <v>452</v>
      </c>
      <c r="D51" s="150" t="s">
        <v>453</v>
      </c>
      <c r="E51" s="148" t="s">
        <v>2</v>
      </c>
      <c r="F51" s="148" t="s">
        <v>454</v>
      </c>
      <c r="G51" s="154">
        <v>0.50239999999999996</v>
      </c>
      <c r="H51" s="155">
        <v>0.5</v>
      </c>
      <c r="I51" s="155"/>
      <c r="J51" s="155">
        <v>0.5</v>
      </c>
      <c r="K51" s="155"/>
      <c r="L51" s="148" t="s">
        <v>455</v>
      </c>
      <c r="M51" s="148" t="s">
        <v>456</v>
      </c>
      <c r="N51" s="810" t="s">
        <v>457</v>
      </c>
      <c r="O51" t="str">
        <f t="shared" si="0"/>
        <v>Gestión Académica Estudiantil</v>
      </c>
    </row>
    <row r="52" spans="1:15" ht="313.5">
      <c r="A52" s="275" t="s">
        <v>319</v>
      </c>
      <c r="B52" s="265" t="s">
        <v>451</v>
      </c>
      <c r="C52" s="150" t="s">
        <v>458</v>
      </c>
      <c r="D52" s="150" t="s">
        <v>459</v>
      </c>
      <c r="E52" s="148" t="s">
        <v>2</v>
      </c>
      <c r="F52" s="146" t="s">
        <v>460</v>
      </c>
      <c r="G52" s="154">
        <v>0.83</v>
      </c>
      <c r="H52" s="155">
        <v>0.8</v>
      </c>
      <c r="I52" s="155"/>
      <c r="J52" s="155">
        <v>0.8</v>
      </c>
      <c r="K52" s="155"/>
      <c r="L52" s="148" t="s">
        <v>461</v>
      </c>
      <c r="M52" s="148" t="s">
        <v>325</v>
      </c>
      <c r="N52" s="810"/>
      <c r="O52" t="str">
        <f t="shared" si="0"/>
        <v>Gestión Académica Estudiantil</v>
      </c>
    </row>
    <row r="53" spans="1:15" ht="132">
      <c r="A53" s="275" t="s">
        <v>319</v>
      </c>
      <c r="B53" s="265" t="s">
        <v>451</v>
      </c>
      <c r="C53" s="150" t="s">
        <v>462</v>
      </c>
      <c r="D53" s="168" t="s">
        <v>463</v>
      </c>
      <c r="E53" s="148" t="s">
        <v>2</v>
      </c>
      <c r="F53" s="148" t="s">
        <v>464</v>
      </c>
      <c r="G53" s="154">
        <v>0.87829999999999997</v>
      </c>
      <c r="H53" s="155">
        <f>100%-11%</f>
        <v>0.89</v>
      </c>
      <c r="I53" s="155"/>
      <c r="J53" s="155">
        <v>0.90100000000000002</v>
      </c>
      <c r="K53" s="155"/>
      <c r="L53" s="148" t="s">
        <v>465</v>
      </c>
      <c r="M53" s="148" t="s">
        <v>466</v>
      </c>
      <c r="N53" s="810"/>
      <c r="O53" t="str">
        <f t="shared" si="0"/>
        <v>Gestión Académica Estudiantil</v>
      </c>
    </row>
    <row r="54" spans="1:15" ht="82.5">
      <c r="A54" s="275" t="s">
        <v>319</v>
      </c>
      <c r="B54" s="265" t="s">
        <v>451</v>
      </c>
      <c r="C54" s="150" t="s">
        <v>467</v>
      </c>
      <c r="D54" s="150" t="s">
        <v>468</v>
      </c>
      <c r="E54" s="148" t="s">
        <v>2</v>
      </c>
      <c r="F54" s="148" t="s">
        <v>469</v>
      </c>
      <c r="G54" s="174">
        <v>0.49120000000000003</v>
      </c>
      <c r="H54" s="155">
        <v>0.50360000000000005</v>
      </c>
      <c r="I54" s="155"/>
      <c r="J54" s="155">
        <v>0.50360000000000005</v>
      </c>
      <c r="K54" s="155"/>
      <c r="L54" s="148" t="s">
        <v>470</v>
      </c>
      <c r="M54" s="148" t="s">
        <v>471</v>
      </c>
      <c r="N54" s="810"/>
      <c r="O54" t="str">
        <f t="shared" si="0"/>
        <v>Gestión Académica Estudiantil</v>
      </c>
    </row>
    <row r="55" spans="1:15" ht="132">
      <c r="A55" s="275" t="s">
        <v>319</v>
      </c>
      <c r="B55" s="265" t="s">
        <v>451</v>
      </c>
      <c r="C55" s="150" t="s">
        <v>472</v>
      </c>
      <c r="D55" s="168" t="s">
        <v>473</v>
      </c>
      <c r="E55" s="148" t="s">
        <v>2</v>
      </c>
      <c r="F55" s="148" t="s">
        <v>474</v>
      </c>
      <c r="G55" s="154">
        <v>0.69350000000000001</v>
      </c>
      <c r="H55" s="154">
        <v>0.65</v>
      </c>
      <c r="I55" s="154"/>
      <c r="J55" s="154" t="s">
        <v>765</v>
      </c>
      <c r="K55" s="154"/>
      <c r="L55" s="148" t="s">
        <v>475</v>
      </c>
      <c r="M55" s="148" t="s">
        <v>471</v>
      </c>
      <c r="N55" s="810"/>
      <c r="O55" t="str">
        <f t="shared" si="0"/>
        <v>Gestión Académica Estudiantil</v>
      </c>
    </row>
    <row r="56" spans="1:15" ht="49.5">
      <c r="A56" s="275" t="s">
        <v>319</v>
      </c>
      <c r="B56" s="265" t="s">
        <v>451</v>
      </c>
      <c r="C56" s="175" t="s">
        <v>476</v>
      </c>
      <c r="D56" s="175" t="s">
        <v>477</v>
      </c>
      <c r="E56" s="176" t="s">
        <v>2</v>
      </c>
      <c r="F56" s="175" t="s">
        <v>478</v>
      </c>
      <c r="G56" s="177">
        <v>0.86</v>
      </c>
      <c r="H56" s="300">
        <v>0.9</v>
      </c>
      <c r="I56" s="178"/>
      <c r="J56" s="300">
        <v>0.90100000000000002</v>
      </c>
      <c r="K56" s="178"/>
      <c r="L56" s="286" t="s">
        <v>479</v>
      </c>
      <c r="M56" s="176" t="s">
        <v>471</v>
      </c>
      <c r="N56" s="811"/>
      <c r="O56" t="str">
        <f t="shared" si="0"/>
        <v>Gestión Académica Estudiantil</v>
      </c>
    </row>
    <row r="57" spans="1:15" ht="297">
      <c r="A57" s="276" t="s">
        <v>480</v>
      </c>
      <c r="B57" s="184" t="s">
        <v>481</v>
      </c>
      <c r="C57" s="179" t="s">
        <v>482</v>
      </c>
      <c r="D57" s="180" t="s">
        <v>483</v>
      </c>
      <c r="E57" s="180" t="s">
        <v>2</v>
      </c>
      <c r="F57" s="181" t="s">
        <v>484</v>
      </c>
      <c r="G57" s="181">
        <v>0</v>
      </c>
      <c r="H57" s="181">
        <v>0.01</v>
      </c>
      <c r="I57" s="181"/>
      <c r="J57" s="181">
        <v>0.4</v>
      </c>
      <c r="K57" s="181"/>
      <c r="L57" s="180" t="s">
        <v>485</v>
      </c>
      <c r="M57" s="182" t="s">
        <v>164</v>
      </c>
      <c r="N57" s="182" t="s">
        <v>486</v>
      </c>
      <c r="O57" t="str">
        <f t="shared" si="0"/>
        <v>FORMACIÓN PARA LA VIDA</v>
      </c>
    </row>
    <row r="58" spans="1:15" ht="198">
      <c r="A58" s="276" t="s">
        <v>480</v>
      </c>
      <c r="B58" s="184" t="s">
        <v>481</v>
      </c>
      <c r="C58" s="179" t="s">
        <v>487</v>
      </c>
      <c r="D58" s="180" t="s">
        <v>488</v>
      </c>
      <c r="E58" s="180" t="s">
        <v>2</v>
      </c>
      <c r="F58" s="181" t="s">
        <v>489</v>
      </c>
      <c r="G58" s="297">
        <v>0.56200000000000006</v>
      </c>
      <c r="H58" s="183">
        <v>0.7</v>
      </c>
      <c r="I58" s="183"/>
      <c r="J58" s="183">
        <v>1</v>
      </c>
      <c r="K58" s="183"/>
      <c r="L58" s="180" t="s">
        <v>490</v>
      </c>
      <c r="M58" s="182" t="s">
        <v>164</v>
      </c>
      <c r="N58" s="182" t="s">
        <v>491</v>
      </c>
      <c r="O58" t="str">
        <f t="shared" si="0"/>
        <v>FORMACIÓN PARA LA VIDA</v>
      </c>
    </row>
    <row r="59" spans="1:15" ht="181.5">
      <c r="A59" s="276" t="s">
        <v>480</v>
      </c>
      <c r="B59" s="184" t="s">
        <v>481</v>
      </c>
      <c r="C59" s="179" t="s">
        <v>492</v>
      </c>
      <c r="D59" s="180" t="s">
        <v>493</v>
      </c>
      <c r="E59" s="180" t="s">
        <v>2</v>
      </c>
      <c r="F59" s="181" t="s">
        <v>494</v>
      </c>
      <c r="G59" s="181">
        <v>0.81</v>
      </c>
      <c r="H59" s="181">
        <v>0.85</v>
      </c>
      <c r="I59" s="181"/>
      <c r="J59" s="181">
        <v>1</v>
      </c>
      <c r="K59" s="181"/>
      <c r="L59" s="180" t="s">
        <v>495</v>
      </c>
      <c r="M59" s="182" t="s">
        <v>164</v>
      </c>
      <c r="N59" s="182" t="s">
        <v>491</v>
      </c>
      <c r="O59" t="str">
        <f t="shared" si="0"/>
        <v>FORMACIÓN PARA LA VIDA</v>
      </c>
    </row>
    <row r="60" spans="1:15" ht="148.5">
      <c r="A60" s="276" t="s">
        <v>480</v>
      </c>
      <c r="B60" s="184" t="s">
        <v>481</v>
      </c>
      <c r="C60" s="179" t="s">
        <v>496</v>
      </c>
      <c r="D60" s="180" t="s">
        <v>497</v>
      </c>
      <c r="E60" s="180" t="s">
        <v>2</v>
      </c>
      <c r="F60" s="181" t="s">
        <v>498</v>
      </c>
      <c r="G60" s="186">
        <v>0.63690000000000002</v>
      </c>
      <c r="H60" s="181">
        <v>0.64</v>
      </c>
      <c r="I60" s="181"/>
      <c r="J60" s="181">
        <v>0.7</v>
      </c>
      <c r="K60" s="181"/>
      <c r="L60" s="180" t="s">
        <v>499</v>
      </c>
      <c r="M60" s="182" t="s">
        <v>164</v>
      </c>
      <c r="N60" s="182" t="s">
        <v>500</v>
      </c>
      <c r="O60" t="str">
        <f t="shared" si="0"/>
        <v>FORMACIÓN PARA LA VIDA</v>
      </c>
    </row>
    <row r="61" spans="1:15" ht="280.5">
      <c r="A61" s="276" t="s">
        <v>480</v>
      </c>
      <c r="B61" s="184" t="s">
        <v>501</v>
      </c>
      <c r="C61" s="185" t="s">
        <v>502</v>
      </c>
      <c r="D61" s="185" t="s">
        <v>503</v>
      </c>
      <c r="E61" s="185" t="s">
        <v>504</v>
      </c>
      <c r="F61" s="185" t="s">
        <v>505</v>
      </c>
      <c r="G61" s="186" t="s">
        <v>764</v>
      </c>
      <c r="H61" s="187" t="s">
        <v>506</v>
      </c>
      <c r="I61" s="187"/>
      <c r="J61" s="187" t="s">
        <v>766</v>
      </c>
      <c r="K61" s="187"/>
      <c r="L61" s="180" t="s">
        <v>507</v>
      </c>
      <c r="M61" s="188" t="s">
        <v>164</v>
      </c>
      <c r="N61" s="189" t="s">
        <v>508</v>
      </c>
      <c r="O61" t="str">
        <f t="shared" si="0"/>
        <v>Gestión Estratégica</v>
      </c>
    </row>
    <row r="62" spans="1:15" ht="214.5">
      <c r="A62" s="276" t="s">
        <v>480</v>
      </c>
      <c r="B62" s="184" t="s">
        <v>509</v>
      </c>
      <c r="C62" s="190" t="s">
        <v>510</v>
      </c>
      <c r="D62" s="191" t="s">
        <v>511</v>
      </c>
      <c r="E62" s="180" t="s">
        <v>183</v>
      </c>
      <c r="F62" s="191" t="s">
        <v>512</v>
      </c>
      <c r="G62" s="193">
        <v>2</v>
      </c>
      <c r="H62" s="193">
        <v>2</v>
      </c>
      <c r="I62" s="193"/>
      <c r="J62" s="193">
        <v>3</v>
      </c>
      <c r="K62" s="193"/>
      <c r="L62" s="180" t="s">
        <v>513</v>
      </c>
      <c r="M62" s="188" t="s">
        <v>164</v>
      </c>
      <c r="N62" s="189" t="s">
        <v>514</v>
      </c>
      <c r="O62" t="str">
        <f t="shared" si="0"/>
        <v>GESTIÓN SOCIAL</v>
      </c>
    </row>
    <row r="63" spans="1:15" ht="280.5">
      <c r="A63" s="276" t="s">
        <v>480</v>
      </c>
      <c r="B63" s="184" t="s">
        <v>509</v>
      </c>
      <c r="C63" s="194" t="s">
        <v>515</v>
      </c>
      <c r="D63" s="191" t="s">
        <v>167</v>
      </c>
      <c r="E63" s="180" t="s">
        <v>2</v>
      </c>
      <c r="F63" s="191" t="s">
        <v>516</v>
      </c>
      <c r="G63" s="186">
        <v>0.77410000000000001</v>
      </c>
      <c r="H63" s="195">
        <v>0.75</v>
      </c>
      <c r="I63" s="195"/>
      <c r="J63" s="195">
        <v>0.94</v>
      </c>
      <c r="K63" s="195"/>
      <c r="L63" s="180" t="s">
        <v>517</v>
      </c>
      <c r="M63" s="188" t="s">
        <v>164</v>
      </c>
      <c r="N63" s="189" t="s">
        <v>518</v>
      </c>
      <c r="O63" t="str">
        <f t="shared" si="0"/>
        <v>GESTIÓN SOCIAL</v>
      </c>
    </row>
    <row r="64" spans="1:15" ht="214.5">
      <c r="A64" s="276" t="s">
        <v>480</v>
      </c>
      <c r="B64" s="184" t="s">
        <v>509</v>
      </c>
      <c r="C64" s="179" t="s">
        <v>519</v>
      </c>
      <c r="D64" s="191" t="s">
        <v>520</v>
      </c>
      <c r="E64" s="180" t="s">
        <v>2</v>
      </c>
      <c r="F64" s="191" t="s">
        <v>521</v>
      </c>
      <c r="G64" s="186">
        <v>1</v>
      </c>
      <c r="H64" s="195">
        <v>0.9</v>
      </c>
      <c r="I64" s="195"/>
      <c r="J64" s="195">
        <v>0.9</v>
      </c>
      <c r="K64" s="195"/>
      <c r="L64" s="180" t="s">
        <v>522</v>
      </c>
      <c r="M64" s="188" t="s">
        <v>164</v>
      </c>
      <c r="N64" s="189" t="s">
        <v>518</v>
      </c>
      <c r="O64" t="str">
        <f t="shared" si="0"/>
        <v>GESTIÓN SOCIAL</v>
      </c>
    </row>
    <row r="65" spans="1:15" ht="313.5">
      <c r="A65" s="276" t="s">
        <v>480</v>
      </c>
      <c r="B65" s="184" t="s">
        <v>509</v>
      </c>
      <c r="C65" s="192" t="s">
        <v>523</v>
      </c>
      <c r="D65" s="196" t="s">
        <v>524</v>
      </c>
      <c r="E65" s="180" t="s">
        <v>2</v>
      </c>
      <c r="F65" s="191" t="s">
        <v>525</v>
      </c>
      <c r="G65" s="193">
        <v>4.2</v>
      </c>
      <c r="H65" s="193">
        <v>3</v>
      </c>
      <c r="I65" s="193"/>
      <c r="J65" s="193">
        <v>5</v>
      </c>
      <c r="K65" s="193"/>
      <c r="L65" s="180" t="s">
        <v>526</v>
      </c>
      <c r="M65" s="188" t="s">
        <v>164</v>
      </c>
      <c r="N65" s="189" t="s">
        <v>518</v>
      </c>
      <c r="O65" t="str">
        <f t="shared" si="0"/>
        <v>GESTIÓN SOCIAL</v>
      </c>
    </row>
    <row r="66" spans="1:15" ht="280.5">
      <c r="A66" s="276" t="s">
        <v>480</v>
      </c>
      <c r="B66" s="266" t="s">
        <v>527</v>
      </c>
      <c r="C66" s="179" t="s">
        <v>528</v>
      </c>
      <c r="D66" s="191" t="s">
        <v>529</v>
      </c>
      <c r="E66" s="180" t="s">
        <v>2</v>
      </c>
      <c r="F66" s="191" t="s">
        <v>530</v>
      </c>
      <c r="G66" s="297">
        <v>0.997</v>
      </c>
      <c r="H66" s="197">
        <v>1</v>
      </c>
      <c r="I66" s="197"/>
      <c r="J66" s="197">
        <v>1</v>
      </c>
      <c r="K66" s="197"/>
      <c r="L66" s="180" t="s">
        <v>531</v>
      </c>
      <c r="M66" s="188" t="s">
        <v>164</v>
      </c>
      <c r="N66" s="189" t="s">
        <v>532</v>
      </c>
      <c r="O66" t="str">
        <f t="shared" si="0"/>
        <v>PAI</v>
      </c>
    </row>
    <row r="67" spans="1:15" ht="297">
      <c r="A67" s="276" t="s">
        <v>480</v>
      </c>
      <c r="B67" s="266" t="s">
        <v>527</v>
      </c>
      <c r="C67" s="179" t="s">
        <v>533</v>
      </c>
      <c r="D67" s="185" t="s">
        <v>534</v>
      </c>
      <c r="E67" s="60" t="s">
        <v>2</v>
      </c>
      <c r="F67" s="185" t="s">
        <v>535</v>
      </c>
      <c r="G67" s="186">
        <v>0.70340000000000003</v>
      </c>
      <c r="H67" s="195">
        <v>0.75</v>
      </c>
      <c r="I67" s="195"/>
      <c r="J67" s="195">
        <v>0.94</v>
      </c>
      <c r="K67" s="195"/>
      <c r="L67" s="180" t="s">
        <v>536</v>
      </c>
      <c r="M67" s="188" t="s">
        <v>164</v>
      </c>
      <c r="N67" s="189" t="s">
        <v>532</v>
      </c>
      <c r="O67" t="str">
        <f t="shared" si="0"/>
        <v>PAI</v>
      </c>
    </row>
    <row r="68" spans="1:15" ht="165">
      <c r="A68" s="276" t="s">
        <v>480</v>
      </c>
      <c r="B68" s="198" t="s">
        <v>537</v>
      </c>
      <c r="C68" s="199" t="s">
        <v>538</v>
      </c>
      <c r="D68" s="200" t="s">
        <v>539</v>
      </c>
      <c r="E68" s="201" t="s">
        <v>2</v>
      </c>
      <c r="F68" s="200" t="s">
        <v>540</v>
      </c>
      <c r="G68" s="186">
        <v>0.34789999999999999</v>
      </c>
      <c r="H68" s="195">
        <v>0.3</v>
      </c>
      <c r="I68" s="195"/>
      <c r="J68" s="195">
        <v>0.2</v>
      </c>
      <c r="K68" s="195"/>
      <c r="L68" s="180" t="s">
        <v>541</v>
      </c>
      <c r="M68" s="188" t="s">
        <v>164</v>
      </c>
      <c r="N68" s="180" t="s">
        <v>542</v>
      </c>
      <c r="O68" t="str">
        <f t="shared" ref="O68:O107" si="1">B68</f>
        <v>PROMOCIÓN DE LA SALUD INTEGRAL</v>
      </c>
    </row>
    <row r="69" spans="1:15" ht="231">
      <c r="A69" s="277" t="s">
        <v>543</v>
      </c>
      <c r="B69" s="267" t="s">
        <v>544</v>
      </c>
      <c r="C69" s="202" t="s">
        <v>545</v>
      </c>
      <c r="D69" s="203" t="s">
        <v>546</v>
      </c>
      <c r="E69" s="204" t="s">
        <v>172</v>
      </c>
      <c r="F69" s="202" t="s">
        <v>547</v>
      </c>
      <c r="G69" s="202">
        <v>193</v>
      </c>
      <c r="H69" s="202">
        <v>198</v>
      </c>
      <c r="I69" s="202"/>
      <c r="J69" s="202">
        <v>218</v>
      </c>
      <c r="K69" s="202"/>
      <c r="L69" s="202" t="s">
        <v>548</v>
      </c>
      <c r="M69" s="202" t="s">
        <v>175</v>
      </c>
      <c r="N69" s="202" t="s">
        <v>549</v>
      </c>
      <c r="O69" t="str">
        <f t="shared" si="1"/>
        <v>CREACIÓN Y TRANSFORMACIÓN  DEL CONOCIMIENTO</v>
      </c>
    </row>
    <row r="70" spans="1:15" ht="231">
      <c r="A70" s="277" t="s">
        <v>543</v>
      </c>
      <c r="B70" s="299" t="s">
        <v>544</v>
      </c>
      <c r="C70" s="298" t="s">
        <v>550</v>
      </c>
      <c r="D70" s="206" t="s">
        <v>551</v>
      </c>
      <c r="E70" s="207" t="s">
        <v>172</v>
      </c>
      <c r="F70" s="206" t="s">
        <v>552</v>
      </c>
      <c r="G70" s="205">
        <v>12</v>
      </c>
      <c r="H70" s="205">
        <v>10</v>
      </c>
      <c r="I70" s="206"/>
      <c r="J70" s="206">
        <v>17</v>
      </c>
      <c r="K70" s="206"/>
      <c r="L70" s="206" t="s">
        <v>553</v>
      </c>
      <c r="M70" s="205" t="s">
        <v>175</v>
      </c>
      <c r="N70" s="205" t="s">
        <v>549</v>
      </c>
      <c r="O70" t="str">
        <f t="shared" si="1"/>
        <v>CREACIÓN Y TRANSFORMACIÓN  DEL CONOCIMIENTO</v>
      </c>
    </row>
    <row r="71" spans="1:15" ht="198">
      <c r="A71" s="277" t="s">
        <v>543</v>
      </c>
      <c r="B71" s="267" t="s">
        <v>544</v>
      </c>
      <c r="C71" s="205" t="s">
        <v>554</v>
      </c>
      <c r="D71" s="206" t="s">
        <v>555</v>
      </c>
      <c r="E71" s="207" t="s">
        <v>172</v>
      </c>
      <c r="F71" s="206" t="s">
        <v>556</v>
      </c>
      <c r="G71" s="205">
        <v>6</v>
      </c>
      <c r="H71" s="205">
        <v>9</v>
      </c>
      <c r="I71" s="206"/>
      <c r="J71" s="206">
        <v>12</v>
      </c>
      <c r="K71" s="206"/>
      <c r="L71" s="206" t="s">
        <v>557</v>
      </c>
      <c r="M71" s="205" t="s">
        <v>175</v>
      </c>
      <c r="N71" s="205" t="s">
        <v>549</v>
      </c>
      <c r="O71" t="str">
        <f t="shared" si="1"/>
        <v>CREACIÓN Y TRANSFORMACIÓN  DEL CONOCIMIENTO</v>
      </c>
    </row>
    <row r="72" spans="1:15" ht="198">
      <c r="A72" s="277" t="s">
        <v>543</v>
      </c>
      <c r="B72" s="268" t="s">
        <v>213</v>
      </c>
      <c r="C72" s="205" t="s">
        <v>558</v>
      </c>
      <c r="D72" s="206" t="s">
        <v>559</v>
      </c>
      <c r="E72" s="207" t="s">
        <v>172</v>
      </c>
      <c r="F72" s="205" t="s">
        <v>560</v>
      </c>
      <c r="G72" s="205">
        <v>82</v>
      </c>
      <c r="H72" s="205">
        <v>82</v>
      </c>
      <c r="I72" s="205"/>
      <c r="J72" s="205">
        <v>85</v>
      </c>
      <c r="K72" s="205"/>
      <c r="L72" s="205" t="s">
        <v>561</v>
      </c>
      <c r="M72" s="205" t="s">
        <v>562</v>
      </c>
      <c r="N72" s="205" t="s">
        <v>549</v>
      </c>
      <c r="O72" t="str">
        <f t="shared" si="1"/>
        <v>DESARROLLO INSTITUCIONAL</v>
      </c>
    </row>
    <row r="73" spans="1:15" ht="280.5">
      <c r="A73" s="277" t="s">
        <v>543</v>
      </c>
      <c r="B73" s="268" t="s">
        <v>213</v>
      </c>
      <c r="C73" s="205" t="s">
        <v>563</v>
      </c>
      <c r="D73" s="205" t="s">
        <v>564</v>
      </c>
      <c r="E73" s="207" t="s">
        <v>2</v>
      </c>
      <c r="F73" s="205" t="s">
        <v>565</v>
      </c>
      <c r="G73" s="208">
        <v>0.77</v>
      </c>
      <c r="H73" s="209">
        <v>0.8</v>
      </c>
      <c r="I73" s="209"/>
      <c r="J73" s="209">
        <v>0.8</v>
      </c>
      <c r="K73" s="209"/>
      <c r="L73" s="205" t="s">
        <v>566</v>
      </c>
      <c r="M73" s="205" t="s">
        <v>567</v>
      </c>
      <c r="N73" s="205" t="s">
        <v>549</v>
      </c>
      <c r="O73" t="str">
        <f t="shared" si="1"/>
        <v>DESARROLLO INSTITUCIONAL</v>
      </c>
    </row>
    <row r="74" spans="1:15" ht="231">
      <c r="A74" s="277" t="s">
        <v>543</v>
      </c>
      <c r="B74" s="268" t="s">
        <v>213</v>
      </c>
      <c r="C74" s="210" t="s">
        <v>568</v>
      </c>
      <c r="D74" s="210" t="s">
        <v>569</v>
      </c>
      <c r="E74" s="207" t="s">
        <v>172</v>
      </c>
      <c r="F74" s="210" t="s">
        <v>570</v>
      </c>
      <c r="G74" s="210">
        <v>34</v>
      </c>
      <c r="H74" s="210">
        <v>40</v>
      </c>
      <c r="I74" s="210"/>
      <c r="J74" s="210">
        <v>24</v>
      </c>
      <c r="K74" s="210"/>
      <c r="L74" s="210" t="s">
        <v>571</v>
      </c>
      <c r="M74" s="210" t="s">
        <v>572</v>
      </c>
      <c r="N74" s="210" t="s">
        <v>549</v>
      </c>
      <c r="O74" t="str">
        <f t="shared" si="1"/>
        <v>DESARROLLO INSTITUCIONAL</v>
      </c>
    </row>
    <row r="75" spans="1:15" ht="148.5">
      <c r="A75" s="277" t="s">
        <v>543</v>
      </c>
      <c r="B75" s="268" t="s">
        <v>213</v>
      </c>
      <c r="C75" s="211" t="s">
        <v>573</v>
      </c>
      <c r="D75" s="212" t="s">
        <v>574</v>
      </c>
      <c r="E75" s="213" t="s">
        <v>379</v>
      </c>
      <c r="F75" s="211" t="s">
        <v>575</v>
      </c>
      <c r="G75" s="211">
        <v>0</v>
      </c>
      <c r="H75" s="213">
        <v>1.2</v>
      </c>
      <c r="I75" s="213"/>
      <c r="J75" s="213" t="s">
        <v>765</v>
      </c>
      <c r="K75" s="213"/>
      <c r="L75" s="211" t="s">
        <v>576</v>
      </c>
      <c r="M75" s="214" t="s">
        <v>577</v>
      </c>
      <c r="N75" s="211" t="s">
        <v>549</v>
      </c>
      <c r="O75" t="str">
        <f t="shared" si="1"/>
        <v>DESARROLLO INSTITUCIONAL</v>
      </c>
    </row>
    <row r="76" spans="1:15" ht="264">
      <c r="A76" s="277" t="s">
        <v>543</v>
      </c>
      <c r="B76" s="268" t="s">
        <v>578</v>
      </c>
      <c r="C76" s="202" t="s">
        <v>579</v>
      </c>
      <c r="D76" s="202" t="s">
        <v>580</v>
      </c>
      <c r="E76" s="207" t="s">
        <v>172</v>
      </c>
      <c r="F76" s="202" t="s">
        <v>581</v>
      </c>
      <c r="G76" s="202">
        <v>67</v>
      </c>
      <c r="H76" s="202">
        <v>12</v>
      </c>
      <c r="I76" s="202"/>
      <c r="J76" s="202">
        <v>125</v>
      </c>
      <c r="K76" s="202"/>
      <c r="L76" s="202" t="s">
        <v>582</v>
      </c>
      <c r="M76" s="203" t="s">
        <v>583</v>
      </c>
      <c r="N76" s="211" t="s">
        <v>584</v>
      </c>
      <c r="O76" t="str">
        <f t="shared" si="1"/>
        <v>GESTIÓN, TRANSFERENCIA O APLICACIÓN DEL CONOCIMIENTO</v>
      </c>
    </row>
    <row r="77" spans="1:15" ht="214.5">
      <c r="A77" s="277" t="s">
        <v>543</v>
      </c>
      <c r="B77" s="268" t="s">
        <v>578</v>
      </c>
      <c r="C77" s="205" t="s">
        <v>585</v>
      </c>
      <c r="D77" s="206" t="s">
        <v>586</v>
      </c>
      <c r="E77" s="207" t="s">
        <v>172</v>
      </c>
      <c r="F77" s="205" t="s">
        <v>587</v>
      </c>
      <c r="G77" s="205">
        <v>4243</v>
      </c>
      <c r="H77" s="205">
        <v>1000</v>
      </c>
      <c r="I77" s="205"/>
      <c r="J77" s="205">
        <v>200</v>
      </c>
      <c r="K77" s="205"/>
      <c r="L77" s="205" t="s">
        <v>588</v>
      </c>
      <c r="M77" s="205"/>
      <c r="N77" s="202" t="s">
        <v>584</v>
      </c>
      <c r="O77" t="str">
        <f t="shared" si="1"/>
        <v>GESTIÓN, TRANSFERENCIA O APLICACIÓN DEL CONOCIMIENTO</v>
      </c>
    </row>
    <row r="78" spans="1:15" ht="132">
      <c r="A78" s="277" t="s">
        <v>543</v>
      </c>
      <c r="B78" s="269" t="s">
        <v>589</v>
      </c>
      <c r="C78" s="211" t="s">
        <v>590</v>
      </c>
      <c r="D78" s="211" t="s">
        <v>591</v>
      </c>
      <c r="E78" s="215" t="s">
        <v>183</v>
      </c>
      <c r="F78" s="211" t="s">
        <v>592</v>
      </c>
      <c r="G78" s="211">
        <v>68</v>
      </c>
      <c r="H78" s="211">
        <v>68</v>
      </c>
      <c r="I78" s="211"/>
      <c r="J78" s="211">
        <v>70</v>
      </c>
      <c r="K78" s="211"/>
      <c r="L78" s="211" t="s">
        <v>593</v>
      </c>
      <c r="M78" s="211" t="s">
        <v>594</v>
      </c>
      <c r="N78" s="216" t="s">
        <v>595</v>
      </c>
      <c r="O78" t="str">
        <f t="shared" si="1"/>
        <v>Generación de desarrollo social y cultural a través de la extensión</v>
      </c>
    </row>
    <row r="79" spans="1:15" ht="132">
      <c r="A79" s="277" t="s">
        <v>543</v>
      </c>
      <c r="B79" s="269" t="s">
        <v>589</v>
      </c>
      <c r="C79" s="211" t="s">
        <v>596</v>
      </c>
      <c r="D79" s="211" t="s">
        <v>597</v>
      </c>
      <c r="E79" s="215" t="s">
        <v>183</v>
      </c>
      <c r="F79" s="211" t="s">
        <v>598</v>
      </c>
      <c r="G79" s="211" t="s">
        <v>765</v>
      </c>
      <c r="H79" s="211">
        <v>610</v>
      </c>
      <c r="I79" s="211"/>
      <c r="J79" s="211" t="s">
        <v>765</v>
      </c>
      <c r="K79" s="211"/>
      <c r="L79" s="215" t="s">
        <v>599</v>
      </c>
      <c r="M79" s="215" t="s">
        <v>600</v>
      </c>
      <c r="N79" s="216" t="s">
        <v>595</v>
      </c>
      <c r="O79" t="str">
        <f t="shared" si="1"/>
        <v>Generación de desarrollo social y cultural a través de la extensión</v>
      </c>
    </row>
    <row r="80" spans="1:15" ht="132">
      <c r="A80" s="277" t="s">
        <v>543</v>
      </c>
      <c r="B80" s="269" t="s">
        <v>589</v>
      </c>
      <c r="C80" s="211" t="s">
        <v>601</v>
      </c>
      <c r="D80" s="211" t="s">
        <v>602</v>
      </c>
      <c r="E80" s="215" t="s">
        <v>183</v>
      </c>
      <c r="F80" s="217" t="s">
        <v>603</v>
      </c>
      <c r="G80" s="211" t="s">
        <v>765</v>
      </c>
      <c r="H80" s="211">
        <v>155</v>
      </c>
      <c r="I80" s="211"/>
      <c r="J80" s="211" t="s">
        <v>765</v>
      </c>
      <c r="K80" s="211"/>
      <c r="L80" s="215" t="s">
        <v>604</v>
      </c>
      <c r="M80" s="215" t="s">
        <v>605</v>
      </c>
      <c r="N80" s="216" t="s">
        <v>595</v>
      </c>
      <c r="O80" t="str">
        <f t="shared" si="1"/>
        <v>Generación de desarrollo social y cultural a través de la extensión</v>
      </c>
    </row>
    <row r="81" spans="1:15" ht="66">
      <c r="A81" s="277" t="s">
        <v>543</v>
      </c>
      <c r="B81" s="269" t="s">
        <v>589</v>
      </c>
      <c r="C81" s="211" t="s">
        <v>104</v>
      </c>
      <c r="D81" s="211" t="s">
        <v>606</v>
      </c>
      <c r="E81" s="215" t="s">
        <v>183</v>
      </c>
      <c r="F81" s="211" t="s">
        <v>607</v>
      </c>
      <c r="G81" s="211" t="s">
        <v>765</v>
      </c>
      <c r="H81" s="211">
        <v>1800</v>
      </c>
      <c r="I81" s="211"/>
      <c r="J81" s="211" t="s">
        <v>765</v>
      </c>
      <c r="K81" s="211"/>
      <c r="L81" s="215" t="s">
        <v>608</v>
      </c>
      <c r="M81" s="215" t="s">
        <v>609</v>
      </c>
      <c r="N81" s="215" t="s">
        <v>610</v>
      </c>
      <c r="O81" t="str">
        <f t="shared" si="1"/>
        <v>Generación de desarrollo social y cultural a través de la extensión</v>
      </c>
    </row>
    <row r="82" spans="1:15" ht="66">
      <c r="A82" s="277" t="s">
        <v>543</v>
      </c>
      <c r="B82" s="269" t="s">
        <v>589</v>
      </c>
      <c r="C82" s="211" t="s">
        <v>611</v>
      </c>
      <c r="D82" s="211" t="s">
        <v>612</v>
      </c>
      <c r="E82" s="215" t="s">
        <v>183</v>
      </c>
      <c r="F82" s="211" t="s">
        <v>613</v>
      </c>
      <c r="G82" s="211" t="s">
        <v>765</v>
      </c>
      <c r="H82" s="211">
        <v>20</v>
      </c>
      <c r="I82" s="211"/>
      <c r="J82" s="211" t="s">
        <v>765</v>
      </c>
      <c r="K82" s="211"/>
      <c r="L82" s="215" t="s">
        <v>614</v>
      </c>
      <c r="M82" s="211" t="s">
        <v>615</v>
      </c>
      <c r="N82" s="215" t="s">
        <v>610</v>
      </c>
      <c r="O82" t="str">
        <f t="shared" si="1"/>
        <v>Generación de desarrollo social y cultural a través de la extensión</v>
      </c>
    </row>
    <row r="83" spans="1:15" ht="165">
      <c r="A83" s="278" t="s">
        <v>616</v>
      </c>
      <c r="B83" s="270" t="s">
        <v>617</v>
      </c>
      <c r="C83" s="218" t="s">
        <v>618</v>
      </c>
      <c r="D83" s="219" t="s">
        <v>619</v>
      </c>
      <c r="E83" s="218" t="s">
        <v>2</v>
      </c>
      <c r="F83" s="218" t="s">
        <v>620</v>
      </c>
      <c r="G83" s="220">
        <v>0.1</v>
      </c>
      <c r="H83" s="221">
        <v>0.1</v>
      </c>
      <c r="I83" s="221"/>
      <c r="J83" s="221">
        <v>0.2</v>
      </c>
      <c r="K83" s="221"/>
      <c r="L83" s="221" t="s">
        <v>621</v>
      </c>
      <c r="M83" s="218" t="s">
        <v>622</v>
      </c>
      <c r="N83" s="218" t="s">
        <v>623</v>
      </c>
      <c r="O83" t="str">
        <f t="shared" si="1"/>
        <v>Nivel de internacionalización</v>
      </c>
    </row>
    <row r="84" spans="1:15" ht="66">
      <c r="A84" s="278" t="s">
        <v>616</v>
      </c>
      <c r="B84" s="270" t="s">
        <v>617</v>
      </c>
      <c r="C84" s="218" t="s">
        <v>624</v>
      </c>
      <c r="D84" s="219" t="s">
        <v>625</v>
      </c>
      <c r="E84" s="218" t="s">
        <v>2</v>
      </c>
      <c r="F84" s="218" t="s">
        <v>626</v>
      </c>
      <c r="G84" s="220">
        <v>0.372</v>
      </c>
      <c r="H84" s="222">
        <v>0.4</v>
      </c>
      <c r="I84" s="222"/>
      <c r="J84" s="222">
        <v>0.5</v>
      </c>
      <c r="K84" s="222"/>
      <c r="L84" s="221" t="s">
        <v>627</v>
      </c>
      <c r="M84" s="218" t="s">
        <v>622</v>
      </c>
      <c r="N84" s="218" t="s">
        <v>623</v>
      </c>
      <c r="O84" t="str">
        <f t="shared" si="1"/>
        <v>Nivel de internacionalización</v>
      </c>
    </row>
    <row r="85" spans="1:15" ht="49.5">
      <c r="A85" s="278" t="s">
        <v>616</v>
      </c>
      <c r="B85" s="270" t="s">
        <v>617</v>
      </c>
      <c r="C85" s="218" t="s">
        <v>628</v>
      </c>
      <c r="D85" s="219" t="s">
        <v>629</v>
      </c>
      <c r="E85" s="218" t="s">
        <v>2</v>
      </c>
      <c r="F85" s="218" t="s">
        <v>630</v>
      </c>
      <c r="G85" s="221">
        <v>0.18</v>
      </c>
      <c r="H85" s="223">
        <v>0.19</v>
      </c>
      <c r="I85" s="223"/>
      <c r="J85" s="223">
        <v>0.34</v>
      </c>
      <c r="K85" s="223"/>
      <c r="L85" s="221" t="s">
        <v>631</v>
      </c>
      <c r="M85" s="218" t="s">
        <v>622</v>
      </c>
      <c r="N85" s="218" t="s">
        <v>632</v>
      </c>
      <c r="O85" t="str">
        <f t="shared" si="1"/>
        <v>Nivel de internacionalización</v>
      </c>
    </row>
    <row r="86" spans="1:15" ht="49.5">
      <c r="A86" s="278" t="s">
        <v>616</v>
      </c>
      <c r="B86" s="270" t="s">
        <v>617</v>
      </c>
      <c r="C86" s="218" t="s">
        <v>633</v>
      </c>
      <c r="D86" s="219" t="s">
        <v>634</v>
      </c>
      <c r="E86" s="218" t="s">
        <v>183</v>
      </c>
      <c r="F86" s="218" t="s">
        <v>635</v>
      </c>
      <c r="G86" s="224">
        <v>12</v>
      </c>
      <c r="H86" s="224">
        <v>10</v>
      </c>
      <c r="I86" s="224"/>
      <c r="J86" s="224" t="s">
        <v>765</v>
      </c>
      <c r="K86" s="224"/>
      <c r="L86" s="221" t="s">
        <v>636</v>
      </c>
      <c r="M86" s="218" t="s">
        <v>637</v>
      </c>
      <c r="N86" s="218" t="s">
        <v>638</v>
      </c>
      <c r="O86" t="str">
        <f t="shared" si="1"/>
        <v>Nivel de internacionalización</v>
      </c>
    </row>
    <row r="87" spans="1:15" ht="49.5">
      <c r="A87" s="278" t="s">
        <v>616</v>
      </c>
      <c r="B87" s="270" t="s">
        <v>617</v>
      </c>
      <c r="C87" s="225" t="s">
        <v>639</v>
      </c>
      <c r="D87" s="225" t="s">
        <v>640</v>
      </c>
      <c r="E87" s="218" t="s">
        <v>183</v>
      </c>
      <c r="F87" s="225" t="s">
        <v>641</v>
      </c>
      <c r="G87" s="224">
        <v>36</v>
      </c>
      <c r="H87" s="226">
        <v>43</v>
      </c>
      <c r="I87" s="226"/>
      <c r="J87" s="226" t="s">
        <v>765</v>
      </c>
      <c r="K87" s="226"/>
      <c r="L87" s="221" t="s">
        <v>642</v>
      </c>
      <c r="M87" s="218" t="s">
        <v>637</v>
      </c>
      <c r="N87" s="225" t="s">
        <v>638</v>
      </c>
      <c r="O87" t="str">
        <f t="shared" si="1"/>
        <v>Nivel de internacionalización</v>
      </c>
    </row>
    <row r="88" spans="1:15" ht="82.5">
      <c r="A88" s="278" t="s">
        <v>616</v>
      </c>
      <c r="B88" s="270" t="s">
        <v>617</v>
      </c>
      <c r="C88" s="218" t="s">
        <v>643</v>
      </c>
      <c r="D88" s="219" t="s">
        <v>644</v>
      </c>
      <c r="E88" s="218" t="s">
        <v>183</v>
      </c>
      <c r="F88" s="218" t="s">
        <v>645</v>
      </c>
      <c r="G88" s="227">
        <v>77</v>
      </c>
      <c r="H88" s="227">
        <v>60</v>
      </c>
      <c r="I88" s="227"/>
      <c r="J88" s="227">
        <v>70</v>
      </c>
      <c r="K88" s="227"/>
      <c r="L88" s="221" t="s">
        <v>646</v>
      </c>
      <c r="M88" s="218" t="s">
        <v>647</v>
      </c>
      <c r="N88" s="218" t="s">
        <v>648</v>
      </c>
      <c r="O88" t="str">
        <f t="shared" si="1"/>
        <v>Nivel de internacionalización</v>
      </c>
    </row>
    <row r="89" spans="1:15" ht="66">
      <c r="A89" s="278" t="s">
        <v>616</v>
      </c>
      <c r="B89" s="270" t="s">
        <v>617</v>
      </c>
      <c r="C89" s="218" t="s">
        <v>649</v>
      </c>
      <c r="D89" s="219" t="s">
        <v>650</v>
      </c>
      <c r="E89" s="218" t="s">
        <v>651</v>
      </c>
      <c r="F89" s="218" t="s">
        <v>652</v>
      </c>
      <c r="G89" s="227">
        <v>70</v>
      </c>
      <c r="H89" s="227">
        <v>40</v>
      </c>
      <c r="I89" s="227"/>
      <c r="J89" s="227">
        <v>40</v>
      </c>
      <c r="K89" s="227"/>
      <c r="L89" s="221" t="s">
        <v>653</v>
      </c>
      <c r="M89" s="218" t="s">
        <v>654</v>
      </c>
      <c r="N89" s="218" t="s">
        <v>648</v>
      </c>
      <c r="O89" t="str">
        <f t="shared" si="1"/>
        <v>Nivel de internacionalización</v>
      </c>
    </row>
    <row r="90" spans="1:15" ht="115.5">
      <c r="A90" s="278" t="s">
        <v>616</v>
      </c>
      <c r="B90" s="270" t="s">
        <v>617</v>
      </c>
      <c r="C90" s="218" t="s">
        <v>655</v>
      </c>
      <c r="D90" s="219" t="s">
        <v>656</v>
      </c>
      <c r="E90" s="218" t="s">
        <v>2</v>
      </c>
      <c r="F90" s="218" t="s">
        <v>657</v>
      </c>
      <c r="G90" s="221">
        <v>0.89</v>
      </c>
      <c r="H90" s="228">
        <v>0.9</v>
      </c>
      <c r="I90" s="228"/>
      <c r="J90" s="228">
        <v>0.95</v>
      </c>
      <c r="K90" s="228"/>
      <c r="L90" s="221" t="s">
        <v>658</v>
      </c>
      <c r="M90" s="218" t="s">
        <v>659</v>
      </c>
      <c r="N90" s="218" t="s">
        <v>648</v>
      </c>
      <c r="O90" t="str">
        <f t="shared" si="1"/>
        <v>Nivel de internacionalización</v>
      </c>
    </row>
    <row r="91" spans="1:15" ht="132">
      <c r="A91" s="278" t="s">
        <v>616</v>
      </c>
      <c r="B91" s="270" t="s">
        <v>617</v>
      </c>
      <c r="C91" s="229" t="s">
        <v>660</v>
      </c>
      <c r="D91" s="229" t="s">
        <v>661</v>
      </c>
      <c r="E91" s="229" t="s">
        <v>183</v>
      </c>
      <c r="F91" s="229" t="s">
        <v>662</v>
      </c>
      <c r="G91" s="230">
        <v>18</v>
      </c>
      <c r="H91" s="230">
        <v>18</v>
      </c>
      <c r="I91" s="230"/>
      <c r="J91" s="230">
        <v>18</v>
      </c>
      <c r="K91" s="230"/>
      <c r="L91" s="229" t="s">
        <v>663</v>
      </c>
      <c r="M91" s="229" t="s">
        <v>664</v>
      </c>
      <c r="N91" s="218" t="s">
        <v>648</v>
      </c>
      <c r="O91" t="str">
        <f t="shared" si="1"/>
        <v>Nivel de internacionalización</v>
      </c>
    </row>
    <row r="92" spans="1:15" ht="132">
      <c r="A92" s="278" t="s">
        <v>616</v>
      </c>
      <c r="B92" s="270" t="s">
        <v>617</v>
      </c>
      <c r="C92" s="229" t="s">
        <v>665</v>
      </c>
      <c r="D92" s="229" t="s">
        <v>666</v>
      </c>
      <c r="E92" s="229" t="s">
        <v>183</v>
      </c>
      <c r="F92" s="229" t="s">
        <v>667</v>
      </c>
      <c r="G92" s="230">
        <v>204</v>
      </c>
      <c r="H92" s="230">
        <v>180</v>
      </c>
      <c r="I92" s="230"/>
      <c r="J92" s="230">
        <v>220</v>
      </c>
      <c r="K92" s="230"/>
      <c r="L92" s="229" t="s">
        <v>668</v>
      </c>
      <c r="M92" s="229" t="s">
        <v>669</v>
      </c>
      <c r="N92" s="218" t="s">
        <v>670</v>
      </c>
      <c r="O92" t="str">
        <f t="shared" si="1"/>
        <v>Nivel de internacionalización</v>
      </c>
    </row>
    <row r="93" spans="1:15" ht="132">
      <c r="A93" s="278" t="s">
        <v>616</v>
      </c>
      <c r="B93" s="270" t="s">
        <v>617</v>
      </c>
      <c r="C93" s="229" t="s">
        <v>671</v>
      </c>
      <c r="D93" s="229" t="s">
        <v>672</v>
      </c>
      <c r="E93" s="229" t="s">
        <v>183</v>
      </c>
      <c r="F93" s="229" t="s">
        <v>673</v>
      </c>
      <c r="G93" s="230">
        <v>69</v>
      </c>
      <c r="H93" s="230">
        <v>40</v>
      </c>
      <c r="I93" s="230"/>
      <c r="J93" s="230">
        <v>50</v>
      </c>
      <c r="K93" s="230"/>
      <c r="L93" s="229" t="s">
        <v>674</v>
      </c>
      <c r="M93" s="229" t="s">
        <v>675</v>
      </c>
      <c r="N93" s="218" t="s">
        <v>670</v>
      </c>
      <c r="O93" t="str">
        <f t="shared" si="1"/>
        <v>Nivel de internacionalización</v>
      </c>
    </row>
    <row r="94" spans="1:15" ht="247.5">
      <c r="A94" s="278" t="s">
        <v>616</v>
      </c>
      <c r="B94" s="270" t="s">
        <v>617</v>
      </c>
      <c r="C94" s="229" t="s">
        <v>676</v>
      </c>
      <c r="D94" s="229" t="s">
        <v>677</v>
      </c>
      <c r="E94" s="229" t="s">
        <v>183</v>
      </c>
      <c r="F94" s="229" t="s">
        <v>678</v>
      </c>
      <c r="G94" s="230">
        <v>3</v>
      </c>
      <c r="H94" s="230">
        <v>2</v>
      </c>
      <c r="I94" s="230"/>
      <c r="J94" s="230">
        <v>2</v>
      </c>
      <c r="K94" s="230"/>
      <c r="L94" s="229" t="s">
        <v>679</v>
      </c>
      <c r="M94" s="229" t="s">
        <v>680</v>
      </c>
      <c r="N94" s="218" t="s">
        <v>648</v>
      </c>
      <c r="O94" t="str">
        <f t="shared" si="1"/>
        <v>Nivel de internacionalización</v>
      </c>
    </row>
    <row r="95" spans="1:15" ht="297">
      <c r="A95" s="278" t="s">
        <v>616</v>
      </c>
      <c r="B95" s="270" t="s">
        <v>617</v>
      </c>
      <c r="C95" s="229" t="s">
        <v>681</v>
      </c>
      <c r="D95" s="229" t="s">
        <v>682</v>
      </c>
      <c r="E95" s="229" t="s">
        <v>183</v>
      </c>
      <c r="F95" s="229" t="s">
        <v>683</v>
      </c>
      <c r="G95" s="230">
        <v>3</v>
      </c>
      <c r="H95" s="230">
        <v>6</v>
      </c>
      <c r="I95" s="230"/>
      <c r="J95" s="230">
        <v>8</v>
      </c>
      <c r="K95" s="230"/>
      <c r="L95" s="229" t="s">
        <v>684</v>
      </c>
      <c r="M95" s="229" t="s">
        <v>685</v>
      </c>
      <c r="N95" s="218" t="s">
        <v>686</v>
      </c>
      <c r="O95" t="str">
        <f t="shared" si="1"/>
        <v>Nivel de internacionalización</v>
      </c>
    </row>
    <row r="96" spans="1:15" ht="132">
      <c r="A96" s="278" t="s">
        <v>616</v>
      </c>
      <c r="B96" s="270" t="s">
        <v>617</v>
      </c>
      <c r="C96" s="229" t="s">
        <v>687</v>
      </c>
      <c r="D96" s="229" t="s">
        <v>688</v>
      </c>
      <c r="E96" s="229" t="s">
        <v>183</v>
      </c>
      <c r="F96" s="229" t="s">
        <v>689</v>
      </c>
      <c r="G96" s="230">
        <v>15</v>
      </c>
      <c r="H96" s="230">
        <v>12</v>
      </c>
      <c r="I96" s="230"/>
      <c r="J96" s="230">
        <v>8</v>
      </c>
      <c r="K96" s="230"/>
      <c r="L96" s="229" t="s">
        <v>690</v>
      </c>
      <c r="M96" s="229" t="s">
        <v>691</v>
      </c>
      <c r="N96" s="218" t="s">
        <v>670</v>
      </c>
      <c r="O96" t="str">
        <f t="shared" si="1"/>
        <v>Nivel de internacionalización</v>
      </c>
    </row>
    <row r="97" spans="1:15" ht="165">
      <c r="A97" s="278" t="s">
        <v>616</v>
      </c>
      <c r="B97" s="270" t="s">
        <v>617</v>
      </c>
      <c r="C97" s="229" t="s">
        <v>692</v>
      </c>
      <c r="D97" s="229" t="s">
        <v>693</v>
      </c>
      <c r="E97" s="229" t="s">
        <v>183</v>
      </c>
      <c r="F97" s="229" t="s">
        <v>694</v>
      </c>
      <c r="G97" s="230">
        <v>20</v>
      </c>
      <c r="H97" s="230">
        <v>20</v>
      </c>
      <c r="I97" s="230"/>
      <c r="J97" s="230">
        <v>18</v>
      </c>
      <c r="K97" s="230"/>
      <c r="L97" s="229" t="s">
        <v>695</v>
      </c>
      <c r="M97" s="229" t="s">
        <v>696</v>
      </c>
      <c r="N97" s="218" t="s">
        <v>697</v>
      </c>
      <c r="O97" t="str">
        <f t="shared" si="1"/>
        <v>Nivel de internacionalización</v>
      </c>
    </row>
    <row r="98" spans="1:15" ht="66">
      <c r="A98" s="278" t="s">
        <v>616</v>
      </c>
      <c r="B98" s="231" t="s">
        <v>698</v>
      </c>
      <c r="C98" s="218" t="s">
        <v>699</v>
      </c>
      <c r="D98" s="219" t="s">
        <v>700</v>
      </c>
      <c r="E98" s="218" t="s">
        <v>2</v>
      </c>
      <c r="F98" s="218" t="s">
        <v>701</v>
      </c>
      <c r="G98" s="221">
        <v>0.28000000000000003</v>
      </c>
      <c r="H98" s="221">
        <v>0.3</v>
      </c>
      <c r="I98" s="221"/>
      <c r="J98" s="221">
        <v>0.4</v>
      </c>
      <c r="K98" s="221"/>
      <c r="L98" s="221" t="s">
        <v>702</v>
      </c>
      <c r="M98" s="218" t="s">
        <v>703</v>
      </c>
      <c r="N98" s="218" t="s">
        <v>638</v>
      </c>
      <c r="O98" t="str">
        <f t="shared" si="1"/>
        <v xml:space="preserve">Gestión de la Información </v>
      </c>
    </row>
    <row r="99" spans="1:15" ht="198">
      <c r="A99" s="279" t="s">
        <v>704</v>
      </c>
      <c r="B99" s="232" t="s">
        <v>705</v>
      </c>
      <c r="C99" s="233" t="s">
        <v>706</v>
      </c>
      <c r="D99" s="144" t="s">
        <v>707</v>
      </c>
      <c r="E99" s="148" t="s">
        <v>183</v>
      </c>
      <c r="F99" s="148" t="s">
        <v>708</v>
      </c>
      <c r="G99" s="234">
        <v>13</v>
      </c>
      <c r="H99" s="234">
        <v>13</v>
      </c>
      <c r="I99" s="234"/>
      <c r="J99" s="234">
        <v>13</v>
      </c>
      <c r="K99" s="234"/>
      <c r="L99" s="235" t="s">
        <v>709</v>
      </c>
      <c r="M99" s="233" t="s">
        <v>710</v>
      </c>
      <c r="N99" s="236" t="s">
        <v>198</v>
      </c>
      <c r="O99" t="str">
        <f t="shared" si="1"/>
        <v>Direccionamiento estratégico de los ámbitos de la Tecnología y la Producción</v>
      </c>
    </row>
    <row r="100" spans="1:15" ht="247.5">
      <c r="A100" s="279" t="s">
        <v>704</v>
      </c>
      <c r="B100" s="271" t="s">
        <v>711</v>
      </c>
      <c r="C100" s="237" t="s">
        <v>712</v>
      </c>
      <c r="D100" s="146" t="s">
        <v>713</v>
      </c>
      <c r="E100" s="238" t="s">
        <v>183</v>
      </c>
      <c r="F100" s="146" t="s">
        <v>714</v>
      </c>
      <c r="G100" s="234">
        <v>21</v>
      </c>
      <c r="H100" s="234">
        <v>19</v>
      </c>
      <c r="I100" s="234"/>
      <c r="J100" s="234">
        <v>20</v>
      </c>
      <c r="K100" s="234"/>
      <c r="L100" s="148" t="s">
        <v>715</v>
      </c>
      <c r="M100" s="148" t="s">
        <v>716</v>
      </c>
      <c r="N100" s="239" t="s">
        <v>198</v>
      </c>
      <c r="O100" t="str">
        <f t="shared" si="1"/>
        <v>Direccionamiento estratégico del ámbito del Conocimiento</v>
      </c>
    </row>
    <row r="101" spans="1:15" ht="247.5">
      <c r="A101" s="279" t="s">
        <v>704</v>
      </c>
      <c r="B101" s="271" t="s">
        <v>711</v>
      </c>
      <c r="C101" s="240" t="s">
        <v>717</v>
      </c>
      <c r="D101" s="148" t="s">
        <v>718</v>
      </c>
      <c r="E101" s="148" t="s">
        <v>183</v>
      </c>
      <c r="F101" s="241" t="s">
        <v>719</v>
      </c>
      <c r="G101" s="234">
        <v>7</v>
      </c>
      <c r="H101" s="234">
        <v>7</v>
      </c>
      <c r="I101" s="234"/>
      <c r="J101" s="234">
        <v>4</v>
      </c>
      <c r="K101" s="234"/>
      <c r="L101" s="242" t="s">
        <v>720</v>
      </c>
      <c r="M101" s="148" t="s">
        <v>721</v>
      </c>
      <c r="N101" s="239" t="s">
        <v>198</v>
      </c>
      <c r="O101" t="str">
        <f t="shared" si="1"/>
        <v>Direccionamiento estratégico del ámbito del Conocimiento</v>
      </c>
    </row>
    <row r="102" spans="1:15" ht="247.5">
      <c r="A102" s="279" t="s">
        <v>704</v>
      </c>
      <c r="B102" s="243" t="s">
        <v>722</v>
      </c>
      <c r="C102" s="144" t="s">
        <v>723</v>
      </c>
      <c r="D102" s="144" t="s">
        <v>724</v>
      </c>
      <c r="E102" s="148" t="s">
        <v>183</v>
      </c>
      <c r="F102" s="144" t="s">
        <v>725</v>
      </c>
      <c r="G102" s="234">
        <v>35</v>
      </c>
      <c r="H102" s="234">
        <v>36</v>
      </c>
      <c r="I102" s="234"/>
      <c r="J102" s="234">
        <v>35</v>
      </c>
      <c r="K102" s="234"/>
      <c r="L102" s="148" t="s">
        <v>726</v>
      </c>
      <c r="M102" s="148" t="s">
        <v>727</v>
      </c>
      <c r="N102" s="239" t="s">
        <v>198</v>
      </c>
      <c r="O102" t="str">
        <f t="shared" si="1"/>
        <v>Direccionamiento estratégico del ámbito de la sociedad, el ambiente, la cultura, la educación y la cultura de la paz</v>
      </c>
    </row>
    <row r="103" spans="1:15" ht="181.5">
      <c r="A103" s="278" t="s">
        <v>728</v>
      </c>
      <c r="B103" s="244" t="s">
        <v>729</v>
      </c>
      <c r="C103" s="245" t="s">
        <v>730</v>
      </c>
      <c r="D103" s="246" t="s">
        <v>731</v>
      </c>
      <c r="E103" s="247" t="s">
        <v>2</v>
      </c>
      <c r="F103" s="245" t="s">
        <v>732</v>
      </c>
      <c r="G103" s="248">
        <v>0.75</v>
      </c>
      <c r="H103" s="221">
        <v>0.75</v>
      </c>
      <c r="I103" s="221"/>
      <c r="J103" s="221">
        <v>0.75</v>
      </c>
      <c r="K103" s="221"/>
      <c r="L103" s="249" t="s">
        <v>733</v>
      </c>
      <c r="M103" s="249" t="s">
        <v>734</v>
      </c>
      <c r="N103" s="250" t="s">
        <v>735</v>
      </c>
      <c r="O103" t="str">
        <f t="shared" si="1"/>
        <v>Vigilancia e Inteligencia Competitiva y del entorno</v>
      </c>
    </row>
    <row r="104" spans="1:15" ht="82.5">
      <c r="A104" s="278" t="s">
        <v>728</v>
      </c>
      <c r="B104" s="272" t="s">
        <v>736</v>
      </c>
      <c r="C104" s="251" t="s">
        <v>737</v>
      </c>
      <c r="D104" s="252" t="s">
        <v>738</v>
      </c>
      <c r="E104" s="253" t="s">
        <v>172</v>
      </c>
      <c r="F104" s="251" t="s">
        <v>739</v>
      </c>
      <c r="G104" s="254">
        <v>9</v>
      </c>
      <c r="H104" s="254">
        <v>10</v>
      </c>
      <c r="I104" s="254"/>
      <c r="J104" s="254">
        <v>8</v>
      </c>
      <c r="K104" s="254"/>
      <c r="L104" s="248" t="s">
        <v>740</v>
      </c>
      <c r="M104" s="250" t="s">
        <v>741</v>
      </c>
      <c r="N104" s="806" t="s">
        <v>742</v>
      </c>
      <c r="O104" t="str">
        <f t="shared" si="1"/>
        <v>Gestión de las alianzas estrategicas</v>
      </c>
    </row>
    <row r="105" spans="1:15" ht="115.5">
      <c r="A105" s="278" t="s">
        <v>728</v>
      </c>
      <c r="B105" s="272" t="s">
        <v>736</v>
      </c>
      <c r="C105" s="251" t="s">
        <v>743</v>
      </c>
      <c r="D105" s="252" t="s">
        <v>744</v>
      </c>
      <c r="E105" s="255" t="s">
        <v>2</v>
      </c>
      <c r="F105" s="251" t="s">
        <v>745</v>
      </c>
      <c r="G105" s="254">
        <v>0.95</v>
      </c>
      <c r="H105" s="256">
        <v>0.82608695652173914</v>
      </c>
      <c r="I105" s="256"/>
      <c r="J105" s="256">
        <v>0.9</v>
      </c>
      <c r="K105" s="256"/>
      <c r="L105" s="248" t="s">
        <v>746</v>
      </c>
      <c r="M105" s="250" t="s">
        <v>747</v>
      </c>
      <c r="N105" s="807"/>
      <c r="O105" t="str">
        <f t="shared" si="1"/>
        <v>Gestión de las alianzas estrategicas</v>
      </c>
    </row>
    <row r="106" spans="1:15" ht="49.5" customHeight="1">
      <c r="A106" s="278" t="s">
        <v>728</v>
      </c>
      <c r="B106" s="273" t="s">
        <v>748</v>
      </c>
      <c r="C106" s="218" t="s">
        <v>749</v>
      </c>
      <c r="D106" s="257" t="s">
        <v>750</v>
      </c>
      <c r="E106" s="258" t="s">
        <v>172</v>
      </c>
      <c r="F106" s="218" t="s">
        <v>751</v>
      </c>
      <c r="G106" s="229">
        <v>7</v>
      </c>
      <c r="H106" s="259">
        <v>7</v>
      </c>
      <c r="I106" s="259"/>
      <c r="J106" s="259">
        <v>7</v>
      </c>
      <c r="K106" s="259"/>
      <c r="L106" s="249" t="s">
        <v>752</v>
      </c>
      <c r="M106" s="808" t="s">
        <v>753</v>
      </c>
      <c r="N106" s="806" t="s">
        <v>754</v>
      </c>
      <c r="O106" t="str">
        <f t="shared" si="1"/>
        <v xml:space="preserve"> Gestión de la sociedad en movimiento e Institucional </v>
      </c>
    </row>
    <row r="107" spans="1:15" ht="231">
      <c r="A107" s="278" t="s">
        <v>728</v>
      </c>
      <c r="B107" s="273" t="s">
        <v>748</v>
      </c>
      <c r="C107" s="218" t="s">
        <v>755</v>
      </c>
      <c r="D107" s="219" t="s">
        <v>756</v>
      </c>
      <c r="E107" s="218" t="s">
        <v>172</v>
      </c>
      <c r="F107" s="218" t="s">
        <v>757</v>
      </c>
      <c r="G107" s="229">
        <v>40</v>
      </c>
      <c r="H107" s="259">
        <v>38</v>
      </c>
      <c r="I107" s="259"/>
      <c r="J107" s="259">
        <v>38</v>
      </c>
      <c r="K107" s="259"/>
      <c r="L107" s="249" t="s">
        <v>758</v>
      </c>
      <c r="M107" s="809"/>
      <c r="N107" s="807"/>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35</vt:i4>
      </vt:variant>
    </vt:vector>
  </HeadingPairs>
  <TitlesOfParts>
    <vt:vector size="46" baseType="lpstr">
      <vt:lpstr>Índice</vt:lpstr>
      <vt:lpstr>PDI-01</vt:lpstr>
      <vt:lpstr>PDI-02</vt:lpstr>
      <vt:lpstr>PDI-03</vt:lpstr>
      <vt:lpstr>PDI-04</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2023-03-29T21:38:10Z</dcterms:modified>
</cp:coreProperties>
</file>