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drawings/drawing10.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OD\OneDrive - Universidad Tecnológica de Pereira\05. 2025\7. Portafolio Py actualizado 2025\Portafolio 2025 - 2028\EAFI 2025 - 2028\"/>
    </mc:Choice>
  </mc:AlternateContent>
  <bookViews>
    <workbookView xWindow="-120" yWindow="-120" windowWidth="20730" windowHeight="11160"/>
  </bookViews>
  <sheets>
    <sheet name="Índice" sheetId="15" r:id="rId1"/>
    <sheet name="PDI-01" sheetId="2" r:id="rId2"/>
    <sheet name="PDI-02" sheetId="3" r:id="rId3"/>
    <sheet name="PDI-03" sheetId="4" r:id="rId4"/>
    <sheet name="PDI-04" sheetId="25" r:id="rId5"/>
    <sheet name="PDI-05" sheetId="9" r:id="rId6"/>
    <sheet name="PDI-06" sheetId="10" r:id="rId7"/>
    <sheet name="PDI-07" sheetId="20" r:id="rId8"/>
    <sheet name="PDI-08" sheetId="23" state="hidden" r:id="rId9"/>
    <sheet name="Anexo fórmulas" sheetId="22" state="hidden" r:id="rId10"/>
    <sheet name="Anexo Tabla Riesgos" sheetId="24" state="hidden" r:id="rId11"/>
    <sheet name="BD_Ref" sheetId="17" state="hidden" r:id="rId12"/>
    <sheet name="Ind_Obj" sheetId="18" state="hidden" r:id="rId13"/>
    <sheet name="Ind_Com" sheetId="19" state="hidden" r:id="rId14"/>
  </sheets>
  <externalReferences>
    <externalReference r:id="rId15"/>
    <externalReference r:id="rId16"/>
    <externalReference r:id="rId17"/>
  </externalReferences>
  <definedNames>
    <definedName name="_xlnm.Print_Area" localSheetId="2">'PDI-02'!$A$4:$I$15</definedName>
    <definedName name="CGTC">BD_Ref!$C$64:$C$66</definedName>
    <definedName name="CRITERIO1">BD_Ref!$I$6:$I$7</definedName>
    <definedName name="CRITERIO10">BD_Ref!$I$34:$I$35</definedName>
    <definedName name="CRITERIO11">BD_Ref!$I$36:$I$37</definedName>
    <definedName name="CRITERIO2">BD_Ref!$I$8:$I$11</definedName>
    <definedName name="CRITERIO3">BD_Ref!$I$12:$I$14</definedName>
    <definedName name="CRITERIO4">BD_Ref!$I$15:$I$19</definedName>
    <definedName name="CRITERIO5">BD_Ref!$I$20:$I$23</definedName>
    <definedName name="CRITERIO6">BD_Ref!$I$24:$I$26</definedName>
    <definedName name="CRITERIO7">BD_Ref!$I$27:$I$28</definedName>
    <definedName name="CRITERIO8">BD_Ref!$I$29:$I$30</definedName>
    <definedName name="CRITERIO9">BD_Ref!$I$31:$I$33</definedName>
    <definedName name="CV">BD_Ref!$C$76:$C$79</definedName>
    <definedName name="DEPENDENCIAS">OFFSET(#REF!,0,0,COUNTA(#REF!),COUNTA(#REF!))</definedName>
    <definedName name="EA">BD_Ref!$C$58:$C$63</definedName>
    <definedName name="FACTOR1">BD_Ref!$E$6:$E$8</definedName>
    <definedName name="FACTOR10">BD_Ref!$E$30:$E$32</definedName>
    <definedName name="FACTOR11">BD_Ref!$E$33:$E$34</definedName>
    <definedName name="FACTOR12">BD_Ref!$E$35</definedName>
    <definedName name="FACTOR2">BD_Ref!$E$9:$E$11</definedName>
    <definedName name="FACTOR3">BD_Ref!$E$12:$E$16</definedName>
    <definedName name="FACTOR4">BD_Ref!$E$17:$E$19</definedName>
    <definedName name="FACTOR5">BD_Ref!$E$20:$E$21</definedName>
    <definedName name="FACTOR6">BD_Ref!$E$22:$E$23</definedName>
    <definedName name="FACTOR7">BD_Ref!$E$24:$E$25</definedName>
    <definedName name="FACTOR8">BD_Ref!$E$26:$E$28</definedName>
    <definedName name="FACTOR9">BD_Ref!$E$29</definedName>
    <definedName name="FACTORES">BD_Ref!$A$6:$A$17</definedName>
    <definedName name="GC">BD_Ref!$C$67:$C$70</definedName>
    <definedName name="GSI">BD_Ref!$C$71:$C$75</definedName>
    <definedName name="impact">'Anexo fórmulas'!$B$26:$B$30</definedName>
    <definedName name="impacto">[1]Anexos!$I$24:$I$28</definedName>
    <definedName name="INDCALI">Ind_Com!$C$103:$C$107</definedName>
    <definedName name="INDCBIE">Ind_Com!$C$57:$C$68</definedName>
    <definedName name="INDCCOB">Ind_Com!$C$22:$C$56</definedName>
    <definedName name="INDCDES">Ind_Com!$C$3:$C$21</definedName>
    <definedName name="INDCIMP">Ind_Com!$C$99:$C$102</definedName>
    <definedName name="INDCINT">Ind_Com!$C$83:$C$98</definedName>
    <definedName name="INDCINV">Ind_Com!$C$69:$C$82</definedName>
    <definedName name="INDOALI">Ind_Obj!$B$18:$B$19</definedName>
    <definedName name="INDOBIE">Ind_Obj!$B$10:$B$11</definedName>
    <definedName name="INDOCOB">Ind_Obj!$B$4:$B$9</definedName>
    <definedName name="INDODES">Ind_Obj!$B$3</definedName>
    <definedName name="INDOIMP">Ind_Obj!$B$17</definedName>
    <definedName name="INDOINT">Ind_Obj!$B$16</definedName>
    <definedName name="INDOINV">Ind_Obj!$B$12:$B$15</definedName>
    <definedName name="MACROPROCESOS">BD_Ref!$A$38:$A$47</definedName>
    <definedName name="OBJPDI">BD_Ref!$A$50:$A$54</definedName>
    <definedName name="probab">'Anexo fórmulas'!$B$19:$B$23</definedName>
    <definedName name="probabilidad">[1]Anexos!$I$17:$I$21</definedName>
    <definedName name="PROYECTOS">OFFSET(#REF!,0,0,COUNTA(#REF!),COUNTA(#REF!))</definedName>
    <definedName name="RESPONSABLES">OFFSET(#REF!,0,0,COUNTA(#REF!),COUNTA(#REF!))</definedName>
    <definedName name="riesg">'Anexo fórmulas'!$B$4:$B$16</definedName>
    <definedName name="riesgo">[1]Anexos!$I$2:$I$14</definedName>
    <definedName name="tipo">'PDI-08'!#REF!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30" i="25" l="1"/>
  <c r="D147" i="25" s="1"/>
  <c r="D164" i="25" s="1"/>
  <c r="D131" i="25"/>
  <c r="D148" i="25" s="1"/>
  <c r="D165" i="25" s="1"/>
  <c r="D132" i="25"/>
  <c r="D149" i="25" s="1"/>
  <c r="D166" i="25" s="1"/>
  <c r="D133" i="25"/>
  <c r="D150" i="25" s="1"/>
  <c r="D167" i="25" s="1"/>
  <c r="D129" i="25"/>
  <c r="D146" i="25" s="1"/>
  <c r="D163" i="25" s="1"/>
  <c r="B178" i="25" l="1"/>
  <c r="D28" i="2" l="1"/>
  <c r="C18" i="23"/>
  <c r="F21" i="23"/>
  <c r="D22" i="2" l="1"/>
  <c r="D23" i="2"/>
  <c r="J2" i="4" l="1"/>
  <c r="F94" i="25" l="1"/>
  <c r="G94" i="25" s="1"/>
  <c r="H94" i="25" s="1"/>
  <c r="F95" i="25"/>
  <c r="G95" i="25" s="1"/>
  <c r="H95" i="25" s="1"/>
  <c r="F96" i="25"/>
  <c r="G96" i="25" s="1"/>
  <c r="H96" i="25" s="1"/>
  <c r="F97" i="25"/>
  <c r="G97" i="25" s="1"/>
  <c r="H97" i="25" s="1"/>
  <c r="F98" i="25"/>
  <c r="G98" i="25" s="1"/>
  <c r="H98" i="25" s="1"/>
  <c r="F99" i="25"/>
  <c r="G99" i="25" s="1"/>
  <c r="H99" i="25" s="1"/>
  <c r="F100" i="25"/>
  <c r="G100" i="25" s="1"/>
  <c r="H100" i="25" s="1"/>
  <c r="F101" i="25"/>
  <c r="G101" i="25" s="1"/>
  <c r="H101" i="25" s="1"/>
  <c r="F93" i="25"/>
  <c r="G93" i="25" s="1"/>
  <c r="H93" i="25" s="1"/>
  <c r="F77" i="25"/>
  <c r="G77" i="25" s="1"/>
  <c r="H77" i="25" s="1"/>
  <c r="F78" i="25"/>
  <c r="G78" i="25" s="1"/>
  <c r="H78" i="25" s="1"/>
  <c r="F79" i="25"/>
  <c r="G79" i="25" s="1"/>
  <c r="H79" i="25" s="1"/>
  <c r="F80" i="25"/>
  <c r="G80" i="25" s="1"/>
  <c r="H80" i="25" s="1"/>
  <c r="F81" i="25"/>
  <c r="G81" i="25" s="1"/>
  <c r="H81" i="25" s="1"/>
  <c r="F82" i="25"/>
  <c r="G82" i="25" s="1"/>
  <c r="H82" i="25" s="1"/>
  <c r="F83" i="25"/>
  <c r="G83" i="25" s="1"/>
  <c r="H83" i="25" s="1"/>
  <c r="F84" i="25"/>
  <c r="G84" i="25" s="1"/>
  <c r="H84" i="25" s="1"/>
  <c r="F76" i="25"/>
  <c r="G76" i="25" s="1"/>
  <c r="H76" i="25" s="1"/>
  <c r="F61" i="25"/>
  <c r="G61" i="25" s="1"/>
  <c r="H61" i="25" s="1"/>
  <c r="F62" i="25"/>
  <c r="G62" i="25" s="1"/>
  <c r="H62" i="25" s="1"/>
  <c r="F63" i="25"/>
  <c r="G63" i="25" s="1"/>
  <c r="H63" i="25" s="1"/>
  <c r="F64" i="25"/>
  <c r="G64" i="25" s="1"/>
  <c r="H64" i="25" s="1"/>
  <c r="F65" i="25"/>
  <c r="G65" i="25" s="1"/>
  <c r="H65" i="25" s="1"/>
  <c r="F66" i="25"/>
  <c r="G66" i="25" s="1"/>
  <c r="H66" i="25" s="1"/>
  <c r="F67" i="25"/>
  <c r="G67" i="25" s="1"/>
  <c r="H67" i="25" s="1"/>
  <c r="F68" i="25"/>
  <c r="G68" i="25" s="1"/>
  <c r="H68" i="25" s="1"/>
  <c r="F60" i="25"/>
  <c r="G60" i="25" s="1"/>
  <c r="H60" i="25" s="1"/>
  <c r="F46" i="25"/>
  <c r="G46" i="25" s="1"/>
  <c r="H46" i="25" s="1"/>
  <c r="F47" i="25"/>
  <c r="G47" i="25" s="1"/>
  <c r="H47" i="25" s="1"/>
  <c r="F48" i="25"/>
  <c r="G48" i="25" s="1"/>
  <c r="H48" i="25" s="1"/>
  <c r="F49" i="25"/>
  <c r="G49" i="25" s="1"/>
  <c r="H49" i="25" s="1"/>
  <c r="F50" i="25"/>
  <c r="G50" i="25" s="1"/>
  <c r="H50" i="25" s="1"/>
  <c r="F51" i="25"/>
  <c r="G51" i="25" s="1"/>
  <c r="H51" i="25" s="1"/>
  <c r="F52" i="25"/>
  <c r="G52" i="25" s="1"/>
  <c r="H52" i="25" s="1"/>
  <c r="F53" i="25"/>
  <c r="G53" i="25" s="1"/>
  <c r="H53" i="25" s="1"/>
  <c r="F45" i="25"/>
  <c r="G45" i="25" s="1"/>
  <c r="H45" i="25" s="1"/>
  <c r="F37" i="25"/>
  <c r="G37" i="25" s="1"/>
  <c r="H37" i="25" s="1"/>
  <c r="F31" i="25"/>
  <c r="G31" i="25" s="1"/>
  <c r="H31" i="25" s="1"/>
  <c r="F32" i="25"/>
  <c r="G32" i="25" s="1"/>
  <c r="H32" i="25" s="1"/>
  <c r="F33" i="25"/>
  <c r="G33" i="25" s="1"/>
  <c r="H33" i="25" s="1"/>
  <c r="F34" i="25"/>
  <c r="G34" i="25" s="1"/>
  <c r="H34" i="25" s="1"/>
  <c r="F35" i="25"/>
  <c r="G35" i="25" s="1"/>
  <c r="H35" i="25" s="1"/>
  <c r="F36" i="25"/>
  <c r="G36" i="25" s="1"/>
  <c r="H36" i="25" s="1"/>
  <c r="F38" i="25"/>
  <c r="G38" i="25" s="1"/>
  <c r="H38" i="25" s="1"/>
  <c r="F30" i="25"/>
  <c r="G30" i="25" s="1"/>
  <c r="H30" i="25" s="1"/>
  <c r="D46" i="4"/>
  <c r="I30" i="25" l="1"/>
  <c r="I31" i="25"/>
  <c r="I32" i="25"/>
  <c r="I33" i="25"/>
  <c r="I34" i="25"/>
  <c r="I35" i="25"/>
  <c r="I37" i="25"/>
  <c r="I38" i="25"/>
  <c r="E39" i="25"/>
  <c r="E54" i="25"/>
  <c r="E69" i="25"/>
  <c r="E85" i="25"/>
  <c r="E102" i="25"/>
  <c r="H179" i="25"/>
  <c r="H180" i="25"/>
  <c r="H181" i="25"/>
  <c r="H182" i="25"/>
  <c r="H178" i="25"/>
  <c r="B167" i="25"/>
  <c r="B164" i="25"/>
  <c r="B165" i="25"/>
  <c r="B166" i="25"/>
  <c r="B163" i="25"/>
  <c r="D168" i="25"/>
  <c r="I94" i="25"/>
  <c r="I95" i="25"/>
  <c r="I96" i="25"/>
  <c r="I97" i="25"/>
  <c r="I98" i="25"/>
  <c r="I99" i="25"/>
  <c r="I100" i="25"/>
  <c r="I101" i="25"/>
  <c r="I93" i="25"/>
  <c r="H102" i="25"/>
  <c r="C167" i="25" s="1"/>
  <c r="I77" i="25"/>
  <c r="I78" i="25"/>
  <c r="I79" i="25"/>
  <c r="I80" i="25"/>
  <c r="I81" i="25"/>
  <c r="I82" i="25"/>
  <c r="I83" i="25"/>
  <c r="I84" i="25"/>
  <c r="I76" i="25"/>
  <c r="H85" i="25"/>
  <c r="C166" i="25" s="1"/>
  <c r="H69" i="25"/>
  <c r="C165" i="25" s="1"/>
  <c r="I61" i="25"/>
  <c r="I62" i="25"/>
  <c r="I63" i="25"/>
  <c r="I64" i="25"/>
  <c r="I65" i="25"/>
  <c r="I66" i="25"/>
  <c r="I67" i="25"/>
  <c r="I68" i="25"/>
  <c r="I60" i="25"/>
  <c r="I46" i="25"/>
  <c r="I47" i="25"/>
  <c r="I48" i="25"/>
  <c r="I49" i="25"/>
  <c r="I50" i="25"/>
  <c r="I51" i="25"/>
  <c r="I52" i="25"/>
  <c r="I53" i="25"/>
  <c r="I45" i="25"/>
  <c r="H54" i="25"/>
  <c r="C164" i="25" s="1"/>
  <c r="I36" i="25"/>
  <c r="H39" i="25"/>
  <c r="C163" i="25" s="1"/>
  <c r="E167" i="25" l="1"/>
  <c r="M182" i="25" s="1"/>
  <c r="E166" i="25"/>
  <c r="M181" i="25" s="1"/>
  <c r="E165" i="25"/>
  <c r="M180" i="25" s="1"/>
  <c r="E164" i="25"/>
  <c r="M179" i="25" s="1"/>
  <c r="E163" i="25"/>
  <c r="H183" i="25"/>
  <c r="F178" i="25"/>
  <c r="F182" i="25"/>
  <c r="F181" i="25"/>
  <c r="F180" i="25"/>
  <c r="F179" i="25"/>
  <c r="C168" i="25"/>
  <c r="D169" i="25" s="1"/>
  <c r="D32" i="2"/>
  <c r="D31" i="2"/>
  <c r="D30" i="2"/>
  <c r="D29" i="2"/>
  <c r="B147" i="25"/>
  <c r="B148" i="25"/>
  <c r="B149" i="25"/>
  <c r="B150" i="25"/>
  <c r="B146" i="25"/>
  <c r="B130" i="25"/>
  <c r="B131" i="25"/>
  <c r="B132" i="25"/>
  <c r="B133" i="25"/>
  <c r="B129" i="25"/>
  <c r="B113" i="25"/>
  <c r="D151" i="25"/>
  <c r="D134" i="25"/>
  <c r="E168" i="25" l="1"/>
  <c r="E169" i="25" s="1"/>
  <c r="C170" i="25" s="1"/>
  <c r="M178" i="25"/>
  <c r="M183" i="25" s="1"/>
  <c r="B182" i="25"/>
  <c r="B181" i="25"/>
  <c r="B180" i="25"/>
  <c r="B179" i="25"/>
  <c r="B92" i="25" l="1"/>
  <c r="B75" i="25"/>
  <c r="B59" i="25"/>
  <c r="B44" i="25"/>
  <c r="B29" i="25"/>
  <c r="F27" i="23" l="1"/>
  <c r="F26" i="23"/>
  <c r="F25" i="23"/>
  <c r="F24" i="23"/>
  <c r="F23" i="23"/>
  <c r="F22" i="23"/>
  <c r="D59" i="4" l="1"/>
  <c r="D50" i="4"/>
  <c r="D118" i="25" l="1"/>
  <c r="B117" i="25"/>
  <c r="B116" i="25"/>
  <c r="B115" i="25"/>
  <c r="E18" i="4" l="1"/>
  <c r="E17" i="4"/>
  <c r="E16" i="4"/>
  <c r="D24" i="2"/>
  <c r="D25" i="2"/>
  <c r="D26" i="2"/>
  <c r="D27" i="2"/>
  <c r="B114" i="25" l="1"/>
  <c r="F102" i="25"/>
  <c r="C133" i="25" s="1"/>
  <c r="E133" i="25" s="1"/>
  <c r="B98" i="25"/>
  <c r="B99" i="25" s="1"/>
  <c r="B100" i="25" s="1"/>
  <c r="B101" i="25" s="1"/>
  <c r="G102" i="25"/>
  <c r="C150" i="25" s="1"/>
  <c r="F85" i="25"/>
  <c r="C132" i="25" s="1"/>
  <c r="B81" i="25"/>
  <c r="B82" i="25" s="1"/>
  <c r="B83" i="25" s="1"/>
  <c r="B84" i="25" s="1"/>
  <c r="G85" i="25"/>
  <c r="C149" i="25" s="1"/>
  <c r="F69" i="25"/>
  <c r="B65" i="25"/>
  <c r="B66" i="25" s="1"/>
  <c r="B67" i="25" s="1"/>
  <c r="B68" i="25" s="1"/>
  <c r="F54" i="25"/>
  <c r="C130" i="25" s="1"/>
  <c r="E130" i="25" s="1"/>
  <c r="C113" i="25"/>
  <c r="E149" i="25" l="1"/>
  <c r="L181" i="25" s="1"/>
  <c r="E181" i="25"/>
  <c r="E113" i="25"/>
  <c r="E150" i="25"/>
  <c r="E182" i="25"/>
  <c r="C114" i="25"/>
  <c r="C116" i="25"/>
  <c r="I85" i="25"/>
  <c r="K179" i="25"/>
  <c r="D179" i="25"/>
  <c r="C115" i="25"/>
  <c r="C117" i="25"/>
  <c r="I102" i="25"/>
  <c r="C131" i="25"/>
  <c r="E131" i="25" s="1"/>
  <c r="E132" i="25"/>
  <c r="D182" i="25"/>
  <c r="K182" i="25"/>
  <c r="G54" i="25"/>
  <c r="C147" i="25" s="1"/>
  <c r="G69" i="25"/>
  <c r="C148" i="25" s="1"/>
  <c r="C13" i="25"/>
  <c r="C11" i="25"/>
  <c r="C9" i="25"/>
  <c r="E117" i="25" l="1"/>
  <c r="E115" i="25"/>
  <c r="E116" i="25"/>
  <c r="E114" i="25"/>
  <c r="E147" i="25"/>
  <c r="L179" i="25" s="1"/>
  <c r="E179" i="25"/>
  <c r="J178" i="25"/>
  <c r="E148" i="25"/>
  <c r="L180" i="25" s="1"/>
  <c r="E180" i="25"/>
  <c r="C118" i="25"/>
  <c r="D119" i="25" s="1"/>
  <c r="C182" i="25"/>
  <c r="G182" i="25" s="1"/>
  <c r="C180" i="25"/>
  <c r="K181" i="25"/>
  <c r="D181" i="25"/>
  <c r="I54" i="25"/>
  <c r="C179" i="25"/>
  <c r="I69" i="25"/>
  <c r="K180" i="25"/>
  <c r="D180" i="25"/>
  <c r="C178" i="25"/>
  <c r="C181" i="25"/>
  <c r="F39" i="25"/>
  <c r="G39" i="25"/>
  <c r="C146" i="25" s="1"/>
  <c r="D13" i="23"/>
  <c r="D11" i="23"/>
  <c r="D9" i="23"/>
  <c r="G180" i="25" l="1"/>
  <c r="G181" i="25"/>
  <c r="G179" i="25"/>
  <c r="E118" i="25"/>
  <c r="E119" i="25" s="1"/>
  <c r="I179" i="25"/>
  <c r="E178" i="25"/>
  <c r="E183" i="25" s="1"/>
  <c r="E146" i="25"/>
  <c r="E151" i="25" s="1"/>
  <c r="I180" i="25"/>
  <c r="I181" i="25"/>
  <c r="J182" i="25"/>
  <c r="J181" i="25"/>
  <c r="C129" i="25"/>
  <c r="I39" i="25"/>
  <c r="C183" i="25"/>
  <c r="J180" i="25"/>
  <c r="J179" i="25"/>
  <c r="M28" i="23"/>
  <c r="E129" i="25" l="1"/>
  <c r="E134" i="25" s="1"/>
  <c r="L178" i="25"/>
  <c r="J183" i="25"/>
  <c r="D178" i="25"/>
  <c r="G178" i="25" s="1"/>
  <c r="G183" i="25" s="1"/>
  <c r="H184" i="25" s="1"/>
  <c r="L13" i="2"/>
  <c r="I178" i="25" l="1"/>
  <c r="K178" i="25"/>
  <c r="K183" i="25" s="1"/>
  <c r="D183" i="25"/>
  <c r="F183" i="25"/>
  <c r="D11" i="10"/>
  <c r="D11" i="9"/>
  <c r="E11" i="4"/>
  <c r="D11" i="3"/>
  <c r="C134" i="25" l="1"/>
  <c r="C120" i="25"/>
  <c r="D21" i="2"/>
  <c r="D19" i="2"/>
  <c r="D20" i="2"/>
  <c r="D135" i="25" l="1"/>
  <c r="E135" i="25"/>
  <c r="I182" i="25"/>
  <c r="C151" i="25"/>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3" i="19"/>
  <c r="H53" i="19"/>
  <c r="D13" i="10"/>
  <c r="D9" i="10"/>
  <c r="D13" i="9"/>
  <c r="D9" i="9"/>
  <c r="E13" i="4"/>
  <c r="E9" i="4"/>
  <c r="D13" i="3"/>
  <c r="D9" i="3"/>
  <c r="C136" i="25" l="1"/>
  <c r="D152" i="25"/>
  <c r="E152" i="25"/>
  <c r="L182" i="25"/>
  <c r="L183" i="25" s="1"/>
  <c r="I183" i="25"/>
  <c r="I184" i="25" s="1"/>
  <c r="G185" i="25" s="1"/>
  <c r="C153" i="25" l="1"/>
</calcChain>
</file>

<file path=xl/comments1.xml><?xml version="1.0" encoding="utf-8"?>
<comments xmlns="http://schemas.openxmlformats.org/spreadsheetml/2006/main">
  <authors>
    <author>Usuario UTP</author>
  </authors>
  <commentList>
    <comment ref="H3" authorId="0" shapeId="0">
      <text>
        <r>
          <rPr>
            <b/>
            <sz val="9"/>
            <color indexed="81"/>
            <rFont val="Tahoma"/>
            <family val="2"/>
          </rPr>
          <t>Usuario UTP:</t>
        </r>
        <r>
          <rPr>
            <sz val="9"/>
            <color indexed="81"/>
            <rFont val="Tahoma"/>
            <family val="2"/>
          </rPr>
          <t xml:space="preserve">
2018 - 2.4
2019 - 2.42</t>
        </r>
      </text>
    </comment>
    <comment ref="H4" authorId="0" shapeId="0">
      <text>
        <r>
          <rPr>
            <b/>
            <sz val="9"/>
            <color indexed="81"/>
            <rFont val="Tahoma"/>
            <family val="2"/>
          </rPr>
          <t>Usuario UTP:</t>
        </r>
        <r>
          <rPr>
            <sz val="9"/>
            <color indexed="81"/>
            <rFont val="Tahoma"/>
            <family val="2"/>
          </rPr>
          <t xml:space="preserve">
Siempre el 90%</t>
        </r>
      </text>
    </comment>
    <comment ref="H5" authorId="0" shapeId="0">
      <text>
        <r>
          <rPr>
            <b/>
            <sz val="9"/>
            <color indexed="81"/>
            <rFont val="Tahoma"/>
            <family val="2"/>
          </rPr>
          <t>Usuario UTP:</t>
        </r>
        <r>
          <rPr>
            <sz val="9"/>
            <color indexed="81"/>
            <rFont val="Tahoma"/>
            <family val="2"/>
          </rPr>
          <t xml:space="preserve">
2018 - 82%
2019 - 84%</t>
        </r>
      </text>
    </comment>
    <comment ref="H18" authorId="0" shapeId="0">
      <text>
        <r>
          <rPr>
            <b/>
            <sz val="9"/>
            <color indexed="81"/>
            <rFont val="Tahoma"/>
            <family val="2"/>
          </rPr>
          <t>Usuario UTP:</t>
        </r>
        <r>
          <rPr>
            <sz val="9"/>
            <color indexed="81"/>
            <rFont val="Tahoma"/>
            <family val="2"/>
          </rPr>
          <t xml:space="preserve">
2018 - 78%
2019 - 79%</t>
        </r>
      </text>
    </comment>
  </commentList>
</comments>
</file>

<file path=xl/sharedStrings.xml><?xml version="1.0" encoding="utf-8"?>
<sst xmlns="http://schemas.openxmlformats.org/spreadsheetml/2006/main" count="2137" uniqueCount="1253">
  <si>
    <t>Código</t>
  </si>
  <si>
    <t>113-F31</t>
  </si>
  <si>
    <t>Versión</t>
  </si>
  <si>
    <t>Fecha</t>
  </si>
  <si>
    <t>Página</t>
  </si>
  <si>
    <t>PDI-01</t>
  </si>
  <si>
    <t>En esta ficha se identifican los responsables directos encargados de la gestión del proyecto,  otras dependencias o instancias institucionales que participan en la ejecución del mismo, y la articulación del proyecto con los procesos del Sistema Integral de Gestión, los factores de acreditación institucional y los Objetivos de Desarrollo Sostenible. Lo anterior permitirá establecer el nivel de responsabilidades dentro del sistema de gerencia del plan y las redes de trabajo para los reportes en el SIGER . Igualmente se busca revisar las posibles articulaciones del proyecto con otros pilares de gestión desde la perspectiva de integralidad del PDI</t>
  </si>
  <si>
    <t>Información Básica del Proyecto</t>
  </si>
  <si>
    <t>Nombre del proyecto</t>
  </si>
  <si>
    <t>Diseño y renovación curricular de los programas académicos (PDI2028 – CEA - 01)</t>
  </si>
  <si>
    <t>Dependencia responsable del proyecto</t>
  </si>
  <si>
    <t>Vicerrectoría Académica</t>
  </si>
  <si>
    <t>Pilar de Gestión</t>
  </si>
  <si>
    <t xml:space="preserve">Excelencia Académica para la Formación Integral </t>
  </si>
  <si>
    <t>Coordinador Pilar de Gestión</t>
  </si>
  <si>
    <t>Wilson Arenas Valencia</t>
  </si>
  <si>
    <t>Programa</t>
  </si>
  <si>
    <t>Gestión curricular</t>
  </si>
  <si>
    <t>Procesos asociados 
(Sistema Integral de Gestión)</t>
  </si>
  <si>
    <t>Estratégico - Direccionamiento Institucional</t>
  </si>
  <si>
    <t>Misionales - Docencia</t>
  </si>
  <si>
    <t>De evaluación y seguimiento - Aseguramiento de la calidad institucional</t>
  </si>
  <si>
    <t>Factores de calidad institucional a los que apunta el proyecto</t>
  </si>
  <si>
    <t>1. Misión y proyecto institucional</t>
  </si>
  <si>
    <t>Características relacionadas</t>
  </si>
  <si>
    <t>1.Coherencia y pertinencia de la Misión</t>
  </si>
  <si>
    <t>2. Orientaciones y estrategias del Proyecto Educativo Institucional</t>
  </si>
  <si>
    <t xml:space="preserve">3. Formación integral y construcción de la comunidad académica en el Proyecto Educativo Institucional. </t>
  </si>
  <si>
    <t>2. Estudiantes</t>
  </si>
  <si>
    <t>5. Admisión y permanencia de estudiantes.</t>
  </si>
  <si>
    <t>3. Profesores</t>
  </si>
  <si>
    <t>10. Desarrollo profesoral</t>
  </si>
  <si>
    <t>4. Procesos
académicos</t>
  </si>
  <si>
    <t>12. Políticas académicas</t>
  </si>
  <si>
    <t>13. Pertinencia académica  y relevancia social</t>
  </si>
  <si>
    <t xml:space="preserve">14.  Procesos de creación, modificación y extensión de programas académicos. </t>
  </si>
  <si>
    <t>8. Procesos de autoevaluación y autorregulación</t>
  </si>
  <si>
    <t>21. Sistemas de autoevaluación</t>
  </si>
  <si>
    <t>Estándares de calidad (Modelo de acreditación internacional Sello Sofía)</t>
  </si>
  <si>
    <t>1. Política y estrategia</t>
  </si>
  <si>
    <t>Criterios relacionados</t>
  </si>
  <si>
    <t>2. Estrategia de la Universidad y plan estratégico</t>
  </si>
  <si>
    <t>5. Formación</t>
  </si>
  <si>
    <t>16. Diseño de las titulaciones (incluyendo lengua, modalidad de impartición y plan de estudios) y resultados del aprendizaje esperados (competencias, habilidades y conocimientos)</t>
  </si>
  <si>
    <t>17. Metodología docente, actividades formativas, sistemas y criterios de evaluación para la medición de los resultados de aprendizaje (incluidas prácticas, trabajos finales de estudio, etc.)</t>
  </si>
  <si>
    <t>8. Sistema de Aseguramiento de la Calidad</t>
  </si>
  <si>
    <t>25. Sistema de aseguramiento de la calidad</t>
  </si>
  <si>
    <t>11. Plan de Mejora.</t>
  </si>
  <si>
    <t>31. Mecanismos de mejora continua, implantados por la Universidad en docencia, investigación y extensión</t>
  </si>
  <si>
    <t xml:space="preserve">Otras instancias o dependencias participantes </t>
  </si>
  <si>
    <t xml:space="preserve">Facultades, programas y algunas dependencias administrativas						</t>
  </si>
  <si>
    <t>Actores o entidades externas a la UTP que participan en el proyecto</t>
  </si>
  <si>
    <t>Egresados, Empleadores, Gremios, Asociaciones, Ministerio de Educación Nacional</t>
  </si>
  <si>
    <t>Programas a los cuales le aporta indirectamente el proyecto</t>
  </si>
  <si>
    <t>Formación Vivencial</t>
  </si>
  <si>
    <t>Desarrollo Docente</t>
  </si>
  <si>
    <t>Gestión de egresados</t>
  </si>
  <si>
    <t>Internacionalización integral de la Universidad</t>
  </si>
  <si>
    <t>Procesos asociados al desarrollo sostenible, la competitividad y la movilización social</t>
  </si>
  <si>
    <t>Objetivos de Desarrollo Sostenible (ODS) a los cuales le aporta el proyecto</t>
  </si>
  <si>
    <t>Objetivo</t>
  </si>
  <si>
    <t>Descripción de la manera como aporta:</t>
  </si>
  <si>
    <t>4. Garantizar una educación inclusiva, equitativa y de calidad y promover oportunidades de aprendizaje durante toda la vida para todos</t>
  </si>
  <si>
    <t>Desde el PEI y el proceso de renovación curricular se busca 
promover el desarrollo procesos académicos flexibles, integradores y pertinentes que favorecen a los estudiantes mayores oportunidades para sus procesos formativos, orientados a: ayudar a los estudiantes a actuar con sentido ético y moral, como ciudadanos y profesionales comprometidos con el pluralismo, la diversidad, la democracia y la sostenibilidad ambiental.</t>
  </si>
  <si>
    <t>12. Garantizar modalidades de consumo y producción sostenibles</t>
  </si>
  <si>
    <t>Desde el PEI y el proceso de renovación curricular la Universidad asume el compromiso con la sostenibilidad ambiental, la cual  hace parte de una de las características de la identidad institucional, definida en el PEI (2018). Desde esta perspectiva, la Universidad asume el reto de formar profesionales con cultura ambiental ética responsable, que permita abordar los problemas ambientales actuales para buscarles posibles soluciones.</t>
  </si>
  <si>
    <t>PDI-02</t>
  </si>
  <si>
    <r>
      <t xml:space="preserve">En esta ficha se encuentra la descripción básica del proyecto teniendo en cuenta los siguientes aspectos:
• La </t>
    </r>
    <r>
      <rPr>
        <b/>
        <sz val="11"/>
        <color theme="1"/>
        <rFont val="Arial Narrow"/>
        <family val="2"/>
      </rPr>
      <t>necesidad, problema u oportunidad</t>
    </r>
    <r>
      <rPr>
        <sz val="11"/>
        <color theme="1"/>
        <rFont val="Arial Narrow"/>
        <family val="2"/>
      </rPr>
      <t xml:space="preserve"> que motiva a que el proyecto institucional se formule e implemente, con las principales causas y los efectos que se podrían presentar de no formularse.
• Una </t>
    </r>
    <r>
      <rPr>
        <b/>
        <sz val="11"/>
        <color theme="1"/>
        <rFont val="Arial Narrow"/>
        <family val="2"/>
      </rPr>
      <t>descripción</t>
    </r>
    <r>
      <rPr>
        <sz val="11"/>
        <color theme="1"/>
        <rFont val="Arial Narrow"/>
        <family val="2"/>
      </rPr>
      <t xml:space="preserve"> concreta del proyecto ¿En qué consiste el proyecto? ¿Qué soluciones trae para la institución? ¿De qué manera el proyecto impacta los componentes y propósitos del objetivo?
• Una</t>
    </r>
    <r>
      <rPr>
        <b/>
        <sz val="11"/>
        <color theme="1"/>
        <rFont val="Arial Narrow"/>
        <family val="2"/>
      </rPr>
      <t xml:space="preserve"> Justificación</t>
    </r>
    <r>
      <rPr>
        <sz val="11"/>
        <color theme="1"/>
        <rFont val="Arial Narrow"/>
        <family val="2"/>
      </rPr>
      <t xml:space="preserve"> del proyecto. ejercicio argumentativo donde se exponen las razones por las cuales se realiza el proyecto
• La identificación de los </t>
    </r>
    <r>
      <rPr>
        <b/>
        <sz val="11"/>
        <color theme="1"/>
        <rFont val="Arial Narrow"/>
        <family val="2"/>
      </rPr>
      <t>beneficiarios del proyecto</t>
    </r>
    <r>
      <rPr>
        <sz val="11"/>
        <color theme="1"/>
        <rFont val="Arial Narrow"/>
        <family val="2"/>
      </rPr>
      <t xml:space="preserve"> quienes pueden ser usuarios internos (comunidad universitaria) o externos (ciudadanía).</t>
    </r>
  </si>
  <si>
    <t>Diagnóstico del problema/necesidad/oportunidad</t>
  </si>
  <si>
    <t>Árbol del problema</t>
  </si>
  <si>
    <t>Problema Central</t>
  </si>
  <si>
    <t>Causas directas</t>
  </si>
  <si>
    <t>Causas Indirectas</t>
  </si>
  <si>
    <t>1 Resistencia al cambio de la comunidad universitaria para renovar las propuestas curriculares de los programas.</t>
  </si>
  <si>
    <t>1.1 Deserción estudiantil
1.2 Movilidad de profesores</t>
  </si>
  <si>
    <t>2 Falta de formación pedagógica, didáctica y  curricular en la base docente de la Universidad para promover los cambios curriculares.</t>
  </si>
  <si>
    <t>2.1 Prácticas educativas obsoletas y descontextualizadas</t>
  </si>
  <si>
    <t>Efectos directos</t>
  </si>
  <si>
    <t>Efectos indirectos</t>
  </si>
  <si>
    <t>1 Racionalidad técnica que ha predominado los currículos de los programas académicos.</t>
  </si>
  <si>
    <t>1.1 Desactualización en la formación de profesionales</t>
  </si>
  <si>
    <t>2 Reformas impuestas por organismos 
gubernamentales que desconocen los procesos de evaluación y avances de los programas</t>
  </si>
  <si>
    <t>2.1 Incapacidad de competir en el medio con profesionales altamente formados</t>
  </si>
  <si>
    <t>3 Disminución en la calidad y  pertinencia en la  formación de los profesionales del siglo XXI</t>
  </si>
  <si>
    <t>3.1 Profesionales sin las competencias suficientes para la sociedad y el mundo laboral del siglo XXI</t>
  </si>
  <si>
    <t>Identificación del problema, necesidad u oportunidad (descripción o explicación del árbol del problema)</t>
  </si>
  <si>
    <t>Descripción del proyecto</t>
  </si>
  <si>
    <t>La Universidad Tecnológica de Pereira como institución de educación superior comprometida con la calidad y la búsqueda permanente de la excelencia, requiere la renovación de las políticas académicas y curriculares y la estructuración de los Proyectos Educativos de Programas (PEP) que estén acordes con los lineamientos consignados en la nueva propuesta de PEI. El propósito es hacer de este proceso una oportunidad para la construcción y consolidación de una cultura académica de la participación y la reflexión en la comunidad universitaria, para buscar coherencia con los PEP, que hagan de la institución una Universidad de excelencia en la formación de los ciudadanos y los profesionales del siglo XXI.</t>
  </si>
  <si>
    <t>Justificación</t>
  </si>
  <si>
    <t>En su compromiso con la formación de profesionales integrales, la Universidad Tecnológica de Pereira ha de promover procesos de renovación curricular y de estructuración de los Proyectos Educativos de los Programas (PEP) de acuerdo con los lineamientos del PEI, siendo coherentes con la realidad política, social, cultural y educativa del siglo XXI.</t>
  </si>
  <si>
    <t>Caracterización población objetivo (beneficiarios)</t>
  </si>
  <si>
    <t xml:space="preserve">Este proyecto apunta en dos direcciones: 
-Al interior de la Universidad a los estudiantes de pregrado, postgrado y a los estudiantes de la educación media que ingresan a la Universidad. 
-Impactar al Departamento y las regiones a través del desempeño profesional integral de los egresados y, a los sectores que tengan algún tipo de vinculación con la Universidad.					</t>
  </si>
  <si>
    <t>Pilar de gestión</t>
  </si>
  <si>
    <t>Nombre del Proyecto</t>
  </si>
  <si>
    <t>Problema Central del proyecto</t>
  </si>
  <si>
    <t>Objetivo general del proyecto</t>
  </si>
  <si>
    <t>Acompañar a los programas académicos de pregrado y postgrado de las 10 facultades, para el diseño o la renovación de los currículos con base en el PEI, las orientaciones institucionales para la renovación curricular en la UTP, las necesidades del contexto y, los desarrollos científicos de las disciplinas.</t>
  </si>
  <si>
    <t>Causa Directa 1</t>
  </si>
  <si>
    <t>Objetivo específico 1</t>
  </si>
  <si>
    <t>Acompañar en la elaboración de diagnósticos de los estados de los currículos, en la elaboración de rutas de trabajo y, en el seguimiento y sistematización del proceso de renovación de los currículos por parte de los programas académicos de pregrado y postgrado, promoviendo la participación de los colectivos académicos y procesos de reflexión que aporten a la formación de profesionales críticos, comprometidos con la transformación personal y social.</t>
  </si>
  <si>
    <t>Causa Directa 2</t>
  </si>
  <si>
    <t>PDI-03</t>
  </si>
  <si>
    <t>MATRIZ DE MARCO LÓGICO DEL PROYECTO</t>
  </si>
  <si>
    <t>En esta sección se deberán identificar los impulsores estratégicos a los cuales contribuye el proyecto</t>
  </si>
  <si>
    <t>Fines del proyecto (Impactos)</t>
  </si>
  <si>
    <t>Contribución del proyecto a los impulsores estratégicos del PDI</t>
  </si>
  <si>
    <t>Indicadores</t>
  </si>
  <si>
    <t>Medios de verificación</t>
  </si>
  <si>
    <t>Supuestos
(Factores externos, que están por fuera de la gobernabilidad de la gerencia y cuya ocurrencia es necesaria para asegurar el cumplimiento de objetivos del proyecto)</t>
  </si>
  <si>
    <t>Responsable</t>
  </si>
  <si>
    <t>Nombre del indicador del impulsor estratégico (Impacto)</t>
  </si>
  <si>
    <t>Descripción del indicador</t>
  </si>
  <si>
    <t>Unidad de medida</t>
  </si>
  <si>
    <t>Fórmula</t>
  </si>
  <si>
    <t>Línea base (2024)</t>
  </si>
  <si>
    <t>Meta 2025</t>
  </si>
  <si>
    <t>Meta 2026</t>
  </si>
  <si>
    <t>Meta 2027</t>
  </si>
  <si>
    <t>Meta 2028</t>
  </si>
  <si>
    <t>Renovar o innovar los currículos  de los programas académicos  y  crear programas pertinentes acordes con el proyecto educativo institucional y las tendencias de tecnologías de información y comunicación.</t>
  </si>
  <si>
    <t>Porcentaje de programas académicos que han incorporado la política académica curricular</t>
  </si>
  <si>
    <t>Programas académicos con la política académica curricular incorporada avalados por el Comité Central de Currículo y Evaluación o Comité Central de Posgrados según corresponda.</t>
  </si>
  <si>
    <t>Porcentaje</t>
  </si>
  <si>
    <t>Número de programas académicos con la política académica curricular incorporada / Número total de programas</t>
  </si>
  <si>
    <t>El acta del Comité Central de Posgrados o Comité Central de Currículo y Evaluación o Acuerdos de Funcionamiento</t>
  </si>
  <si>
    <t>Presupuestos - cambio en las políticas de distribución de presupuesto.
Decisiones de los comités curriculares y/o Consejos de Facultad</t>
  </si>
  <si>
    <t>A. Marcela Bernal C</t>
  </si>
  <si>
    <t>Disminuir la deserción y lograr el egreso oportuno</t>
  </si>
  <si>
    <t>En este nivel se ubica el pilar de gestión el cual hace parte el proyecto.</t>
  </si>
  <si>
    <t>Propósitos del proyecto</t>
  </si>
  <si>
    <t xml:space="preserve"> Pilar de gestión al cual aporta directamente el proyecto</t>
  </si>
  <si>
    <t>Nombre del indicador de pilar de gestión</t>
  </si>
  <si>
    <t>Excelencia Académica para la Formación Integral</t>
  </si>
  <si>
    <t xml:space="preserve">Programas  acreditados </t>
  </si>
  <si>
    <t>Porcentaje de programas acreditados de los programas acreditables</t>
  </si>
  <si>
    <t>%</t>
  </si>
  <si>
    <t xml:space="preserve">Número de programas acreditados de pregrado y posgrado + número de programas de pregrado y posgrado con informe de visita de pares enviado a la institución por parte del CNA con concepto positivo /Número de programas acreditables de pregrado y posgrado </t>
  </si>
  <si>
    <t xml:space="preserve">Normalidad Académica
Asignación presupuestal suficiente </t>
  </si>
  <si>
    <t xml:space="preserve">Programas con currículos renovados </t>
  </si>
  <si>
    <t>Número de programas académicos con currículos renovados</t>
  </si>
  <si>
    <t>Porcentaje de estudiantes nuevos en pregrado para primer curso por semestre.</t>
  </si>
  <si>
    <t xml:space="preserve">Número de estudiantes nuevos en pregrado para primer curso del periodo académico en el año vigente− Número de estudiantes nuevos en pregrado para primer curso del periodo académico en el año anterior/ Número de estudiantes nuevos en pregrado para primer curso del periodo académico en el año anterior </t>
  </si>
  <si>
    <t>N/A</t>
  </si>
  <si>
    <t xml:space="preserve">Reporte SNIES Número de  estudiantes nuevos en pregrado para primer curso </t>
  </si>
  <si>
    <t>En este nivel se ubica el programa del pilar de gestión el cual hace parte el proyecto.</t>
  </si>
  <si>
    <t>Componentes del proyecto</t>
  </si>
  <si>
    <t>Programa del pilar al cual aporta directamente el proyecto</t>
  </si>
  <si>
    <t>Responsable
Programa</t>
  </si>
  <si>
    <t>Nombre del indicador de programa</t>
  </si>
  <si>
    <t>Programas académicos acompañados en su proceso de renovación curricular.</t>
  </si>
  <si>
    <t>Porcentaje de programas académicos de pregrado y posgrado acompañados en el diseño y/o renovación de sus propuestas curriculares.</t>
  </si>
  <si>
    <t>Número de programas acompañados en el proceso de renovación curricular / número de total de programas</t>
  </si>
  <si>
    <r>
      <rPr>
        <sz val="11"/>
        <color rgb="FF000000"/>
        <rFont val="Arial Narrow"/>
        <family val="2"/>
      </rPr>
      <t xml:space="preserve">Documentos en revisión y/o revisados
Actas de reunión de renovación curricular y registros de asistencia
</t>
    </r>
    <r>
      <rPr>
        <sz val="11"/>
        <color rgb="FF76933C"/>
        <rFont val="Arial Narrow"/>
        <family val="2"/>
      </rPr>
      <t>Comunicaciones oficiales con los programas académicos</t>
    </r>
  </si>
  <si>
    <t>Normalidad Académica
Asignación presupuestal suficiente para cubrir las necesidades planteadas previamente</t>
  </si>
  <si>
    <t>Programas académicos de pregrado y posgrado acreditables acompañados en la autoevaluación para la acreditación de alta calidad nacional o internacional</t>
  </si>
  <si>
    <t>Porcentaje de programas acreditables acompañados en la autoevaluación para la acreditación de alta calidad.</t>
  </si>
  <si>
    <t>Número de programas acreditables acompañados / número de programas acreditables</t>
  </si>
  <si>
    <t>Resoluciones de acreditación 
Conceptos favorables
Registros de asistencia</t>
  </si>
  <si>
    <t>En este nivel se identifican los planes operativos a desarrollar necesarios para lograr los resultados del proyecto</t>
  </si>
  <si>
    <t>Proyectos (Planes Operativos)</t>
  </si>
  <si>
    <t>Relación con los objetivos específicos</t>
  </si>
  <si>
    <t>Nombre del Plan Operativo</t>
  </si>
  <si>
    <t>Responsable
Plan Operativo</t>
  </si>
  <si>
    <t>Nombre del indicador</t>
  </si>
  <si>
    <t xml:space="preserve">% de avance en las etapas del Plan Operativo
</t>
  </si>
  <si>
    <t xml:space="preserve">Indica los avances obtenidos en las actividades propuestas en el plan operativo
</t>
  </si>
  <si>
    <t>% Avance en las etapas del plan operativo</t>
  </si>
  <si>
    <t>Reporte registrado en SIGER</t>
  </si>
  <si>
    <t>*Voluntad de los programas para realizar el proceso de renovación curricular
*Disponibilidad de recursos 
*Continuidad de los procesos</t>
  </si>
  <si>
    <t>Laura Daniela Cartagena Toro - Vicerrectoría Académica</t>
  </si>
  <si>
    <t>Informes de seguimiento del plan de acción registrados en el SIGER</t>
  </si>
  <si>
    <t>Voluntad de trabajo con los directores de posgrados de los directores de posgrados de la UTP
*Disponibilidad de recursos 
*Continuidad de los procesos</t>
  </si>
  <si>
    <t>En este nivel encuentran las actividades que se desarrollarán en el plan operativo 2025</t>
  </si>
  <si>
    <t>Actividades 2025</t>
  </si>
  <si>
    <t>Fecha de inicio 2025 (dd/mm/aa)</t>
  </si>
  <si>
    <t>Fecha fin 2025 (dd/mm/aa)</t>
  </si>
  <si>
    <t>Dependencia Responsable</t>
  </si>
  <si>
    <t>Producción de documentos de base para el acompañamiento en la renovación curricular</t>
  </si>
  <si>
    <t>15/1/2025</t>
  </si>
  <si>
    <t>17/12/2025</t>
  </si>
  <si>
    <t>Laura Daniela Cartagena Toro</t>
  </si>
  <si>
    <t xml:space="preserve">Socialización de los documentos para la renovación curricular	</t>
  </si>
  <si>
    <t>Acompañamiento en la formulación de las propuestas de nuevos programas académicos o modificación a los registros calificados existentes para la ampliación de cobertura.</t>
  </si>
  <si>
    <t>Gestión de convocatorias para fortalecimiento de posgrados (Ejecución de proyectos derivados de convocatorias Min Ciencias y MEN)</t>
  </si>
  <si>
    <t xml:space="preserve">Acompañamiento al Comité Central de Posgrados  </t>
  </si>
  <si>
    <t>PDI-04</t>
  </si>
  <si>
    <t xml:space="preserve">En esta sección se pretende tener un panorama de financiación de los proyectos del plan, identificando: el valor completo estimado del proyecto (por plan operativo), los recursos propios estimados con los que cuenta la Universidad para su financiamiento, y los recursos por gestionar para garantizar las metas planteadas. Igualmente, como soporte a la gestión de recursos, este formato busca que cada responsable identifique las posibles fuentes de financiación existentes, y que representen una oportunidad para la consecución de los recursos faltantes que contribuyan hacia la financiación completa del proyecto. </t>
  </si>
  <si>
    <t>Presupuesto plurianual y fuentes de financiación</t>
  </si>
  <si>
    <r>
      <rPr>
        <b/>
        <sz val="10"/>
        <color theme="1"/>
        <rFont val="Arial Narrow"/>
        <family val="2"/>
      </rPr>
      <t xml:space="preserve">Consideraciones para la formulación del presupuesto 2025 - 2028 de los proyectos del PDI: </t>
    </r>
    <r>
      <rPr>
        <sz val="10"/>
        <color theme="1"/>
        <rFont val="Arial Narrow"/>
        <family val="2"/>
      </rPr>
      <t>El Plan de Desarrollo Institucional (PDI) se financia en un gran porcentaje con recursos propios que genera la institución, que si bien representan una fuente de financiamiento importante y presentan beneficios para la Universidad y la región, no pueden garantizar la sostenibilidad de iniciativas o programas de manera permanente; es por ello, que se hace necesario recordar que los recursos asociados al Presupuesto de Inversión corresponden a fuentes de financiación puntual para la ejecución de los programas formulados en el PDI en cada vigencia; por lo tanto las actividades que se proyecten en los planes operativos, en ningún caso deben significar una mayor presión sobre los gastos recurrentes o de funcionamiento. 
Será responsabilidad de los Líderes de cada pilar la priorización de los recursos con base en la disponibilidad que se otorgue cada año para el cumplimiento de los objetivos y metas planteados, y en este sentido, se recomienda generar estrategias para la optimización de los recursos, así como estimar de manera razonable los recursos externos a gestionar que puedan financiar el desarrollo de actividades propuestas, puesto que será también el líder de cada pilar acompañado de sus equipos de trabajo,  los responsables de alcanzar las metas en cuanto a recursos adicionales de gestión se refiere. 
Lo anterior, teniendo presente que las gestiones institucionales que se adelantan por parte de la Rectoría y de la Vicerrectoría Administrativa y Financiera de nuevas fuentes de financiación, tienen como prioridad atender el déficit institucional.</t>
    </r>
  </si>
  <si>
    <t>Costos (Pesos)</t>
  </si>
  <si>
    <t>Descripción</t>
  </si>
  <si>
    <t>Estimación de presupuesto año 2025</t>
  </si>
  <si>
    <t>Estimación de presupuesto
año 2026*</t>
  </si>
  <si>
    <t>Estimación de presupuesto
año 2027*</t>
  </si>
  <si>
    <t>Estimación de presupuesto
año 2028*</t>
  </si>
  <si>
    <t>Subtotal</t>
  </si>
  <si>
    <t>Contratos de Prestación de Servicios</t>
  </si>
  <si>
    <t xml:space="preserve">Compra de equipo </t>
  </si>
  <si>
    <t>Compra de Materiales</t>
  </si>
  <si>
    <t xml:space="preserve">Impresos y publicaciones </t>
  </si>
  <si>
    <t xml:space="preserve">Viáticos </t>
  </si>
  <si>
    <t>Capacitación administrativa</t>
  </si>
  <si>
    <t>Libros y/o revistas (Material Bibliográfico)</t>
  </si>
  <si>
    <t>Arrendamientos de espacios y alquiler de equipos</t>
  </si>
  <si>
    <t xml:space="preserve">Mantenimiento </t>
  </si>
  <si>
    <t>Presupuesto general año 2025</t>
  </si>
  <si>
    <t>Identificación de posibles fuentes de financiación del proyecto (seleccione con una X)</t>
  </si>
  <si>
    <t>Recursos UTP inversión*
(Asignación presupuestal 2025)</t>
  </si>
  <si>
    <t>Nación</t>
  </si>
  <si>
    <t xml:space="preserve">Departamento </t>
  </si>
  <si>
    <t xml:space="preserve">Municipio </t>
  </si>
  <si>
    <t>Empresa privada</t>
  </si>
  <si>
    <t>Sistema General de Regalías SGR</t>
  </si>
  <si>
    <t>Cooperación Internacional</t>
  </si>
  <si>
    <t>Otro ¿cuál?</t>
  </si>
  <si>
    <t>Total proyecto</t>
  </si>
  <si>
    <t>Presupuesto general año 2026</t>
  </si>
  <si>
    <t>Estimación de presupuesto año 2026</t>
  </si>
  <si>
    <t>Recursos UTP inversión*
(Asignación presupuestal 2026)</t>
  </si>
  <si>
    <t>Presupuesto general año 2027</t>
  </si>
  <si>
    <t>Estimación de presupuesto año 2027</t>
  </si>
  <si>
    <t>Recursos UTP inversión*
(Asignación presupuestal 2027)</t>
  </si>
  <si>
    <t>Presupuesto general año 2028</t>
  </si>
  <si>
    <t>Estimación de presupuesto año 2028</t>
  </si>
  <si>
    <t>Recursos UTP inversión
(Asignación presupuestal 2028)</t>
  </si>
  <si>
    <t>Presupuesto general plurianual 2025 - 2028 (Pesos)</t>
  </si>
  <si>
    <t>Total
2025 - 2028</t>
  </si>
  <si>
    <t>Recursos UTP inversión
(Asignación presupuestal 2025 - 2028)</t>
  </si>
  <si>
    <t>Total recursos por gestionar
(2025 - 2028)</t>
  </si>
  <si>
    <t>Recursos por gestionar año 2025</t>
  </si>
  <si>
    <t>Recursos por gestionar año 2026</t>
  </si>
  <si>
    <t>Recursos por gestionar año 2027</t>
  </si>
  <si>
    <t>Recursos por gestionar año 2028</t>
  </si>
  <si>
    <t>PDI-05</t>
  </si>
  <si>
    <t xml:space="preserve">La presente ficha pretende realizar una caracterización básica de los impactos que el proyecto genera en las condiciones actuales del ambiente, sean positivos o negativos, de acuerdo a la intensidad del impacto y su duración. Esto permitirá identificar las posibles acciones a ejecutar, en caso que el proyecto como resultado de su ejecución, genere impactos negativos sobre el ambiente, en procura de disminuirlos. Igualmente, identificar el aporte que los proyectos institucionales del PDI a los compromisos de la política ambiental institucional (artículo 5).  </t>
  </si>
  <si>
    <t>Análisis de Impacto Ambiental</t>
  </si>
  <si>
    <t>Tipo de impacto generado por el proyecto de acuerdo con su clasificación, intensidad y duración. Adicionalmente, las acciones que se desarrollarán para su tratamiento.</t>
  </si>
  <si>
    <t>Clasificación del impacto</t>
  </si>
  <si>
    <t>Intensidad</t>
  </si>
  <si>
    <t>Duración del impacto</t>
  </si>
  <si>
    <t>Acciones para el tratamiento del impacto 
(si es negativo)</t>
  </si>
  <si>
    <t>Positivo (+)</t>
  </si>
  <si>
    <t>Negativo (-)</t>
  </si>
  <si>
    <t>Nulo (0)</t>
  </si>
  <si>
    <t>Leve (1)</t>
  </si>
  <si>
    <t>Moderada (2)</t>
  </si>
  <si>
    <t>Severa (3)</t>
  </si>
  <si>
    <t>Temporal (T)</t>
  </si>
  <si>
    <t>Permanente (P)</t>
  </si>
  <si>
    <t>Agua</t>
  </si>
  <si>
    <t>Superficial</t>
  </si>
  <si>
    <t>X</t>
  </si>
  <si>
    <t>Aire</t>
  </si>
  <si>
    <t>Material particulado</t>
  </si>
  <si>
    <t>Nivel sonoro</t>
  </si>
  <si>
    <t>Olores</t>
  </si>
  <si>
    <t>Suelos</t>
  </si>
  <si>
    <t>Fertilidad</t>
  </si>
  <si>
    <t>Erosión</t>
  </si>
  <si>
    <t>Medio Biológico</t>
  </si>
  <si>
    <t>Flora</t>
  </si>
  <si>
    <t>Fauna</t>
  </si>
  <si>
    <t>Medio Perceptivo</t>
  </si>
  <si>
    <t>Paisaje</t>
  </si>
  <si>
    <t xml:space="preserve">Residuos </t>
  </si>
  <si>
    <t>Residuos No peligrosos (aprovechables y no aprovechables)</t>
  </si>
  <si>
    <t>Residuos peligroso con riesgo biológico o infeccioso (anatomopatológicos, biosanitarios, cortopunzantes, de animales)</t>
  </si>
  <si>
    <t>Residuos radioactivos</t>
  </si>
  <si>
    <t>Otros residuos peligrosos (corrosivos, reactivos, explosivos, tóxicos, inflamables)</t>
  </si>
  <si>
    <t>Compromiso con la Política Ambiental Institucional al cual le aporta el proyecto (señale con una x):</t>
  </si>
  <si>
    <t>1. Fortalecer la dimensión ambiental como parte integral del Plan de Desarrollo Institucional y de la Política de Calidad Administrativa.</t>
  </si>
  <si>
    <t>2. Formar profesionales integrales, con alto conocimiento y responsabilidad ambiental, que contribuyan con el desarrollo sustentable de la universidad y la sociedad en general.</t>
  </si>
  <si>
    <t>3. Propiciar la implementación del Plan de Manejo Ambiental de la Universidad (Componentes: Recurso hídrico, residuos sólidos, energía eléctrica, emisiones atmosféricas, recursos biológicos, educación ambiental, patrimonio cultura y gestión ambiental).</t>
  </si>
  <si>
    <t>4. Consolidar y apoyar las instancias académicas y administrativas que lideran los procesos asociados a la gestión ambiental de la Universidad.</t>
  </si>
  <si>
    <t>5. Involucrar la dimensión de la Gestión del Riesgo Ambiental en los procesos administrativos y académicos.</t>
  </si>
  <si>
    <t>6. Promover y consolidar los procesos ambientales con el fin de aprovechar las potencialidades ambientales de la universidad como las áreas de conservación, el talento humano, el saber ambiental, la investigación y extensión</t>
  </si>
  <si>
    <t>7. Asegurar que todos los procesos, actividades, productos y servicios de la Universidad dan cumplimiento a la reglamentación y normatividad ambiental vigente</t>
  </si>
  <si>
    <t>8. Facilitar y promover que toda la comunidad universitaria conoce y aplica en forma coherente y articulada esta política y los demás instrumentos de planificación relacionados con el manejo eficiente de sus aspectos ambientales</t>
  </si>
  <si>
    <t>Aporte a los aspectos de la cultura y Educación ambiental en el campus
  (señale con una x):</t>
  </si>
  <si>
    <t>PDI-06</t>
  </si>
  <si>
    <t>Esta descripción podrá darse en términos de: satisfacción de las necesidades de la población, contribución significativa en sus ingresos, mejoramiento de las capacidades institucionales y de la población para acceder a los bienes y servicios de la UTP, eficiencia y mejoramiento de las capacidades institucionales, aportes en el mediano y largo plazo sobre las condiciones de bienestar de la región,  entre otras que consideren relevantes.</t>
  </si>
  <si>
    <t>Descripción de beneficios sociales y económicos del proyecto</t>
  </si>
  <si>
    <t>Describa brevemente los beneficios sociales  del proyecto</t>
  </si>
  <si>
    <t>*Promover la cultura de la autorreflexión y la participación, lo cual permitirá reconocer la diversidad de intereses, necesidades y perspectivas de desarrollo académicas, en los que se prioriza los intereses compartidos de la comunidad universitaria.
*La formación de profesionales comprometidos con la transformación de la sociedad a partir de los cambios académicos y curriculares en los programas de pregrado y formación avanzada, en los que esté presente el abordaje interdisciplinario de los problemas que aquejan al mundo de hoy y del futuro.
*Articulación entre las políticas de la Universidad: PEI-PDI-PEP</t>
  </si>
  <si>
    <t>Describa brevemente los beneficios económicos del proyecto</t>
  </si>
  <si>
    <t>* Brinda posibilidad al egresado de obtener mejores ingresos o mejores oportunidades laborales gracias a su formación profesional integral.
*Posibilidad de recibir fuentes de financiación externas debido a la calidad y excelencia en la formación de profesionales.</t>
  </si>
  <si>
    <t>PDI-07</t>
  </si>
  <si>
    <t xml:space="preserve">Los riesgos son eventos inciertos que pueden llegar a suceder en el futuro, dentro del horizonte de ejecución del proyecto y representaran efectos de diferente magnitud en uno o más de sus objetivos. 
Al igual que en el análisis del problema central o la necesidad social identificada inicialmente, el análisis de riesgos involucra una revisión de las causas que generan su presencia así como de las implicaciones o impactos que acarrearía el hecho de llegar a concretarse cada uno de estos en algún momento del tiempo, para el cumplimiento del objetivo general. </t>
  </si>
  <si>
    <t>Riesgos del Proyecto</t>
  </si>
  <si>
    <t>Objetivo general</t>
  </si>
  <si>
    <t>Tipo de riesgo</t>
  </si>
  <si>
    <t>Descripción del riesgo</t>
  </si>
  <si>
    <t>Probabilidad</t>
  </si>
  <si>
    <t>Impacto</t>
  </si>
  <si>
    <t>Resultado</t>
  </si>
  <si>
    <t>Efectos
(Describir)</t>
  </si>
  <si>
    <t>Medidas de mitigación
(Describir)</t>
  </si>
  <si>
    <t>Administrativos</t>
  </si>
  <si>
    <t>No cumplimiento del Proyecto Educativo Institucional y las orientaciones institucionales para la renovación curricular de los programas académicos en la Universidad.</t>
  </si>
  <si>
    <t>Moderado</t>
  </si>
  <si>
    <t>Menor</t>
  </si>
  <si>
    <t>Currículos desactualizados que no responden a los lineamientos institucionales, a las necesidades del contexto y, los desarrollos científicos de las disciplinas.
Estudiantes con bajas competencias en formación humana, pensamiento crítico, ciudadanía y democracia y, compromiso con la sostenibilidad ambiental.
Egresados sin la identidad institucional de la UTP.</t>
  </si>
  <si>
    <t>Sistematización de los programas con renovación curricular (recopilando y almacenando los archivos de renovación curricular y las cartas de aval del comité central de posgrados o de currículo según corresponda)
Resgistro de las sesiones de acompañamiento a los programas académicos.
Informe de acompañamiento a los programas académicos.</t>
  </si>
  <si>
    <t>Nota: Esta matriz se adapta tomando como base el capítulo de análisis de riesgos del proyecto del manual conceptual de la Metodología General Ajustada (MGA) - Dirección de Inversiones y Finanzas Públicas DNP. 2015</t>
  </si>
  <si>
    <t>9 de 9</t>
  </si>
  <si>
    <t>PDI-08</t>
  </si>
  <si>
    <t>Esta ficha permitirá revisar los posibles ajustes que tuvieron los proyectos a nivel de planes operativos y/o indicadores, lo anterior con el fin de revisar la trazabilidad de los proyectos, al igual tenerlos debidamente soportados en caso de revisión por parte de entes de control y actores externos.</t>
  </si>
  <si>
    <t>Control de cambios a los proyectos</t>
  </si>
  <si>
    <t>Acta o Acto Administrativo que avala el cambio</t>
  </si>
  <si>
    <t>Fecha de modificación</t>
  </si>
  <si>
    <t>Nivel de la cadena de valor donde realiza el cambio (pilar- programa-proyecto-plan operativo)</t>
  </si>
  <si>
    <t xml:space="preserve">Nivel estratégico </t>
  </si>
  <si>
    <t xml:space="preserve">Nivel operativo </t>
  </si>
  <si>
    <t xml:space="preserve">Nombre del Pilar /Programa </t>
  </si>
  <si>
    <t>Nombre del Indicador de pilar o programa actual a ajustarse</t>
  </si>
  <si>
    <t xml:space="preserve">Nombre del indicador de Pilar o Programa ajustado </t>
  </si>
  <si>
    <t>Descripción del ajuste</t>
  </si>
  <si>
    <t>Nombre del Proyecto o Plan Operativo a ajustarse</t>
  </si>
  <si>
    <t xml:space="preserve">Nombre del proyecto o plan operativo ajustado </t>
  </si>
  <si>
    <t xml:space="preserve">Adición o eliminación 
de proyectos o planes operativos </t>
  </si>
  <si>
    <t>Pilar</t>
  </si>
  <si>
    <t>Plan Operativo</t>
  </si>
  <si>
    <t>N.A.</t>
  </si>
  <si>
    <t>Se ajusta la descripción del indicador, la unidad de medida, la fórmula, los medios de verificación y las metas.</t>
  </si>
  <si>
    <t>Acompañamiento en el diseño y renovación curricular de los programas académicos</t>
  </si>
  <si>
    <t>Proyecto</t>
  </si>
  <si>
    <t>Asociados a fenómenos de origen biológico plagas, epidemias</t>
  </si>
  <si>
    <t>Asociados a fenómenos de origen humano no intencionales, aglomeración de público</t>
  </si>
  <si>
    <t>Asociados afenómenos de origen natural, atmosféricos, hidrológicos, geológicos, otros</t>
  </si>
  <si>
    <t xml:space="preserve">Asociados a fenómenos de origen socio-natural: inundaciones movimientos en masa, incendios forestales </t>
  </si>
  <si>
    <t>Asociados a fenómenos de origen tecnológico: químicos, eléctricos, mecánicos, térmicos</t>
  </si>
  <si>
    <t>De calendario</t>
  </si>
  <si>
    <t>De costos</t>
  </si>
  <si>
    <t>De mercado</t>
  </si>
  <si>
    <t>Financieros</t>
  </si>
  <si>
    <t>Legales</t>
  </si>
  <si>
    <t>Operacionales</t>
  </si>
  <si>
    <t>Sanitarios</t>
  </si>
  <si>
    <t>1. Raro</t>
  </si>
  <si>
    <t>2. Improbable</t>
  </si>
  <si>
    <t>3. Moderado</t>
  </si>
  <si>
    <t>4. Probable</t>
  </si>
  <si>
    <t>5. Casi seguro</t>
  </si>
  <si>
    <t>1. Insignificante</t>
  </si>
  <si>
    <t>2. Menor</t>
  </si>
  <si>
    <t>4. Mayor</t>
  </si>
  <si>
    <t>5. Catastrófico</t>
  </si>
  <si>
    <t>Identificación y clasificación de riesgos del proyecto</t>
  </si>
  <si>
    <t>Muy grave</t>
  </si>
  <si>
    <t>Insignificante</t>
  </si>
  <si>
    <t>Mayor</t>
  </si>
  <si>
    <t>Catastrófico</t>
  </si>
  <si>
    <t>Importante</t>
  </si>
  <si>
    <t>Casi seguro</t>
  </si>
  <si>
    <t>Probable</t>
  </si>
  <si>
    <t>Apreciable</t>
  </si>
  <si>
    <t>improbable</t>
  </si>
  <si>
    <t>Marginal</t>
  </si>
  <si>
    <t>Raro</t>
  </si>
  <si>
    <t>Riesgo muy grave. Requiere medidas preventivas urgentes. No se debe iniciar el proyecto sin la aplicación de medidas preventivas urgentes y sin acotar sólidamente el riesgo</t>
  </si>
  <si>
    <t>Riesgo importante. Medidas preventivas obligatorias. Se deben controlar fuertemente las variables de riesgo durante el proyecto</t>
  </si>
  <si>
    <t>Riesgo apreciable. Estudiar económicamente si es posible introducir medidas preventivas para reducir el nivel de riesgo. Si no fuera posible, mantener las variables controladas</t>
  </si>
  <si>
    <t>Riesgo marginal. Se vigilará aunque no requiere medidas preventivas de partida</t>
  </si>
  <si>
    <t xml:space="preserve">FACTOR  </t>
  </si>
  <si>
    <t>CARACTERISTICA</t>
  </si>
  <si>
    <t>ESTANDAR</t>
  </si>
  <si>
    <t>CRITERIO</t>
  </si>
  <si>
    <t>FACTOR1</t>
  </si>
  <si>
    <t xml:space="preserve"> 1. MISIÓN Y PROYECTO INSTITUCIONAL</t>
  </si>
  <si>
    <t>1. Política de la Universidad en actividades docentes, investigadoras y de extensión universitaria</t>
  </si>
  <si>
    <t>CRITERIO1</t>
  </si>
  <si>
    <t>FACTOR2</t>
  </si>
  <si>
    <t>2. Organización, financiación y alianzas</t>
  </si>
  <si>
    <t>CRITERIO2</t>
  </si>
  <si>
    <t>FACTOR3</t>
  </si>
  <si>
    <t>3. Misión, visión y objetivos</t>
  </si>
  <si>
    <t>3. Recursos Humanos.</t>
  </si>
  <si>
    <t>CRITERIO3</t>
  </si>
  <si>
    <t>FACTOR4</t>
  </si>
  <si>
    <t>2. ESTUDIANTES</t>
  </si>
  <si>
    <t>4. Deberes y derechos de los estudiantes.</t>
  </si>
  <si>
    <t>4. Organización</t>
  </si>
  <si>
    <t>4. Recursos materiales y servicios</t>
  </si>
  <si>
    <t>CRITERIO4</t>
  </si>
  <si>
    <t>5. Visibilidad  nacional e internacional</t>
  </si>
  <si>
    <t>FACTOR5</t>
  </si>
  <si>
    <t>5. Financiación</t>
  </si>
  <si>
    <t>CRITERIO5</t>
  </si>
  <si>
    <t>6. Investigación y creación artística</t>
  </si>
  <si>
    <t>FACTOR6</t>
  </si>
  <si>
    <t>6. Sistemas de estímulos y créditos para estudiantes.</t>
  </si>
  <si>
    <t>6. Alianzas</t>
  </si>
  <si>
    <t>6. Investigación y transferencia</t>
  </si>
  <si>
    <t>CRITERIO6</t>
  </si>
  <si>
    <t>7. Pertinencia e impacto social</t>
  </si>
  <si>
    <t>FACTOR7</t>
  </si>
  <si>
    <t xml:space="preserve"> 3. PROFESORES</t>
  </si>
  <si>
    <t>7. Deberes y derechos del profesorado.</t>
  </si>
  <si>
    <t>7. Personal académico y de investigación</t>
  </si>
  <si>
    <t>7. Vinculación con el entorno</t>
  </si>
  <si>
    <t>CRITERIO7</t>
  </si>
  <si>
    <t>FACTOR8</t>
  </si>
  <si>
    <t>8. Planta profesoral</t>
  </si>
  <si>
    <t>8. Personal de administración y gestión</t>
  </si>
  <si>
    <t>CRITERIO8</t>
  </si>
  <si>
    <t>9. Bienestar institucional</t>
  </si>
  <si>
    <t>FACTOR9</t>
  </si>
  <si>
    <t>9. Carrera docente</t>
  </si>
  <si>
    <t>9. Evaluación y plan de formación de RRHH</t>
  </si>
  <si>
    <t>9. Información pública</t>
  </si>
  <si>
    <t>CRITERIO9</t>
  </si>
  <si>
    <t>10. Organización, gestión y administración</t>
  </si>
  <si>
    <t>FACTOR10</t>
  </si>
  <si>
    <t>10. Recursos de materiales de apoyo al aprendizaje (aulas, laboratorios, plataformas tecnológicas, …) y su financiación</t>
  </si>
  <si>
    <t>10. Gestión de la información</t>
  </si>
  <si>
    <t>CRITERIO10</t>
  </si>
  <si>
    <t>11. Recursos de apoyo académico e infraestructura física</t>
  </si>
  <si>
    <t>FACTOR11</t>
  </si>
  <si>
    <t>11. Interacción académica de los profesores.</t>
  </si>
  <si>
    <t>11. Servicios de apoyo al aprendizaje y al bienestar del estudiantado (Biblioteca, inserción laboral, idiomas, becas, …)</t>
  </si>
  <si>
    <t>CRITERIO11</t>
  </si>
  <si>
    <t xml:space="preserve">12. Recursos financieros </t>
  </si>
  <si>
    <t>FACTOR12</t>
  </si>
  <si>
    <t>4. PROCESOS
ACADÉMICOS</t>
  </si>
  <si>
    <t>12. Recursos y financiación destinada a la investigación (laboratorios, microscopia, clínicas universitarias propias, etc.)</t>
  </si>
  <si>
    <t>Ninguno</t>
  </si>
  <si>
    <t>13. Servicios destinados a la investigación (oficina transferencia de resultados, servicio de traducción, parque tecnológico, etc.)</t>
  </si>
  <si>
    <t>14. Recursos y financiación destinada a la extensión universitaria</t>
  </si>
  <si>
    <t>Impulsores estratégicos</t>
  </si>
  <si>
    <t>5. VISIBILIDAD  NACIONAL E INTERNACIONAL</t>
  </si>
  <si>
    <t xml:space="preserve">15. Inserción de la  institución en contextos académicos nacionales e internacionales. </t>
  </si>
  <si>
    <t>15. Perfil de ingreso y proceso de admisión en (pre)grado y postgrado (maestrías y doctorado)</t>
  </si>
  <si>
    <t>16. Relaciones externas  de profesores y estudiantes.</t>
  </si>
  <si>
    <t>6. INVESTIGACIÓN Y CREACIÓN ARTÍSTICA</t>
  </si>
  <si>
    <t>17. Formación para la investigación</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</si>
  <si>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</si>
  <si>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18. Investigación</t>
  </si>
  <si>
    <t>18. Reconocimiento de aprendizajes previos (cursos, itinerarios, etc.) y de movilidad de estudiantes</t>
  </si>
  <si>
    <t xml:space="preserve">Consolidar la oferta de servicios de extensión con impacto a nivel regional, nacional e internacional a través de la promoción  de estos servicios que permitan aumentar la comercialización y transferencia de las capacidades institucionales   </t>
  </si>
  <si>
    <t>7. PERTINENCIA E IMPACTO SOCIAL</t>
  </si>
  <si>
    <t>19. Institución y entorno.</t>
  </si>
  <si>
    <t>19. Estrategia y estructura institucional de soporte a la investigación y transferencia</t>
  </si>
  <si>
    <t>Contribuir al desarrollo regional sostenible a través del aprovechamiento y la transformación de bienes y servicios, mediante la incidencia en políticas públicas, programas, proyectos y acciones, que sean pertinentes a las capacidades académicas e investigativas de la Universidad</t>
  </si>
  <si>
    <t>20. Graduados e institución</t>
  </si>
  <si>
    <t>20. Líneas y grupos de investigación</t>
  </si>
  <si>
    <t>Lograr que los programas académicos tengan contexto y reconocimiento internacional</t>
  </si>
  <si>
    <t>8. PROCESOS DE AUTOEVALUACIÓN Y AUTORREGULACIÓN</t>
  </si>
  <si>
    <t>21. Resultados e impactos de la investigación (publicaciones, proyectos, tesis, contractos con entidades, patentes, etc.)</t>
  </si>
  <si>
    <t>Potenciar y garantizar los medios educativos, la infraestructura
tecnológica y sistemas de información integrados, de acuerdo a las necesidades de la Universidad que soporten los procesos misionales y administrativos</t>
  </si>
  <si>
    <t>22. Sistemas de información</t>
  </si>
  <si>
    <t>22. Estrategia y estructura institucional de vinculación con el entorno</t>
  </si>
  <si>
    <t>Fortalecer la sostenibilidad ambiental y la gestión estratégica del campus para aportar al desarrollo social, mejorando continuamente el índice de contribución al desarrollo sostenible.</t>
  </si>
  <si>
    <t>23. Evaluación de directivas, profesores y personal administrativo.</t>
  </si>
  <si>
    <t>23. Resultados e impactos de la vinculación con el entorno y la sociedad</t>
  </si>
  <si>
    <t>Fortalecer la sostenibilidad institucional a través de la gestión y la conservación de los recursos financieros, así como por el desarrollo humano y organizacional, que soporten el funcionamiento y la operación de la Institución</t>
  </si>
  <si>
    <t>9. BIENESTAR INSTITUCIONAL</t>
  </si>
  <si>
    <t xml:space="preserve">24. Estructura y funcionamiento del bienestar institucional </t>
  </si>
  <si>
    <t>24. Mapa de procesos para el aseguramiento de la calidad</t>
  </si>
  <si>
    <t xml:space="preserve">Fortalecer la cultura de la legalidad, la transparencia, el gobierno corporativo y promover la participación ciudadana como ejes transversales del desarrollo institucional. </t>
  </si>
  <si>
    <t>10. ORGANIZACIÓN, GESTIÓN Y ADMINISTRACIÓN</t>
  </si>
  <si>
    <t>25. Administración y gestión.</t>
  </si>
  <si>
    <t>Contribuir en el mejoramiento de la calidad de vida en contextos universitarios</t>
  </si>
  <si>
    <t xml:space="preserve">26. Procesos de comunicación </t>
  </si>
  <si>
    <t>26. Política de información institucional a los agentes de interés (docentes, personal administración, gestión y estudiantes, sociedad, etc.)</t>
  </si>
  <si>
    <t>27. Capacidad de gestión</t>
  </si>
  <si>
    <t>27. Política de rendición de cuentas a reguladores y agentes de interés e indicadores públicos institucionales</t>
  </si>
  <si>
    <t>11. RECURSOS DE APOYO ACADÉMICO E INFRAESTRUCTURA FÍSICA</t>
  </si>
  <si>
    <t xml:space="preserve">28. Recursos de apoyo académico. </t>
  </si>
  <si>
    <t>28. Información de la oferta académica, de investigación y extensión y vinculación con la sociedad, y de la rendición de cuentas.</t>
  </si>
  <si>
    <t>29. Infraestructura física</t>
  </si>
  <si>
    <t>29. Proceso y herramientas (encuestas, bases de datos, indicadores, etc.) de recogida y validación de la gestión de la información relevante para la universidad</t>
  </si>
  <si>
    <t xml:space="preserve">12. RECURSOS FINANCIEROS </t>
  </si>
  <si>
    <t xml:space="preserve">30. Recursos, presupuesto y gestión financiera. </t>
  </si>
  <si>
    <t>30. Proceso y herramientas de análisis y uso de la información recogida y analizada (apoyo a la toma de decisiones</t>
  </si>
  <si>
    <t>Nivel</t>
  </si>
  <si>
    <t>32. Seguimiento del Plan Estratégico u Operativo con referencia a los mecanismos de medición de cumplimientos e indicadores utilizados.</t>
  </si>
  <si>
    <t>OBJETIVOS DE DESARROLLO SOSTENIBLE</t>
  </si>
  <si>
    <t>Misionales - Investigación e Innovación</t>
  </si>
  <si>
    <t>1. Poner fin a la pobreza en todas sus formas en todo el mundo</t>
  </si>
  <si>
    <t>Misionales - Extensión y proyección social</t>
  </si>
  <si>
    <t>2. Poner fin al hambre, lograr la seguridad alimentaria y la mejora de la nutrición y promover la agricultura sostenible</t>
  </si>
  <si>
    <t>De apoyo - Administración institucional</t>
  </si>
  <si>
    <t>3. Garantizar una vida sana y promover el bienestar para todos en todas las edades</t>
  </si>
  <si>
    <t>De apoyo - Bienestar Institucional</t>
  </si>
  <si>
    <t>De apoyo - Egresados</t>
  </si>
  <si>
    <t>5. Lograr la igualddad entre todos los géneros y empoderar a todas las mujeres y las niñas</t>
  </si>
  <si>
    <t>De apoyo - Internacionalización</t>
  </si>
  <si>
    <t>6. Garantizar la disponibilidad de agua y su gestión sostenible y el saneamiento para todos</t>
  </si>
  <si>
    <t>De evaluación y seguimiento - Control y seguimiento institucional</t>
  </si>
  <si>
    <t>7. Garantizar el acceso a una energía asequible, segura, sostenible y moderna para todos</t>
  </si>
  <si>
    <t>8. Promover el crecimiento económico sostenido, inclusivo y sostenible, el empleo pleno y productivo y el trabajo decente para todos</t>
  </si>
  <si>
    <t>9. Construir infraestructuras resilientes, promover la industrialización inclusiva y sostenible y fomentar la innovación</t>
  </si>
  <si>
    <t>Objetivo del pilar</t>
  </si>
  <si>
    <t>10.Reducir la desigualdad en y entre todos los países</t>
  </si>
  <si>
    <t>Contribuir al mejoramiento de la calidad de vida en contextos universitarios</t>
  </si>
  <si>
    <t>11. Lograr que las ciudades y los asentamientos humanos sean inclusivos, seguros, resilientes y sostenibles</t>
  </si>
  <si>
    <t>Creación, Gestión y Transferencia del conocimiento</t>
  </si>
  <si>
    <t>2. xxxxxxxxxxxxxxxxxxxxxxxxxxxxxxxxxxxxx</t>
  </si>
  <si>
    <t>Bienestar Institucional, calidad de vida e inclusión en contextos universitarios</t>
  </si>
  <si>
    <t>3. xxxxxxxxxxxxxxxxxxxxxxxxxxxxxxxxxxxxxxxxx</t>
  </si>
  <si>
    <t>13. Adoptar medidas urgentes para combatir el cambio climático y sus efectos</t>
  </si>
  <si>
    <t>Gestión del Contexto y visibilidad nacional e internacional</t>
  </si>
  <si>
    <t>Contribuir al desarrollo regional mediante el aprovechamiento y la transformación de bienes y  servicios,  mediante la incidencia en políticas públicas, programas, proyectos y acciones, que sean pertinentes a las capacidades académicas e investigativas de la universidad</t>
  </si>
  <si>
    <t>14. Conservar y utilizar en forma sostenible los océanos, los mares y los recursos marinos para el desarrollo sostenible</t>
  </si>
  <si>
    <t>Gestión y sostenibilidad institucional</t>
  </si>
  <si>
    <t>5. xxxxxxxxxxxxxxxxxxxxxxxxxxxxxxxxxxxxxxxx</t>
  </si>
  <si>
    <t>15. Gestionar sosteniblemente los bosques, luchar contra la desertificación, detener e invertir la degradación de las tierras y detener la pérdida de biodiversidad</t>
  </si>
  <si>
    <t>16. Promover sociedades justas, pacíficas e inclusivas</t>
  </si>
  <si>
    <t>17. Revitalizar la alianza mundial para el desarrollo sostenible</t>
  </si>
  <si>
    <t>EA</t>
  </si>
  <si>
    <t>Medios, recursos e integración de las TIC en los procesos educativos</t>
  </si>
  <si>
    <t>Consolidación de la educación virtual</t>
  </si>
  <si>
    <t>Acceso, inserción y acompañamiento estudiantil</t>
  </si>
  <si>
    <t>CGTC</t>
  </si>
  <si>
    <t>Consolidación de la investigación institucional con impacto en la sociedad y reconocimiento nacional e internacional a través de la generación de conocimiento y la creación artística</t>
  </si>
  <si>
    <t>Consolidación de la Extensión institucional con impacto en la sociedad y reconocimiento nacional e internacional</t>
  </si>
  <si>
    <t>Gestión del conocimiento, innovación y emprendimiento con impacto en la sociedad y reconocimiento nacional e internacional</t>
  </si>
  <si>
    <t>GC</t>
  </si>
  <si>
    <t>Articulación interna para la gestión del contexto</t>
  </si>
  <si>
    <t>Universidad para la ciudadanía, la convivencia, la democracia y la paz</t>
  </si>
  <si>
    <t>GSI</t>
  </si>
  <si>
    <t xml:space="preserve">Gestión de infraestructura tecnológica </t>
  </si>
  <si>
    <t>Cultura de la legalidad, la transparencia, el gobierno corporativo y la participación ciudadana</t>
  </si>
  <si>
    <t>Gestión Integral para un Campus Sostenible, inteligente e incluyente</t>
  </si>
  <si>
    <t>Gestión del Desarrollo Humano y organizacional</t>
  </si>
  <si>
    <t>Sostenibilidad financiera</t>
  </si>
  <si>
    <t>Bienestar institucional, calidad de vida e inclusión en contextos universitarios</t>
  </si>
  <si>
    <t>CV</t>
  </si>
  <si>
    <t>Gestión e Implementación de la Política de Bienestar Institucional</t>
  </si>
  <si>
    <t>Acompañamiento Integral e inclusión</t>
  </si>
  <si>
    <t>Gestión Estratégica para el Bienestar</t>
  </si>
  <si>
    <t>Objetivo institucional</t>
  </si>
  <si>
    <t>Nombre del indicador de propósito al cual le apunta este proyecto</t>
  </si>
  <si>
    <t>Resultado 2016</t>
  </si>
  <si>
    <t>Meta 2017</t>
  </si>
  <si>
    <t>Meta 2018</t>
  </si>
  <si>
    <t>Meta 2019</t>
  </si>
  <si>
    <t>Meta ajustada 2019
(En caso de darse)</t>
  </si>
  <si>
    <t>Supuestos</t>
  </si>
  <si>
    <t>Responsable
Objetivo</t>
  </si>
  <si>
    <t>Desarrollo Institucional</t>
  </si>
  <si>
    <t>Eficiencia Administrativa</t>
  </si>
  <si>
    <t>Este indicador es un meta dato que comprende los avances a nivel de cada componente y donde cada uno tiene un porcentaje de ponderación.
Componentes: Desarrollo Físico y Sostenibilidad, Desarrollo informático y Comunicaciones, Desarrollo Humano y Organizacional y Desarrollo Financiero.</t>
  </si>
  <si>
    <t>EA = DFS*23,3% + DIC*23,3% + DHO*30% + DF*23,4%
DFS: Desarrollo físico y sostenibilidad
DIC: Desarrollo informático y comunicaciones
DHO: Desarrollo humano y organizacional
DF: Desarrollo financiero</t>
  </si>
  <si>
    <t>Indicadores de Plan de Desarrollo Institucional
Protocolo DES0001</t>
  </si>
  <si>
    <t>Contar con los recursos técnicos, financieros, humanos y tecnológicos, necesario para llevar a cabo el Objetivo.</t>
  </si>
  <si>
    <t>Lina Magali Zapata García</t>
  </si>
  <si>
    <t>Cobertura con calidad</t>
  </si>
  <si>
    <t>Programas acreditados de alta calidad (Pregrado)</t>
  </si>
  <si>
    <t>Número de programas academicos de pregrado de la Institucion con Acreditacion de alta Calidad, Se incluyen conceptos favorables del Consejo Nacional de Acreditación</t>
  </si>
  <si>
    <t>Número</t>
  </si>
  <si>
    <t xml:space="preserve">
(No.de programas de pregrado acreditados de alta calidad o con concepto de pares de cumplimiento en alto grado)
</t>
  </si>
  <si>
    <t>Resoluciones Acreditación programas de Pregrado
Protocolo COB 0004</t>
  </si>
  <si>
    <t>* La voluntad de los programas  académicos de posgrado para iniciar su proceso de autoevaluación con miras a la acreditación de alta calidad.
* Tiempo estándar en el Consejo Nacional de Acreditación para la realización de su logística interna.</t>
  </si>
  <si>
    <t xml:space="preserve">Jhoniers Gilberto Guerrero Erazo </t>
  </si>
  <si>
    <t>Programas acreditados de alta calidad (Posgrado)</t>
  </si>
  <si>
    <t>Número de programas académicos de posgrado de la Institución con Acreditación de alta Calidad. Se incluyen conceptos favorables del Consejo Nacional de Acreditación</t>
  </si>
  <si>
    <t>Número de programas de posgrado acreditados de alta calidad de la UTP</t>
  </si>
  <si>
    <t>Resoluciones Acreditación programas de Posgrado
Protocolo COB 0005</t>
  </si>
  <si>
    <t>* La voluntad de los programas  academicos para iniciar su proceso de autoevaluacion con miras a la acreditacion de alta calidad.
*  Tiempo estándar en el Consejo Nacional de Acreditación para la realización de su logística interna.</t>
  </si>
  <si>
    <t xml:space="preserve">Estudiantes matriculados (Absorción de la educación media) </t>
  </si>
  <si>
    <t>Estudiantes de Risaralda matriculados en primer curso de pregrado en el periodo n sobre el total de graduados de la educación media en Risaralda en el periodo 
n – 1.</t>
  </si>
  <si>
    <t>porcentaje</t>
  </si>
  <si>
    <t>Fórmula: 
(Estudiantes de Risaralda matriculados en primer curso de pregrado en el periodo n) / (Graduados de la educación media en Risaralda en el periodo (n – 1)) * 100</t>
  </si>
  <si>
    <t>*Listados estudiantes matriculados en primer semestre en la UTP.
*Información suministrada por las secretarias de educación municipal y Departamental y el Ministerio de Educación Nacional
Protocolo COB 0001</t>
  </si>
  <si>
    <t>Las políticas de las Administraciones Municipales y Departamentales tienden a incrementar el numero de estudiantes graduados de la educación Media en el Departamento, mientras que el numero de estudiantes que ingresan a la UTP tiende a estabilizarse por cuestiones de capacidad de la Institución.</t>
  </si>
  <si>
    <t>Participación de la UTP en la Oferta Posgraduada de Risaralda</t>
  </si>
  <si>
    <t xml:space="preserve">Estudiantes matriculados por primera vez en programas de posgrado en la UTP sobre el total de estudiantes en primer curso en programas de posgrado ofertados en Risaralda (SNIES) </t>
  </si>
  <si>
    <t>(Estudiantes matriculados por primera vez en programas de posgrado en la UTP)/(Total de estudiantes en primer curso en programas de posgrado ofertados en Risaralda (SNIES))</t>
  </si>
  <si>
    <t>*Listados estudiantes matriculados en primer semestre en la UTP.
*Información suministrada por el Ministerio de Educación Nacional y el observatorio laboral para la educación.
Protocolo COB 0006</t>
  </si>
  <si>
    <t>La creación de nuevos programas de posgrado en la Institución
El incremento de la demanda regional de programas de educación posgraduada</t>
  </si>
  <si>
    <t>Absorción de la Educación Superior (posgrado)</t>
  </si>
  <si>
    <t>Estudiantes de Risaralda matriculados en primer curso de posgrado en el periodo n sobre el total de graduados de pregrado en Risaralda en el periodo (n – 1)</t>
  </si>
  <si>
    <t>(Número de estudiantes de Risaralda matriculados en primer curso de posgrado (n)) / (Número de estudiantes graduados de pregrado en el Dpto. (n-1))</t>
  </si>
  <si>
    <t>*Listados estudiantes matriculados en primer semestre en la UTP.
*Información suministrada por el Ministerio de Educación Nacional y el observatorio laboral para la educación.
Protocolo COB 0002</t>
  </si>
  <si>
    <t xml:space="preserve">Estudiantes graduados por cohorte </t>
  </si>
  <si>
    <t xml:space="preserve">Porcentaje de estudiantes graduados por cohorte
</t>
  </si>
  <si>
    <r>
      <t>PEGC = (1/n)*∑(NEGC</t>
    </r>
    <r>
      <rPr>
        <vertAlign val="subscript"/>
        <sz val="9"/>
        <rFont val="Calibri"/>
        <family val="2"/>
        <scheme val="minor"/>
      </rPr>
      <t>i</t>
    </r>
    <r>
      <rPr>
        <sz val="9"/>
        <rFont val="Calibri"/>
        <family val="2"/>
        <scheme val="minor"/>
      </rPr>
      <t>/NEMC</t>
    </r>
    <r>
      <rPr>
        <vertAlign val="subscript"/>
        <sz val="9"/>
        <rFont val="Calibri"/>
        <family val="2"/>
        <scheme val="minor"/>
      </rPr>
      <t>i</t>
    </r>
    <r>
      <rPr>
        <sz val="9"/>
        <rFont val="Calibri"/>
        <family val="2"/>
        <scheme val="minor"/>
      </rPr>
      <t>)*100 
PEGC: Porcentaje de estudiantes graduados por cohorte.
NEGC: Número de estudiantes graduados de la cohorte i.</t>
    </r>
  </si>
  <si>
    <t>listados de cohortes a evaluar por programa academico
Protocolo COB 0003</t>
  </si>
  <si>
    <t>La voluntad de las facultades y programas para implementar estrategias que tiendan a incrementar el numero de estudiantes graduados por cohorte</t>
  </si>
  <si>
    <t>Bienestar Institucional</t>
  </si>
  <si>
    <t>Calidad de vida en contextos universitarios con responsabilidad social</t>
  </si>
  <si>
    <t>Metadato compuesto por los resultados de los componentes que conforman el objetivo de Bienestar Institucional: Formación Integral,  Gestión Social, Promoción de la Salud Integral, Gestión de la comunicación y la promoción institucional.</t>
  </si>
  <si>
    <t>Calidad de vida = Componentes de Formación para la vida * (20%) + Componentes de * Promoción de la salud * (20%) + Componentes de Gestión Social * (20%) + Componentes del PAI * (20%) + Componentes de Gestión Estratégica (20%).</t>
  </si>
  <si>
    <t>Los soportes de los indicadores incluidos en el cálculo
Protocolo del indicador N° BIE0001</t>
  </si>
  <si>
    <t>Disponibilidad de recursos. Continuidad de los procesos.</t>
  </si>
  <si>
    <t>Diana Patricia Gómez Botero</t>
  </si>
  <si>
    <t>Permanencia y camino al egreso de estudiantes apoyados y atendidos por la VRSBU</t>
  </si>
  <si>
    <t>Establece el porcentaje de estudiantes que han recibido apoyos y/o servicios de la Vicerrectoría de Responsabilidad Social y Bienestar Institucional en un semestre académico y que continúan sus estudios en el periodo siguiente, aprobando al menos 9 créditos académicos en el semestre que reciben el apoyo y/o servicio. Adicional a ello también son considerados los estudiantes que obtienen egreso exitoso.</t>
  </si>
  <si>
    <t>(Número de estudiantes apoyados y/o atendidos por la VRSBU que terminaron semestre con matricula activa con un número determinado de créditos y que continuaron en la universidad) / (Número de estudiantes apoyados y/o atendidos por la VRSBU).</t>
  </si>
  <si>
    <t>Listados de estudiantes apoyados y/o atendidos. Listado de estudiantes matriculados con nota de semestre y número de creditos aprobados.
Protocolo del indicador N° BIE0002</t>
  </si>
  <si>
    <t>Investigación, Innovación y Extensión</t>
  </si>
  <si>
    <t>Número de artículos publicados en los índex internacionales</t>
  </si>
  <si>
    <t>Establece el número de artículos publicados por docentes de la Universidad  en los Índex internacionales y que estén relacionados en las bases de datos de  SCOPUS e ISI.</t>
  </si>
  <si>
    <t>Unidad absoluta</t>
  </si>
  <si>
    <t xml:space="preserve"> ∑ No de Artículos publicados en los Índex Internacionales  </t>
  </si>
  <si>
    <t>Listado de artículos publicados en el año n utilizando como fuente de información SCOPUS.
Protocolo del indicador N° INV 0004</t>
  </si>
  <si>
    <t>Incremento anual del 10% en la publicación de artículos de este tipo, teniendo en cuenta los nuevos criterios establecidos por Colciencias para la medición de grupos de investigación.</t>
  </si>
  <si>
    <t>Marta Leonor Marulanda Ángel</t>
  </si>
  <si>
    <t>Porcentaje de proyectos de investigación apropiados por la sociedad</t>
  </si>
  <si>
    <t xml:space="preserve">Realiza la medición de la contribución a la solución de problemas y necesidades en los sectores académicos, científicos, industriales, comerciales, gubernamentales, de servicios, sociales, culturales y ambientales. </t>
  </si>
  <si>
    <t>% Proyectos Apropiados=  (No de Proyectos finalizados en los últimos cinco años  Apropiados por la Sociedad )/(No de Proyectos finalizados en los últimos cinco años)</t>
  </si>
  <si>
    <t>Listado de proyectos concluidos en los últimos cinco años. Certificación de Apropiación por la Sociedad
Protocolo del indicador N° INV 0003</t>
  </si>
  <si>
    <t>Número de contratos de transferencia de resultados de la propiedad intelectual: patentes, secretos empresariales, licencias de software, marcas, etc</t>
  </si>
  <si>
    <t>Medir el grado de transferencia de los resultados de la propiedad intelectual, cuantificando los contratos derivados de procesos académicos, como contribución al desarrollo socioeconómico y al fortalecimiento de alianzas estratégicas con los sectores empresarial, estado y sociedad.</t>
  </si>
  <si>
    <t>Unidad Absoluta</t>
  </si>
  <si>
    <t xml:space="preserve">∑ Contratos de Transferencia </t>
  </si>
  <si>
    <t>Contratos de transferencia de resultados de la propiedad intelectual: patentes, secretos empresariales, licencias de software, marcas, etc.
Protocolo del indicador N° INV 0001</t>
  </si>
  <si>
    <t>Realizar los contactos con las empresas o instituciones interesadas en los resultados.  Que los resultados sean transferibles.</t>
  </si>
  <si>
    <t>Porcentaje de libros de investigación que hayan sido comercializados</t>
  </si>
  <si>
    <t xml:space="preserve">Medir el grado de comercialización de los libros resultado de investigación y conocer el nivel de  apropiación de conocimiento a través de dichos productos a nivel nacional e internacional y el impacto de los convenios con las entidades comercializadoras. </t>
  </si>
  <si>
    <t>% de Comercialización =  (No de libros de resultados de investigación comercializados*100)/(No de libros de investigación enviados a los canales de comercialización)</t>
  </si>
  <si>
    <t>Listado de libros comercializados suministrada por el Sello Editorial UTP
Protocolo del indicador N° INV 0002</t>
  </si>
  <si>
    <t>Internacionalización</t>
  </si>
  <si>
    <t>Internacionalización de la Universidad</t>
  </si>
  <si>
    <t>Metadato que reune la ponderación de la internacionalización en casa (sensibilización hacia el proceso de internacionalización de programas, formación de la comunidad universitaria en lengua extranjera),  movilidad estudiantil internacional y actividad con  socios académicos internacionales (movilidad internacional en ambas vías, ponencias internacionales, profesores internacionales visitantes, trabajo de investigación en redes internacionales)</t>
  </si>
  <si>
    <t xml:space="preserve">(Indicador de Componente Nivel de Internacionalización x 70%)+ (Indicador de Componente de Gestión de Información x 30%). </t>
  </si>
  <si>
    <t>Protocolo INT0001 + Soportes registrados en los componentes</t>
  </si>
  <si>
    <t xml:space="preserve">Las políticas migratorias tanto de Colombia como de los países extranjeros favorecen la movilidad internacional a nivel de la Educación Superior. El compromiso de la alta dirección de la universidad facilita los presupuestos y medios para promover la internacionalización. Los decanos y  los directores de programa promueven el uso de estrategias encaminadas a la internacionalización en casa. </t>
  </si>
  <si>
    <t>Rector</t>
  </si>
  <si>
    <t>Impacto Regional</t>
  </si>
  <si>
    <t>Desempeño institucional en alcanzar el impacto regional</t>
  </si>
  <si>
    <t>Mide el desarrollo de capacidades para la generación de conocimiento en la UTP que impacte positivamente la región.</t>
  </si>
  <si>
    <t>Desempeño institucional en alcanzar el impacto regional = (Direccionamiento estratégico de los ámbitos de la tecnología y la producción) * 40% + (Direccionamiento estratégico del ámbito del conocimiento) * 20% + (Direccionamiento estratégico del ámbito de la sociedad y ambiente) * 40%</t>
  </si>
  <si>
    <t>Resultados de cada uno de los propósitos del objetivo institucional
Protocolo del indicador IMP 0001</t>
  </si>
  <si>
    <t xml:space="preserve">Trabajo en red articulado con academia, empresarios, administraciones locales, departamentales y entidades de carácter regional. </t>
  </si>
  <si>
    <t>Oscar Arango</t>
  </si>
  <si>
    <t>Alianzas Estratégicas</t>
  </si>
  <si>
    <t>Número de alianzas estratégicas activas</t>
  </si>
  <si>
    <t>Medir la eficiencia en el incremento de capacidades por medio de las alianzas estratégicas</t>
  </si>
  <si>
    <t xml:space="preserve">Número total de alianzas estratégicas activas
</t>
  </si>
  <si>
    <t>Documento de creación de alianzas e Informe de gestión de Coordinador de Alianzas
 Protocolo PDI ALI 0001</t>
  </si>
  <si>
    <t>Existe la Voluntad y motivación del posible aliado para establecer la alianza estratégica y mantenerse activa dentro de ella.</t>
  </si>
  <si>
    <t>Francisco Antonio Uribe Gomez</t>
  </si>
  <si>
    <t>Participación de los grupos de interés en las alianzas de la institución</t>
  </si>
  <si>
    <t>Medir de manera porcentual la participación de los grupos de interés en las alianzas de la Universidad</t>
  </si>
  <si>
    <t>(Número de grupos de interés que poseen alianzas estratégicas activas )/(Número de grupos de interés identificados por la universidad))*100</t>
  </si>
  <si>
    <t xml:space="preserve"> Protocolo PDI ALI 0002</t>
  </si>
  <si>
    <t>OBJETIVO INSTITUCIONAL</t>
  </si>
  <si>
    <t>Componente</t>
  </si>
  <si>
    <t>Responsable
Componente</t>
  </si>
  <si>
    <t>Nombre indicador</t>
  </si>
  <si>
    <t>DESARROLLO INSTITUCIONAL</t>
  </si>
  <si>
    <t>DESARROLLO FISICO Y SOSTENIBILIDAD 
DFS</t>
  </si>
  <si>
    <t>Índice de Construcción (IC)</t>
  </si>
  <si>
    <t>M2 totales construidos con relación al área ocupada en los primeros pisos de las edificaciones.</t>
  </si>
  <si>
    <t>Razón</t>
  </si>
  <si>
    <t xml:space="preserve">
IC= MC/MAO 
MC: Metros cuadrados construidos.
MAO: Metros cuadrados de área ocupada en primeros pisos.
</t>
  </si>
  <si>
    <t>Protocolo DES0101</t>
  </si>
  <si>
    <t>Contar con los recursos financieros para desarrollar los proyectos de infraestructura física en el campus universitario, definidos en el plan operativo.</t>
  </si>
  <si>
    <t>Victoria Luisa Aristizábal M.</t>
  </si>
  <si>
    <t>Atención de las  necesidades externas (PANEFA)</t>
  </si>
  <si>
    <t>Medición de solicitudes de adecuación física y asignación de espacios atendidas frente al total de requerimientos en espacios alternos</t>
  </si>
  <si>
    <t>PANEFA = (NAEFA/NREFA)*100
NAEFA: Necesidades atendidas en espacios físicos alternos de la universidad.
NREFA: Necesidades registradas de espacios físicos alternos de la universidad.</t>
  </si>
  <si>
    <t>Protocolo DES0103</t>
  </si>
  <si>
    <t>Se debe asegurar el mantenimiento y solicitudes puntuales en las sedes alternas existentes y dar la posibilidad de nuevas sedes alternas.</t>
  </si>
  <si>
    <t>Cobertura de equipamientos (CE)</t>
  </si>
  <si>
    <t>Capacidad de aulas, laboratorios, salas de cómputo, áreas de uso especializado, cafeterías, oficinas, auditorios y salas múltiples, áreas de servicios, circulaciones y áreas libres en relación con la población</t>
  </si>
  <si>
    <t xml:space="preserve">CE= MUS/PPU
MUS: Metros cuadrados por uso de suelo.
PPU: Población por uso.
</t>
  </si>
  <si>
    <t>Protocolo DES0104</t>
  </si>
  <si>
    <t>Una vez se realicen nuevas construcciones de apoyo a la academia aumentan los indicadores de capacidad de los espacios.</t>
  </si>
  <si>
    <t>Gestión Ambiental Universitaria (GAU)</t>
  </si>
  <si>
    <t xml:space="preserve">El Indicador Gestión Ambiental Universitaria se desarrolla como un metadato y mide diferentes variables del desarrollo de la dimensión ambiental dentro del campus, tales como áreas en conservación, especies de flora en conservación, cultura ambiental, educación ambiental, Residuos sólidos  comunes recuperables (eficiencia en el uso de los recursos naturales) y eficiencia de los sistemas de tratamiento de aguas residuales (disminución de los impactos ambientales de la Universidad). </t>
  </si>
  <si>
    <t>Promedio Ponderado</t>
  </si>
  <si>
    <r>
      <rPr>
        <b/>
        <sz val="11"/>
        <rFont val="Calibri"/>
        <family val="2"/>
        <scheme val="minor"/>
      </rPr>
      <t xml:space="preserve">GAU = ((HA*0,5)+(NE*0,5))+((FA*0,167)+(ADCS*0,167)+(DCS*0,167)+(ECS*0,167)+(RSCR*0,167)+(TAR*0,167))/2
</t>
    </r>
    <r>
      <rPr>
        <sz val="11"/>
        <rFont val="Calibri"/>
        <family val="2"/>
        <scheme val="minor"/>
      </rPr>
      <t>HA: ha. De bosque en conservación *100/áreas total en ha. Campus universitario
NE: Cambio. No de especies de flora existentes en conservación en el área del Jardín Botánico y bosques de la UTP
FA: No de facultades que desarrollan propuestas de dimensión ambiental en los  currículos / Total de Facultades
ADCS: No de Activos (planta y transitorios) capacitados y sensibilizados frente a la dimensión ambiental   ADS=∑ ((Adtivos sensibilizados*fp/total Adtivos)+(Adtivos capacitados*(1-fp)/total Adtivos))*100
DCS: No de docentes (planta, transitorios y catedráticos) capacitados y sensibilizados  frente a la dimensión ambiental  DCS=∑ ((Doc sensibilizados*fp/total doc)+(Doc capacitados*(1-fp)/total doc))*100
ECS: No de estudiantes de pregrado capacitados y sensibilizados frente a la dimensión ambiental  ES=∑ ((Est sensibilizados*fp/total est)+(Est capacitados*(1-fp)/total est))*100
RSCR: % de residuos sólidos comunes recuperables= (CRSCR/TRSCR) * 100
TAR: % de eficiencia de sistema de tratamiento de aguas residuales</t>
    </r>
  </si>
  <si>
    <t>_</t>
  </si>
  <si>
    <t>Protocolo DES0102</t>
  </si>
  <si>
    <t>Compromiso Institucional para la implementación de la Política Ambiental y otros. 
Disponibilidad de Recursos financieros
Normatividad Nacional de carácter ambiental con mayores requerimientos para la institución. 
Participación de los actores en las actividades de sensibilización y capacitación.</t>
  </si>
  <si>
    <t>Jorge Hugo García Sierra</t>
  </si>
  <si>
    <t>DESARROLLO INFORMATICO Y COMIUNICACIONES
DIC</t>
  </si>
  <si>
    <t>Sistemas de Información (SI)</t>
  </si>
  <si>
    <t>Necesidades de software a Sistematizar por procesos</t>
  </si>
  <si>
    <r>
      <rPr>
        <b/>
        <sz val="11"/>
        <color theme="1"/>
        <rFont val="Arial Narrow"/>
        <family val="2"/>
      </rPr>
      <t xml:space="preserve">SI = ( ∑(Ponderación Desarrollo de Software * % de avance del desarrollo de software) / Tn ) * 100
</t>
    </r>
    <r>
      <rPr>
        <sz val="11"/>
        <color theme="1"/>
        <rFont val="Arial Narrow"/>
        <family val="2"/>
      </rPr>
      <t xml:space="preserve">
Tn: Total de necesidades de software por año</t>
    </r>
  </si>
  <si>
    <t>Seguimiento al proyecto Sistemas de información
Protocolo DES 0201</t>
  </si>
  <si>
    <t>Contar con el presupuesto necesario para desarrollar todas las actividades propuestas.</t>
  </si>
  <si>
    <t>Diana Patricia Jurado Ramírez</t>
  </si>
  <si>
    <t>Automatización de recursos físicos (AF)</t>
  </si>
  <si>
    <t>Edificios, los servicios a automatizar (agua, energía, cámaras, sensores, controles de acceso, etc.)</t>
  </si>
  <si>
    <t>AF = (∑ de servicios automatizados por edificio a la fecha/ Total de servicios por automatizar) * 100</t>
  </si>
  <si>
    <t>Seguimiento al proyecto Automatización de Espacios Físicos
Protocolo DES 0203</t>
  </si>
  <si>
    <t>Sostenibilidad de Hardware, Software, Equipo de laboratorio y Talleres (SHSLT)</t>
  </si>
  <si>
    <t>Actividades (compra, reposición, mantenimientos, entre otros)</t>
  </si>
  <si>
    <t>SHSLT = ∑(Ponderación Actividades * % Actividad)</t>
  </si>
  <si>
    <t>Seguimiento al proyecto Sostenibilidad de Software y Hardware, Equipos de laboratorios y talleres
Protocolo DES 0202</t>
  </si>
  <si>
    <t>Sistemas de comunicación (SC)</t>
  </si>
  <si>
    <t>MTIC (Telefonía fija, servicios móviles, servicios de valor agregado (Internet, banda ancha, intranet), radio, televisión, entre otros)</t>
  </si>
  <si>
    <t>∑_(k=0)^n〖(Ponderación Actividades)*% Actividades〗</t>
  </si>
  <si>
    <t>Seguimiento al proyecto Sistemas de Comunicación
Protocolo DES 0204</t>
  </si>
  <si>
    <t>Oswaldo Agudelo González</t>
  </si>
  <si>
    <t>DESARROLLO FINANCIERO 
DF</t>
  </si>
  <si>
    <t>Cumplimiento en el aporte a la investigación y Bienestar establecido en el Estatuto General (AI&amp;B)</t>
  </si>
  <si>
    <t>Contempla los aportes del presupuesto base de funcionamiento de cada vigencia otorgados para Investigación y Bienestar establecidos en la Ley 30 de 1992 y en el Estatuto Presupuestal de la Universidad Tecnológica de Pereira</t>
  </si>
  <si>
    <t xml:space="preserve">AI&amp;B = 50%AI + 50% AB
AI: % Aporte Investigación (5% Artículo 12 del Estatuto General de la Universidad Tecnológica de Pereira)
AB: % Aporte Bienestar (2% Artículo 12 del Estatuto General de la Universidad Tecnológica de Pereira)
</t>
  </si>
  <si>
    <t>Presentación de presupuesto al Consejo Superior
Protocolo DES0402</t>
  </si>
  <si>
    <t>Cambio en la normatividad</t>
  </si>
  <si>
    <t xml:space="preserve">Lina Magali Zapata García </t>
  </si>
  <si>
    <t>% de necesidades de funcionamiento atendidas con el presupuesto de la vigencia (%NFP)</t>
  </si>
  <si>
    <t>Contempla el porcentaje de las necesidades de funcionamiento identificadas por el área académica y administrativa en el ejercicio de proyección de presupuesto de cada vigencia y que fueron atendidas con el presupuesto aprobado</t>
  </si>
  <si>
    <t xml:space="preserve">
%NFP = NF / PF
NF: Necesidades de funcionamiento
PF: Presupuesto aprobado funcionamiento
</t>
  </si>
  <si>
    <t>Archivos de distribución de presupuesto
Protocolo DES0405</t>
  </si>
  <si>
    <t>Leyes, Decretos, Acuerdos tanto internos como externos que afecten la distribución de recursos al financiamiento institucional</t>
  </si>
  <si>
    <t>% de cubrimiento del presupuesto de gastos con los recursos de Transferencia de la Nación (%CPTN)</t>
  </si>
  <si>
    <t>Contempla los recursos otorgados como transferencia de la Nación durante la vigencia y que financiaron la ejecución de gastos</t>
  </si>
  <si>
    <t>% CPTN = TN / TEG
TEG: Total de ejecución de gastos
TN: Ejecución de gastos con Transferencia Recursos Nación</t>
  </si>
  <si>
    <t>Informes de ejecución presupuestal de gastos
Protocolo DES0401</t>
  </si>
  <si>
    <t>Leyes, Decretos, Acuerdos que afecten la transferencia de la Nación para la financiación del presupuesto institucional</t>
  </si>
  <si>
    <t>Nuevas líneas de financiamiento a la base presupuestal (NLFBP)</t>
  </si>
  <si>
    <t>Contempla los ingresos adicionales obtenidos durante la vigencia a la base presupuestal de funcionamiento y/o inversión</t>
  </si>
  <si>
    <t xml:space="preserve"> NLFBP = ∑RNOBP / RNPBP
RNOBP: Recursos nuevos obenidos durante la vigencia a la base presupuestal
 RNPBP: Recursos nuevos proyectados a la base presupuestal</t>
  </si>
  <si>
    <t>Informes de ejecución presupuestal de ingresos, Decreto de liquidación de presupuesto, Acuerdos internos
Protocolo DES0403</t>
  </si>
  <si>
    <t xml:space="preserve">Leyes, Decretos, Acuerdos que afecten la transferencia de la Nación </t>
  </si>
  <si>
    <t>Racionalización del uso de los recursos (RUR)</t>
  </si>
  <si>
    <t>Contempla la intervención y  racionalización de servicios y/o procesos identificados en el plan operativo</t>
  </si>
  <si>
    <t>RUR = NSI / NSPPDI
NSI: # de Servicios intervenidos y racionalizados
NSPPDI: # de servicios proyectados a intervenir en el PDI</t>
  </si>
  <si>
    <t>Protocolo 
DES 0404</t>
  </si>
  <si>
    <t>Dificultades en la medición del indicador por falta de información</t>
  </si>
  <si>
    <t>DESARROLLO HUMANO Y ORGANIZACIONAL 
DHO</t>
  </si>
  <si>
    <t>Ejecución de procesos para el desarrollo del talento humano (PGH)</t>
  </si>
  <si>
    <t>El indicador mide  el porcentaje de ejecución de las macro actividades estipuladas en el plan operativo de procesos de gestión humana</t>
  </si>
  <si>
    <t>PGH = ∑ DPi
Dpi=Porcentaje de cumplimiento de las macro actividades del plan operativo Procesos de Gestión Humana.</t>
  </si>
  <si>
    <t>Plan Operativo de la vigencia
Registro de Asistencia
Actas
Protocolo DES0001</t>
  </si>
  <si>
    <t xml:space="preserve">Contar con asesor para desarrollo e implementación de carrera administrativa y Modelo de competencias.
Facilitadores para capacitación, Personal de apoyo para ampliación de cobertura del programa de salud ocupacional.
Elaboración de software por parte de la División de sistemas para evaluación de desempeño. </t>
  </si>
  <si>
    <t>Lina Constanz a Orozco</t>
  </si>
  <si>
    <t>Resultados de Medición de la Cultura Organizacional (CO)</t>
  </si>
  <si>
    <t>El presente indicador mide la percepción favorable de la comunidad docente  y administrativa sobre el clima organizacional.</t>
  </si>
  <si>
    <t xml:space="preserve">∑ Npdfi * 50% + ∑ Npafi * 50%
Npdfi: Nivel de percepción del estamento docente en cada uno de los factores. 
Npafi: Nivel de percepción del estamento administrativo en cada uno de los factores.   
</t>
  </si>
  <si>
    <t>La medición de cultura es cada 2 años, por tanto para esta vigencia no se tiene meta</t>
  </si>
  <si>
    <t>Informe de resultados
Protocolo DES0303</t>
  </si>
  <si>
    <t>Participación de docentes y administrativos en el diligenciamiento de las encuestas y en la intervención de los resultados</t>
  </si>
  <si>
    <t>Percepción de la comunidad sobre el esfuerzo institucional para mejorar el clima (CO)</t>
  </si>
  <si>
    <t>El presente indicador mide la percepción de la comunidad sobre el esfuerzo institucional para mejorar el clima</t>
  </si>
  <si>
    <t xml:space="preserve">
∑ NPI
NPI: Nivel de percepción de la comunidad ante los esfuerzos institucionales que se realizan para mejorar el clima organizacional.
</t>
  </si>
  <si>
    <t>Encuesta aplicativo de encuesta
Protocolo DES0302</t>
  </si>
  <si>
    <t>Nivel de implementación de la modernización Administrativa en la Institución (NIMA)</t>
  </si>
  <si>
    <t xml:space="preserve">Porcentaje de avance de la implementación de la modernización administrativa </t>
  </si>
  <si>
    <t xml:space="preserve">
∑ % AIMA
AIMA: Avance en las activiades para la implementación de la modernización administrativa en la institución.
</t>
  </si>
  <si>
    <t>Flujogramas
Informes
Listados de asistencia
Actas
Protocolo DES0304</t>
  </si>
  <si>
    <t xml:space="preserve">Compromiso de las áreas involucradas en el mejoramiento, para cada una de las actividades planteadas en el plan operativo.
</t>
  </si>
  <si>
    <t>Diana Milena Aristizabal</t>
  </si>
  <si>
    <t>Nivel de satisfacción de los usuarios internos y externos (NSIE)</t>
  </si>
  <si>
    <t>Mide el nivel de satisfacción de los usuarios internos y externos, en los procesos contemplados dentro del mapa de macroprocesos institucionales</t>
  </si>
  <si>
    <t>Nivel Satisfacción=  (∑〖del % de satisfacción de cada proceso)⁄número de procesos〗</t>
  </si>
  <si>
    <t>Reportes de medición de MSU en cada proceso
Protocolo DES0305</t>
  </si>
  <si>
    <t>Compromiso en el diligenciamiento de los instrumentos tanto en usuarios internos como externos, en cada uno de los servicios que se evaluen.</t>
  </si>
  <si>
    <t>Nivel de implementación del Sistema Integral de Gestión (NISG)</t>
  </si>
  <si>
    <t>Mide el nivel de implementación de los sistemas que pertenecen al sistema integral de gestión</t>
  </si>
  <si>
    <t xml:space="preserve">% Avance=  (∑〖del % de avance de cada sistema)⁄número de sistemas〗
</t>
  </si>
  <si>
    <t>Documentación Sistema Integral de Calidad
Reportes Auditorías Internas y Externas
Acciones documentadas
Listados de asistencia
Registros del Sistema Integral de Calidad
Protocolo DES0306</t>
  </si>
  <si>
    <t xml:space="preserve">Disponibilidad de recursos para el desarrollo total de las actividades planteadas.
Cambio en la normatividad asociada que involucre ajustes en el Sistema Integral.
</t>
  </si>
  <si>
    <t>COBERTURA CON CALIDAD</t>
  </si>
  <si>
    <t>Gestión de Programas Académicos</t>
  </si>
  <si>
    <t>Nivel de satisfacción de los estudiantes con los profesores</t>
  </si>
  <si>
    <t>Percepción de la población estudiantil acerca del desempeño de los docentes en el desarrollo de sus asignaturas por programa académico y facultad por medio de la evaluación docente</t>
  </si>
  <si>
    <t xml:space="preserve">(Sumatoria de Calificaciones de los docentes)/(Total  de docentes evaluados )   *100 </t>
  </si>
  <si>
    <t>* Instrumento aplicado por las Facultades.
* Tabulación de resultados enviada por el Comité de Interno de Asignación de Puntos
Protocolo COB 0301</t>
  </si>
  <si>
    <t>Aplicación del mismo instrumento todos los semestres, que permita comparar la evolución del indicador de un semestre a otro.</t>
  </si>
  <si>
    <t>Diana Lucía Ovalle Monsalve</t>
  </si>
  <si>
    <t>Nivel de satisfacción de los estudiantes con el programa</t>
  </si>
  <si>
    <t>Determinación del nivel de satisfacción de los estudiantes con los programas académicos,  por medio del instrumento de evaluación. 
Se seguirá aplicando instrumento a estudiantes de programas en proceso de acreditación de alta calidad.</t>
  </si>
  <si>
    <t xml:space="preserve">PESP = ∑PPSEP
PESP: Porcentaje de estudiantes satisfechos con los programas académicos
PPSEP: Porcentaje ponderado de satisfacción de los estudiantes con los programas evaluados por cada pregunta
</t>
  </si>
  <si>
    <t>* Instrumento aplicado por las Facultades.
* Tabulación de resultados enviada por encargado del plan operativo Sistema de autoevaluación y mejoramiento Continuo
Protocolo COB 0302</t>
  </si>
  <si>
    <t>Nivel de satisfacción de los egresados con el programa</t>
  </si>
  <si>
    <t xml:space="preserve">Porcentaje de satisfacción de los egresados graduados en todos los niveles, con la formación  académica recibida, a través del instrumento de evaluación. </t>
  </si>
  <si>
    <t>PSE = (∑PEP / NTPE)
PSE: Promedio de Satisfacción de Egresados graduados encuestados acerca de la satisfacción  del programa académico cursado en la Universidad.
PEP: Puntaje de valor de satisfacción de los egresados por programa
NTPE: Número  total de Egresados encuestados por programa</t>
  </si>
  <si>
    <t>ND</t>
  </si>
  <si>
    <t>* Instrumento aplicado por el Observatorio del egresado.
* Tabulación de resultados enviada por el Observatorio del egresado.
Protocolo COB 0303</t>
  </si>
  <si>
    <t>Nivel de satisfacción de los empleadores con el programa</t>
  </si>
  <si>
    <t>Determinación del nivel de satisfacción de los empleadores con los programas académicos  por medio del instrumento de evaluación</t>
  </si>
  <si>
    <t>PESP = (∑ESPA / NEC)
PESP: (N° empleadores satisfechos con el programa académico / N° empleadores encuestados) 
E.S.P.A.:  Empleadores Satisfechos con el Programa Académico
N.E.C.: Número de Empleadores Encuestados</t>
  </si>
  <si>
    <t>* Instrumento aplicado por el Observatorio del egresado.
* Tabulación de resultados enviada por el Observatorio del egresado.
Protocolo COB 0304</t>
  </si>
  <si>
    <t xml:space="preserve">Programas de pregrado y posgrado  con currículos actualizados de acuerdo al PEI </t>
  </si>
  <si>
    <t>Porcentaje de programas de pregrado y posgrado  con currículos actualizados de acuerdo al PEI</t>
  </si>
  <si>
    <t>Formación en pedagogía=Promedio ponderado de programas de pregrado y posgrado con currículos actualizados de acuerdo al PEI</t>
  </si>
  <si>
    <t>Protocolo COB0305</t>
  </si>
  <si>
    <t>Gestión de capacidad academica</t>
  </si>
  <si>
    <t>Estudiantes en cada nivel (Pregrado)</t>
  </si>
  <si>
    <t>Número estudiantes matriculados en todos los niveles de formación (pregrado )</t>
  </si>
  <si>
    <t>Número estudiantes matriculados en pregrado</t>
  </si>
  <si>
    <t>Listados de Estudiantes
Protocolo COB 0501</t>
  </si>
  <si>
    <t>La Universidad tiene suficientes docentes, planta física y equipos para atender todos sus estudiantes.</t>
  </si>
  <si>
    <t>Jenny Marcela Mesa Durango</t>
  </si>
  <si>
    <t>Estudiantes en cada nivel (Posgrado)</t>
  </si>
  <si>
    <t>Número de estudiantes matriculados en todos los niveles de formación (posgrado)</t>
  </si>
  <si>
    <t>Número estudiantes matriculados en posgrado</t>
  </si>
  <si>
    <t>Listados de Estudiantes
Protocolo COB 0502</t>
  </si>
  <si>
    <t>Programas de cada nivel (Pregrado)</t>
  </si>
  <si>
    <t>Número de programas académicos en pregrado y postgrado ofrecidos por la institución</t>
  </si>
  <si>
    <t xml:space="preserve">PRE: Número de programas en pregrado </t>
  </si>
  <si>
    <t>Registro Calificados
Protocolo COB 0503</t>
  </si>
  <si>
    <t>Programas en cada nivel (Posgrado)</t>
  </si>
  <si>
    <t>No. de programas en postgrado</t>
  </si>
  <si>
    <t>Registro Calificados
Protocolo COB 0504</t>
  </si>
  <si>
    <t>Oferta de programas</t>
  </si>
  <si>
    <t>Porcentaje de programas ofrecidos por la institución del total de programas con registro</t>
  </si>
  <si>
    <t>(Programas académicos con estudiantes matriculados)/(Programas académicos con Registro Calificado)</t>
  </si>
  <si>
    <t>Listados de Estudiantes
Registro Calificados
Protocolo COB 0505</t>
  </si>
  <si>
    <t>Docentes de Planta en equivalencia a tiempo completo</t>
  </si>
  <si>
    <t>Número de docentes Planta en equivalencia a tiempo completo.</t>
  </si>
  <si>
    <t xml:space="preserve">1*Docentes de Planta tiempo completo+0.5*Docentes de Planta medio tiempo 
</t>
  </si>
  <si>
    <t>Listados de Docentes 
Protocolo COB 0506</t>
  </si>
  <si>
    <t>Docentes Transitorios en equivalencia a tiempo completo</t>
  </si>
  <si>
    <t>Número de docentes transitorios en equivalencia a tiempo completo.</t>
  </si>
  <si>
    <t>1*Docentes Transitorios tiempo completo+0.5*Docentes Transitorios medio tiempo</t>
  </si>
  <si>
    <t>Listados de Docentes 
Protocolo COB 0507</t>
  </si>
  <si>
    <t>Docentes catedráticos en equivalencia a tiempo completo</t>
  </si>
  <si>
    <t>Número de docentes catedráticos en equivalencia a tiempo completo.</t>
  </si>
  <si>
    <t>(Número de horas de docentes catedráticos al semestre)/(16 semanas*20 horas/semana)</t>
  </si>
  <si>
    <t xml:space="preserve">Listados de Docentes
Protocolo COB 0508 </t>
  </si>
  <si>
    <t>Área de espacios académicos disponibles para estudiantes.</t>
  </si>
  <si>
    <t>Mide la relación que existen entre las áreas disponibles para estudiantes en espacios académicos.</t>
  </si>
  <si>
    <t>Índice</t>
  </si>
  <si>
    <t>(matrícula total pregrado en el campus)/(metros cuadrados construídos disponibles para uso académico)</t>
  </si>
  <si>
    <t>Informes Oficina de Planeación
Protocolo COB 0513</t>
  </si>
  <si>
    <t>Número de bases de datos disponibles para el uso de estudiantes y  docentes.</t>
  </si>
  <si>
    <t xml:space="preserve">El presente indicador mide la Totalidad de bases de datos disponibles para el uso de estudiantes y docentes </t>
  </si>
  <si>
    <t>Número de bases de datos disponibles para el uso de estudiantes y  docentes</t>
  </si>
  <si>
    <t>Listados proporcionados por Biblioteca
Protocolo COB 0511</t>
  </si>
  <si>
    <t>Número de volúmenes disponibles para uso de estudiantes.</t>
  </si>
  <si>
    <t>Determinar la cantidad de volúmenes que tiene la Universidad disponibles para el uso de los estudiantes.</t>
  </si>
  <si>
    <t xml:space="preserve">∑(Anteriores al año 2000+   material sin⁡〖+año de publicación+posteriores al año 2000+revistas especializadas〗 ) </t>
  </si>
  <si>
    <t>Listados proporcionados por Biblioteca
Protocolo COB 0512</t>
  </si>
  <si>
    <t>Estudiantes por equipo de Cómputo en pregrado en la UTP</t>
  </si>
  <si>
    <t>Proporción entre el total de los recursos informáticos (computadores) y los estudiantes matriculados.</t>
  </si>
  <si>
    <t>Número de estudiantes matriculados en pregrado/ número de equipos en el campus para uso estudiantil)</t>
  </si>
  <si>
    <t>Reportes generados por Recursos Informáticos y Educativos
Protocolo COB 0509</t>
  </si>
  <si>
    <t>Promedio de dispositivos conectados por día a la red inalámbrica de la Institución</t>
  </si>
  <si>
    <t>Muestra en promedio la cantidad de dispositivos conectados por día a la red inalámbrica de la Institución.</t>
  </si>
  <si>
    <t>Total dispositivos conectados en el día a una red inalambrica</t>
  </si>
  <si>
    <t>Reportes generados por Recursos Informáticos y Educativos
Protocolo COB 0514</t>
  </si>
  <si>
    <t>Número de estudiantes por docentes de Planta</t>
  </si>
  <si>
    <t>Proporción entre el total de profesores como docente de planta y los estudiantes matriculados.</t>
  </si>
  <si>
    <t>Número de estudiantes matriculados en programas de pregrado / Total de docentes UTP  en docencia de planta</t>
  </si>
  <si>
    <t>Listados de estudiantes
Recursos tecnológicos de la Institución
Protocolo COB 0510</t>
  </si>
  <si>
    <t>Gestión Docente</t>
  </si>
  <si>
    <t>Porcentaje de Docentes con formación Doctoral</t>
  </si>
  <si>
    <t>Porcentaje de personal docente de planta y transitorio en la institución con formación postgraduada Doctorado.</t>
  </si>
  <si>
    <t>% Docentes con Formación Doctoral=  (No.Total de docentes con doctorado (Planta y transitorios))/(No.Total de docentes de la UTP (Planta y transitorios))*100</t>
  </si>
  <si>
    <t>* Listado de docentes con título de doctorado.
Protocolo COB 0201</t>
  </si>
  <si>
    <t>Desarrollo y ejecución del proyecto Desarrollo Integral Docente</t>
  </si>
  <si>
    <t>Beatriz Adriana Tangarife</t>
  </si>
  <si>
    <t>Porcentaje de Docentes con formación en Maestría</t>
  </si>
  <si>
    <t>Porcentaje de personal docente de planta y transitorio en la institución con formación postgraduada Maestría.</t>
  </si>
  <si>
    <t>% Docentes con Formación Doctoral=  (No.Total de docentes con maestría (Planta y transitorios))/(No.Total de docentes de la UTP (Planta y transitorios))*100</t>
  </si>
  <si>
    <t>* Listado de docentes con título de maestría.
Protocolo COB 0202</t>
  </si>
  <si>
    <t>Formación permanente</t>
  </si>
  <si>
    <t>Porcentaje de docentes en la institución en formación permanente.</t>
  </si>
  <si>
    <t>Formación permanente=(Número total de docentes en formación permanente)/(Total de docentes de la UTP ) * 100</t>
  </si>
  <si>
    <t>* Reporte de capacitación que se genera con el Plan de trabajo básico del docente
Protocolo COB 0203</t>
  </si>
  <si>
    <t>Carolina Aguirre Arias</t>
  </si>
  <si>
    <t>Formación en Pedagogía</t>
  </si>
  <si>
    <t>Porcentaje de personal docente en la institución con formación en pedagogía.</t>
  </si>
  <si>
    <t>Formación en pedagogía=Promedio ponderado de docentes de planta,transitorios y catedráticos vigencia actual formados en pedagogía+acumulado de la vigencia anterior</t>
  </si>
  <si>
    <t>* Listado de docentes con ascenso en el escalafón.
*Listado de docentes capacitados en docencia universitaria
*Listado de docentes capacitados por la Vicerrectoría Académica
Protocolo COB 0205</t>
  </si>
  <si>
    <t>Formación en manejo de TIC’s</t>
  </si>
  <si>
    <t>Porcentaje de personal docente en la institución con formación en el manejo de tecnologías de información y comunicación.</t>
  </si>
  <si>
    <t>Formación en manejo de TIC=Promedio ponderado de docentes de planta,transitorios y catedráticos vigencia actual formados en TIC+acumulado de la vigencia anterior</t>
  </si>
  <si>
    <t>*Listado de docentes capacitados por la Vicerrectoría Académica
Protocolo COB 0204</t>
  </si>
  <si>
    <t>Número de docentes clasificados  en nivel B1 de acuerdo al MCER</t>
  </si>
  <si>
    <t>Porcentaje de personal docente de planta y transitorio en la institución que alcanza nivel B1 en su formación en segunda lengua</t>
  </si>
  <si>
    <t>Docentes clasificados en B1=(Número total de docentes de planta y transitorios con nivel B1)/(Total de docentes de planta y transitorios de la UTP ) * 100</t>
  </si>
  <si>
    <t>*Listado de docentes capacitados por la Vicerrectoría Académica
Protocolo COB 0207</t>
  </si>
  <si>
    <t>Formación en administración educativa</t>
  </si>
  <si>
    <t>Porcentaje de directivos académicos de la institución con formación en administración educativa</t>
  </si>
  <si>
    <t xml:space="preserve">Formación en administración educativa
=(Número total de directivos académicos con formación en administración educativa )/(Total de directivos académicos de la UTP ) * 100
</t>
  </si>
  <si>
    <t>*Listado de docentes capacitados por la Vicerrectoría Académica
Protocolo COB 0206</t>
  </si>
  <si>
    <t>Gestión de la Educación virtual</t>
  </si>
  <si>
    <t>Programas académicos con alternativas de formacion virtual en sus currículos</t>
  </si>
  <si>
    <t>Porcentaje de programas académicos con alternativas de formación virtual en sus currículos. La base de programas son 33.</t>
  </si>
  <si>
    <t>PAAFVC=(PAPFV*100)/PAP
PAPFV: programas académicos de pregrado con formación virtual.
PAP: programas académicos de pregrados
PAAFVC: Programas académicos con alternativas de formación virtual en sus currículos</t>
  </si>
  <si>
    <t>Resgistros en el sistema de información
Protocolo COB 0401</t>
  </si>
  <si>
    <t>Fortalecimiento de los programas en uso de TIC</t>
  </si>
  <si>
    <t>Nuevos programas académicos virtuales</t>
  </si>
  <si>
    <t>Numero de programas académicos virtuales.</t>
  </si>
  <si>
    <t>Número de programas virtuales creados</t>
  </si>
  <si>
    <t>Registros calificados
Protocolo COB 0402</t>
  </si>
  <si>
    <t>Ampliar cobertura</t>
  </si>
  <si>
    <t>Espacios abiertos generados para el fortalecimiento de competencias transversales en estudiantes y docentes</t>
  </si>
  <si>
    <t>Número de contenidos y espacios abiertos en el Campus de Univirtual</t>
  </si>
  <si>
    <t>Número de espacios creados</t>
  </si>
  <si>
    <t>Registros en plataforma, Campus Univirtual
Protocolo COB 0403</t>
  </si>
  <si>
    <t>Cualificación de competencias</t>
  </si>
  <si>
    <t>Gestión Académica Estudiantil</t>
  </si>
  <si>
    <t>Porcentaje de pruebas con calificación en evaluaciones de calidad de la educación superior ubicados en el quintil IV y V</t>
  </si>
  <si>
    <t>Porcentaje de pruebas presentadas por los estudiantes de la Universidad que obtienen un puntaje ubicado por encima de los quintiles IV y V de la medición nacional.
Se ajusta a medición por quintiles, con el fin de armonizar con lo propuesto por el Ministerio de Educación Nacional.</t>
  </si>
  <si>
    <t xml:space="preserve">(N° de estudiantes de la UTP ubicados en los quintiles IV y V)/N° total de estudiantes que presentaron la prueba 
(Estudiantes en quintil IV y V en LC)/(Estudiantes que presentaron LC)*20%+
(Estudiantes en quintil IV y V en RC)/(Estudiantes que presentaron RC)*20%+
  (Estudiantes en quintil IV y V en Inglés)/(Estudiantes que presentaron Inglés)*20%+
  (Estudiantes en quintil IV y V en CE)/(Estudiantes que presentaron CE)*20%+
  (Estudiantes en quintil IV y V en CC)/(Estudiantes que presentaron CC)*20%
</t>
  </si>
  <si>
    <t>* Listado que detalle el número de estudiantes por programa que obtuvieron un puntaje por encima de la media nacional en las pruebas.
Protocolo COB 0101</t>
  </si>
  <si>
    <t>Implementación de currículos flexibles, pertinentes y con un alto componente de interdisciplinariedad, que permita al estudiante responder exitosamente a las pruebas.</t>
  </si>
  <si>
    <t>Daniela Gómez Ríos</t>
  </si>
  <si>
    <t>Nivel de satisfacción de empleadores con los egresados graduados</t>
  </si>
  <si>
    <t>Porcentaje de empleadores satisfechos con los egresados de la Universidad Tecnológica de Pereira que están vinculados en sus empresas.</t>
  </si>
  <si>
    <t>PESE =(∑ESE / NEC)*100
PESE: Porcentaje de satisfacción de los empleadores con los egresados.
E.S.E.: Empleadores Satisfechos con los Egresados.
N.E.C.: Número de Empleadores Encuestados</t>
  </si>
  <si>
    <t>* Instrumento aplicado por el Observatorio del egresado.
* Tabulación de resultados enviada por el Observatorio del egresado.
Protocolo COB 0102</t>
  </si>
  <si>
    <t>Retención intersemestral pregrado</t>
  </si>
  <si>
    <t>Determinación del porcentaje de estudiantes que permanecen en la universidad por periodo académico en programas de pregrado.
(Estudiantes matriculados. Período n-1 - Estudiantes graduados período n-1</t>
  </si>
  <si>
    <t xml:space="preserve">〖Retención〗 n=1-〖Desertor pregrado〗n/〖Matriculados pregrado〗n </t>
  </si>
  <si>
    <t>* Listado de estudiantes desertores por semestre.
Protocolo COB 0103</t>
  </si>
  <si>
    <t>* Fortalecimiento de la estrategia de seguimiento sistemático a estudiantes y apoyo a aquellos que se encuentran en condiciones que pongan en riesgo su permanencia en la institución.</t>
  </si>
  <si>
    <t xml:space="preserve">Retención por cohorte pregrado </t>
  </si>
  <si>
    <t>Determinación del porcentaje de estudiantes que permanecen en la universidad por cohorte en programas de pregrado. (Se toma como base lo reportado en el SPADIES, en 10 semestres.)</t>
  </si>
  <si>
    <t>Retención por cohorte=∑(i=1)^n▒〖Porcentaje de retención a décimo semestre de la cohorte〗i/n</t>
  </si>
  <si>
    <t>* Reporte SPADIES
Protocolo COB 0105</t>
  </si>
  <si>
    <t>* Normalidad académica en la institución</t>
  </si>
  <si>
    <t xml:space="preserve">Tasa de aprobación primer semestre </t>
  </si>
  <si>
    <t>Porcentaje de estudiantes que aprueban todas las asignaturas finalizadas en el primer semestre académico.</t>
  </si>
  <si>
    <t>(Total créditos aprobados por estudiantes en primer semestre)/(Total créditos matrículados por estudiantes en primer semestre)</t>
  </si>
  <si>
    <t>Reportes elaborados por el Observatorio Institucional
Protocolo COB 0104</t>
  </si>
  <si>
    <t>Retención interanual pregrado</t>
  </si>
  <si>
    <t>Determinación del porcentaje de estudiantes que permanecen en la universidad por periodo académico en programas de pregrado según la metodología de SPADIES.</t>
  </si>
  <si>
    <t>RIA=1-Desertores/(〖Matrícula〗n-Graduados)</t>
  </si>
  <si>
    <t>Protocolo COB0106</t>
  </si>
  <si>
    <t>BIENESTAR INSTITUCIONAL</t>
  </si>
  <si>
    <t>FORMACIÓN PARA LA VIDA</t>
  </si>
  <si>
    <t>Avance formativo de los participantes de formación para la responsabilidad social.</t>
  </si>
  <si>
    <t>Teniendo en cuenta que desde el proceso de formación en responsabilidad social se generan acciones que contribuyen al fortalecimiento de capacidades en la formación de la responsabilidad social, la ética, la estética y la política; se espera que este proceso genere cambios en los esquemas morales de los estudiantes. Por lo anterior el indicador mide el avance formativo de los participantes de formación para la responsabilidad social a través de la prueba en la que se mide el juicio moral o nivel de desarrollo de los esquemas morales, también conocida como DIT (Defining Issues Test (DIT)).</t>
  </si>
  <si>
    <t>P-Inicial: Valoración promedio obtenida en la evaluación o instrumento aplicado para la resolución por parte de los estudiantes ANTES de la orientación del proceso de formación hacia los mismos.
P-Final: Valoración promedio obtenida en la evaluación o instrumento aplicado para la resolución por parte de los estudiantes DESPUÉS de la orientación del proceso de formación hacia los mismos.
Resultado Indicador = Corresponde al avance que los estudiantes obtienen en el valor P, el cual mide el desarrollo del juicio moral pos convencional para la toma de decisiones.
Resultado Indicador= P-Final – P-Inicial.</t>
  </si>
  <si>
    <t>Resultado de pruebas aplicadas
Protocolo del indicador N° BIE0101</t>
  </si>
  <si>
    <t>Sandra Lorena Yepes</t>
  </si>
  <si>
    <t>Cubrimiento de la estrategia de adaptación a la vida universitaria.</t>
  </si>
  <si>
    <t>Mide el porcentaje de cubrimiento que presenta la estrategia de vinculación a la vida universitaria respecto del total de estudiantes que llevan entre uno y cuatro semestres matriculados en la Universidad.</t>
  </si>
  <si>
    <t>Número de estudiantes atendidos por la estrategia de adaptación a la vida universitaria / Número total de estudiantes que llevan entre uno y cuatro semestres matriculados en la Universidad.</t>
  </si>
  <si>
    <t>Listados de asistencia y base de datos de estudiantes matriculados.
Protocolo del indicador N° BIE0102</t>
  </si>
  <si>
    <t>Martha Lucia Villabona</t>
  </si>
  <si>
    <t>Satisfacción y percepción de inclusión de la población en situación de discapacidad.</t>
  </si>
  <si>
    <t>Mide la satisfacción y la percepción de inclusión que siente la población en situación de discapacidad en la Universidad.</t>
  </si>
  <si>
    <t>Promedio del resultado obtenido en las encuestas aplicadas a los estudiantes / 5</t>
  </si>
  <si>
    <t>Tabulación de respuestas obtenidas en las encuestas.
Protocolo del indicador N° BIE0103</t>
  </si>
  <si>
    <t>Porcentaje de la comunidad universitaria atendida en procesos de formación para la vida.</t>
  </si>
  <si>
    <t>Mide el porcentaje de la comunidad universitaria (estudiantes, docentes y funcionarios) atendida en procesos del proyecto FORMACIÓN PARA LA VIDA.</t>
  </si>
  <si>
    <t>(Número de integrantes de la comunidad universitaria atendidos en procesos del proyecto FORMACIÓN PARA LA VIDA)/(Número de integrantes de la comunidad universitaria)</t>
  </si>
  <si>
    <t>Listado de asistencia a actividades.
Protocolo del indicador N° BIE0104</t>
  </si>
  <si>
    <t>Luis Alfonso Ospina</t>
  </si>
  <si>
    <t>Gestión Estratégica</t>
  </si>
  <si>
    <t>Gestión de recursos</t>
  </si>
  <si>
    <t>Medir la cantidad de veces que el objetivo de bienestar institucional gestiona recursos con respecto al presupuesto asignado para el fortalecimiento de la responsabilidad social, el bienestar, la inclusión, la permanencia, la retención y la promoción institucional.</t>
  </si>
  <si>
    <t xml:space="preserve">Índice </t>
  </si>
  <si>
    <t>(Recursos gestionados que ingresan directamente al presupuesto de la Universidad + Recursos gestionados que son entregados directamente por el ente público y/o privado a los beneficiarios de los programas en la comunidad Universitaria + Recursos gestionados que son invertidos para el bienestar de la comunidad Universitaria) / (presupuesto asignado proyectos de inversión UTP)</t>
  </si>
  <si>
    <t>4 veces</t>
  </si>
  <si>
    <t>5 veces</t>
  </si>
  <si>
    <t>11 veces</t>
  </si>
  <si>
    <t>Registro de recursos gestionados. Resgistro de presupuesto asignado a proyectos de inversión UTP para el objetivo de bienestar institucional.
Protocolo del indicador N° BIE0401</t>
  </si>
  <si>
    <t>Eliana Prado Brand</t>
  </si>
  <si>
    <t>GESTIÓN SOCIAL</t>
  </si>
  <si>
    <t>Productos del observatorio social utilizados para la toma de decisiones institucionales.</t>
  </si>
  <si>
    <t>Mide el número de productos elaborados por el observatorio social que sirven para la toma de decisiones estratégicas relacionadas con la permanencia y egreso exitoso y el mejoramiento de la calidad de vida de la comunidad universitaria.</t>
  </si>
  <si>
    <t>Número de productos elaborados por el observatorio social que sirven para la toma de decisiones estratégicas.</t>
  </si>
  <si>
    <t>Registro de documentos y descripción del uso dado para la toma de la decisión.
Protocolo del indicador N° BIE0201</t>
  </si>
  <si>
    <t>Julián Piedrahita</t>
  </si>
  <si>
    <t>Permanencia y camino al egreso de los estudiantes apoyados.</t>
  </si>
  <si>
    <t>Estudiantes atendidos con apoyos socioeconómicos que cumplen con permanencia y camino al egreso / Estudiantes atendidos con apoyos socioeconómicos.
(Estudiantes que recibieron atención con apoyos socioeconómicos en el semestre inmediatamente anterior y que egresaron exitosamente de la Universidad o que aprobaron un número mínimo de 9 créditos y  matricularon el siguiente semestre al apoyo) / (Estudiantes que recibieron atención con apoyos socioeconómicos en el semestre inmediatamente anterior)</t>
  </si>
  <si>
    <t>Listados de registro de estudiatnes apoyados. Listado de estudiantes matriculados con número de creditos aprobados y nota del semestre.
Protocolo del indicador N° BIE0202</t>
  </si>
  <si>
    <t>Jairo Higuita</t>
  </si>
  <si>
    <t>Porcentaje de la población vulnerable apoyada.</t>
  </si>
  <si>
    <t>Medir el número de estudiantes identificados en condición de vulnerabilidad socioeconómica y psico-afectiva y que son beneficiados con los apoyos socioeconómicos ofrecidos por la Vicerrectoría.</t>
  </si>
  <si>
    <t>Número de estudiantes que reciben apoyos socioeconómicos / Número de estudiantes identificados dentro de los grupos focales de atención que solicitan apoyo socioeconómico.</t>
  </si>
  <si>
    <t>Listado de estudiantes identificados con vulnerabilidad. Listado de estudiantes apoyados.
Protocolo del indicador N° BIE0203</t>
  </si>
  <si>
    <t xml:space="preserve">Índice de personas atendidas con proyectos de servicio social </t>
  </si>
  <si>
    <t>Medir el Índice de personas de la comunidad universitaria impactadas con actividades de servicio social, voluntariado y escuela de liderazgo respecto del número de integrantes de éstos procesos.</t>
  </si>
  <si>
    <t>Número de personas atendidas con proyectos de servicio social / Número de estudiantes integrantes del servicio social.</t>
  </si>
  <si>
    <t>Listado de personas atendidas y/o impactadas con proyectos de servicio social. Listado de estudiantes integrantes del servicio social.
Protocolo del indicador N° BIE0204</t>
  </si>
  <si>
    <t>PAI</t>
  </si>
  <si>
    <t>Porcentaje de estudiantes atendidos respecto a los identificados por el PAI</t>
  </si>
  <si>
    <t>Medir el porcentaje de estudiantes que ingresan a primer semestre con alertas altas y medias en las pruebas SAT-PAI-SALUD y aquellos estudiantes que solicitan atención PAI; los cuales son atendidos, orientados y/o remitidos a una de las líneas de intervención preestablecidas (Socioeconómica, biopsicosocial, académica y normativa).</t>
  </si>
  <si>
    <t xml:space="preserve">Total de estudiantes atendidos por el PAI / (Total de estudiantes que fueron identificados por el PAI con alertas altas y medias en las pruebas SAT-PAI-SALUD + Total de estudiantes que solicitaron atención con los Profesionales PAI)  </t>
  </si>
  <si>
    <t>Listado de estudiantes remitidos por el PAI a las lineas de atención. Listado de estudiantes atendidos por las lineas de atención.
Protocolo del indicador N° BIE0501</t>
  </si>
  <si>
    <t>Yolima Rodriguez</t>
  </si>
  <si>
    <t>Permanencia y camino al egreso de estudiantes PAI</t>
  </si>
  <si>
    <t>Mide el porcentaje de estudiantes que son atendidos por el PAI y que terminan el semestre como  estudiantes activos, aprueban un minino de creditos y matriculan el siguiente semestre.</t>
  </si>
  <si>
    <t>Número de estudiantes que son atendidos por el PAI y que terminan el semestre como  estudiantes activos, aprueban un minino de creditos y matriculan el siguiente semestre / Número de estudiantes atendidos por el PAI.</t>
  </si>
  <si>
    <t>Listados de registro de estudiatnes atendidos por el PAI. Listado de estudiantes matriculados con número de creditos aprobados y nota del semestre.
Protocolo del indicador N° BIE0502</t>
  </si>
  <si>
    <t>PROMOCIÓN DE LA SALUD INTEGRAL</t>
  </si>
  <si>
    <t>Cobertura de la población universitaria que participa en procesos o actividades de promoción de la salud integral.</t>
  </si>
  <si>
    <t>Porcentaje de la comunidad universitaria que participan en procesos o actividades de promoción de la salud integral.</t>
  </si>
  <si>
    <t>Sumatoria de personas atendidas por programas de promoción de la salud integral / Sumatoria de personas de la comunidad universitaria.</t>
  </si>
  <si>
    <t>Listados de asistencia y atenciones a las actividades.
Protocolo del indicador N° BIE0301</t>
  </si>
  <si>
    <t>Luis Alberto Rojas</t>
  </si>
  <si>
    <t>INVESTIGACIONES, INNOVACIÓN Y EXTENSIÓN</t>
  </si>
  <si>
    <t>CREACIÓN Y TRANSFORMACIÓN  DEL CONOCIMIENTO</t>
  </si>
  <si>
    <t>Número de artículos publicados en revistas indexadas</t>
  </si>
  <si>
    <t>Número de artículos de investigación publicados en revistas indexadas y registrados en el último año en el CIARP (con resolución de asignación de puntos). Las categorías de la revista (A1, A2, B o C) será la que asigne Colciencias según los criterios de homologación establecidos</t>
  </si>
  <si>
    <t xml:space="preserve"> ∑ No de Artículos publicados en los Índex Internacionales </t>
  </si>
  <si>
    <t>Listado de artículos publicados en el año n utilizando como fuente de información el CIARP
Protocolo del indicador N° INV 0103</t>
  </si>
  <si>
    <t>Yesica Marcela Rojas Orozco</t>
  </si>
  <si>
    <t>Número de libro o capítulo de libro resultado de investigación</t>
  </si>
  <si>
    <t>Medir el incremento de la producción de libros o capítulos de libros resultado de investigación.</t>
  </si>
  <si>
    <t xml:space="preserve">∑No de Libro publicados  año x  </t>
  </si>
  <si>
    <t>Listado  de  libros o capitulo de libro resultado de investigación registrados en el CIARP en el año n
Protocolo del indicador N° INV 0102</t>
  </si>
  <si>
    <t>Número de obras de creación artística</t>
  </si>
  <si>
    <t xml:space="preserve">Medir el incremento de la producción de obras de creación artística de la Universidad Tecnológica de Pereira. </t>
  </si>
  <si>
    <t xml:space="preserve">∑No de Obras de creación artística </t>
  </si>
  <si>
    <t>Listado  de Obras de creación artística  registradas en el CIARP en el año n
Protocolo del indicador N° INV 0101</t>
  </si>
  <si>
    <t>Número de Grupos de Investigación reconocidos por Colciencias</t>
  </si>
  <si>
    <t>Cuantificar los grupos de investigación de la Universidad reconocidos por Colciencias.</t>
  </si>
  <si>
    <t xml:space="preserve">∑No de Grupos de Investigación Reconocidos por Colciencias </t>
  </si>
  <si>
    <t>Listado de Grupos de Investigación Reconocidos por Colciencias
Protocolo del indicador N° INV 0401</t>
  </si>
  <si>
    <t>Convocatoria anual para medición y reconocimiento de Grupos de Investigación</t>
  </si>
  <si>
    <t xml:space="preserve">Grupos de investigación reconocidos vinculados en los programas de posgrados. </t>
  </si>
  <si>
    <t>Medir la vinculación de los grupos de investigación con los programas de posgrado de la Universidad</t>
  </si>
  <si>
    <t>% GIP =  (No de Grupos de Investigación Reconocidos por Colciencias Vinculados a Posgrados*100)/(Total de Grupos de Investigación Reconocidos por Colciencias )</t>
  </si>
  <si>
    <t>Listado de Grupos de Investigación Reconocidos por Colciencias que soportan los Programas de maestría y doctorado
Protocolo del indicador N° INV 0402</t>
  </si>
  <si>
    <t xml:space="preserve">Establecer un lineamiento institucional (Resolución) para establecer que los programas de posgrado se deben soportar por los Grupos de Investigación </t>
  </si>
  <si>
    <t>Número de grupos de investigación reconocidos participando en redes</t>
  </si>
  <si>
    <t>Cuantificar los grupos de investigación de la Universidad reconocidos con participación en redes</t>
  </si>
  <si>
    <t xml:space="preserve">∑No de Grupos de Investigación Reconocidos por Colciencias participan en redes </t>
  </si>
  <si>
    <t>Listado de Grupos de Investigación reconocidos por Colciencias participando en redes
Protocolo del indicador N° INV 0403</t>
  </si>
  <si>
    <t>Establecer un lineamiento institucional sobre la Internacionalización de la Investigación</t>
  </si>
  <si>
    <t>Índice de productividad de investigadores</t>
  </si>
  <si>
    <t>Relación entre la producción de resultados de investigación y la cantidad de docentes investigadores.</t>
  </si>
  <si>
    <t>(Cantidad de productos resultados de la investigación en el periodo n)/(Docentes investigadores en el periodo n)</t>
  </si>
  <si>
    <t>Información suministrada por el CIARP 
Protocolo del indicador N° INV 0404</t>
  </si>
  <si>
    <t>Existen las estrategias y políticas para el estímulo a la producción intelectual</t>
  </si>
  <si>
    <t>GESTIÓN, TRANSFERENCIA O APLICACIÓN DEL CONOCIMIENTO</t>
  </si>
  <si>
    <t>Número de patentes nacionales e internacionales, registros,  secretos industriales, marcas  y software de la institución</t>
  </si>
  <si>
    <t>Cuantifica el Número de patentes nacionales e internacionales, registros, marcas, secretos empresariales y software de la institución.</t>
  </si>
  <si>
    <t xml:space="preserve">∑Patentes,registros,marcas,secretarios industriales,software </t>
  </si>
  <si>
    <t>Listado  de Patentes nacionales e internacionales, registros,  secretos industriales, marcas  y software de la institución
Protocolo del indicador N° INV 0202</t>
  </si>
  <si>
    <t>Diseño e Implementación de procedimientos en los temas concernientes a la Propiedad Intelectual</t>
  </si>
  <si>
    <t>Carlos Arturo Botero Arango</t>
  </si>
  <si>
    <t>Número de citaciones de investigadores de la Universidad en revistas indexadas internacionales</t>
  </si>
  <si>
    <t>Cuantificar las citaciones de investigadores de la Universidad en revistas indexadas internacionales</t>
  </si>
  <si>
    <t>∑No de Citaciones  en los Índex Internacionales</t>
  </si>
  <si>
    <t>Relación de las citaciones de los investigadores en la base de datos de SCOPUS
Protocolo del indicador N° INV 0201</t>
  </si>
  <si>
    <t>Generación de desarrollo social y cultural a través de la extensión</t>
  </si>
  <si>
    <t>Número de Proyectos de extensión enfocados en el tema socio-cultural</t>
  </si>
  <si>
    <t>Realizar seguimiento al número de proyectos de extensión social y cultural:
Número de actividades registradas en actividades culturales y artísticas bajo la modalidad de actividades lúdicas, competencias, concursos, exposiciones, festivales, obras teatrales, presentaciones , programas radiales + Número de proyectos aprobados en la convocatoria de extensión solidaria y cultural</t>
  </si>
  <si>
    <t xml:space="preserve">∑Proyectos Socio culturales + Sumatorio de Proyectos Financiados Convocatoria  </t>
  </si>
  <si>
    <t>Reporte del aplicativo de Extensión
Protocolo del indicador N° INV 0301</t>
  </si>
  <si>
    <t>Que las dependencias encargadas de las actividades culturales y artísticas no las reporten en aplicativo que no se lleve a cabo la convocatoria de extensión solidaria y cultural</t>
  </si>
  <si>
    <t>Julia Inés Arroyave</t>
  </si>
  <si>
    <t>Número de actividades de educación continua + asesorías y consultorías +No de servicios de laboratorio</t>
  </si>
  <si>
    <t>Representa el número de actividades de educación continua + asesorías y consultorías +No de servicios de laboratorio.</t>
  </si>
  <si>
    <t xml:space="preserve">∑Número de actividades de educación continua+ asesorías y consultorías +No de servicios de laboratorio)  </t>
  </si>
  <si>
    <t>Reporte del aplicativo de Extensión
Protocolo del indicador N° INV 0302</t>
  </si>
  <si>
    <t>Que las dependencias encargadas de reportar las actividades de educación  continua, asesorías y consultorías y servicios de laboratorio no los reporten en aplicativo de extensión</t>
  </si>
  <si>
    <t>Número Entidades nuevas  Vinculadas a Extensión y a Prácticas</t>
  </si>
  <si>
    <t>Conocer el número entidades nuevas  vinculadas a extensión y a prácticas en la Universidad Tecnológica de Pereira</t>
  </si>
  <si>
    <r>
      <rPr>
        <sz val="11"/>
        <color rgb="FF000000"/>
        <rFont val="Arial Narrow"/>
        <family val="2"/>
      </rPr>
      <t>∑Nuevas entidades vinculadas a extensión Número de entidades nuevas vinculadas a prácticas)</t>
    </r>
    <r>
      <rPr>
        <b/>
        <sz val="11"/>
        <color rgb="FF000000"/>
        <rFont val="Arial Narrow"/>
        <family val="2"/>
      </rPr>
      <t xml:space="preserve">  </t>
    </r>
  </si>
  <si>
    <t>Reporte del aplicativo de Extensión
Protocolo del indicador N° INV 0303</t>
  </si>
  <si>
    <t>Que las empresas no soliciten practicantes  y servicios de extensión posterior de las vistas realizadas.</t>
  </si>
  <si>
    <t>Número de estudiantes vinculados al programa de Prácticas Universitarias</t>
  </si>
  <si>
    <t>Representa el número de estudiantes que se encuentran vinculados al programa de prácticas universitarias durante la vigencia.</t>
  </si>
  <si>
    <t xml:space="preserve">∑Número de Estudiantes Vinculados a Prácticas  </t>
  </si>
  <si>
    <t>Protocolo del indicador N° INV 0304</t>
  </si>
  <si>
    <t>Que los estudiantes elijan las diferentes modalidades de trabajo de grado ,aprobadas en el Acuerdo 12 de 2015</t>
  </si>
  <si>
    <t>Johanna Hernández Moncada</t>
  </si>
  <si>
    <t>Número de Seguimientos Realizados a Instituciones ya Vinculadas a Prácticas Universitarias.</t>
  </si>
  <si>
    <t>Representa el número de Seguimientos Realizados a Instituciones ya Vinculadas a Prácticas Universitarias por medio de visitas y llamadas telefónicas.</t>
  </si>
  <si>
    <t xml:space="preserve">∑Número de Seguimientos Realizados Llamadas+ Número de Visitas (Formato de Asistencia)  </t>
  </si>
  <si>
    <t>Protocolo del indicador N° INV 0305</t>
  </si>
  <si>
    <t>No autorización por parte de las empresas de realizar las visitas de seguimiento, o no establecer comunicación efectiva con la empresa.</t>
  </si>
  <si>
    <t>INTERNACIONALIZACIÓN</t>
  </si>
  <si>
    <t>Nivel de internacionalización</t>
  </si>
  <si>
    <t>Nivel alcanzado de formación en segunda lengua en estudiantes</t>
  </si>
  <si>
    <t>Medir el porcentaje de la comunidad estudiantil de pregrado que ha cumplido con el requisito de competencia en segunda lengua a fin de obtener su título universitario.</t>
  </si>
  <si>
    <t>B = ((C + S) / P) * 100
B: Bilingüismo en Estudiantes.
C: Total estudiantes de pregrado que en lo corrido del año han finalizado todos los cursos de inglés requeridos según el acuerdo vigente.
S: Total estudiantes de pregrado que en lo corrido del año presentaron y aprobaron la prueba de suficiencia en inglés.
P: Total de estudiantes de pregrado en el año.</t>
  </si>
  <si>
    <t>Soporte de indicador INT0101</t>
  </si>
  <si>
    <t xml:space="preserve">Se cumplen las políticas institucionales de promoción de formación en segunda lengua así como con la disponibilidad presupuestal. </t>
  </si>
  <si>
    <t>Nivel alcanzado de formación en segunda lengua en docentes</t>
  </si>
  <si>
    <t>Porcentaje de docentes de planta y transitorios que alcanzan un nivel B1 o superior en segunda lengua, de acuerdo con el Marco Común de Referencia Europeo (MECR).</t>
  </si>
  <si>
    <t>(Número de docentes de planta y transitorios que alcanzan nivel B1 o superior en segunda lengua / Total docentes de planta y transitorios) * 100</t>
  </si>
  <si>
    <t>Soporte de indicador INT0102</t>
  </si>
  <si>
    <t>Nivel alcanzado de formación en segunda lengua en administrativos</t>
  </si>
  <si>
    <t xml:space="preserve">Porcentaje de funcionarios administrativos que han alcanzado nivel B+ en suficiencia en lengua extranjera.  </t>
  </si>
  <si>
    <t>BA=(Número de administrativos que alcanzaron nivel B+ en segunda lengua)/(total de administrativos )*100</t>
  </si>
  <si>
    <t>Soporte de indicador INT0103</t>
  </si>
  <si>
    <t>Vicerrectoría Administrativa</t>
  </si>
  <si>
    <t>Estudiantes en proceso de obtención de doble titulación (pregrado y posgrado).</t>
  </si>
  <si>
    <t>Cuantificar la participación de estudiantes UTP en programas de doble titulación.</t>
  </si>
  <si>
    <t>∑ del número de estudiantes en proceso de obtención de doble titulación (pregrado y posgrado).</t>
  </si>
  <si>
    <t>Soporte de indicador INT0114</t>
  </si>
  <si>
    <t xml:space="preserve">Se cumplen las políticas institucionales en materia de procesos de doble titulación así como con la disponibilidad presupuestal. </t>
  </si>
  <si>
    <t>Oficina de Relaciones Internacionales</t>
  </si>
  <si>
    <t>Acumulado del número de estudiantes egresados con doble titulación (pregrado y posgrado).</t>
  </si>
  <si>
    <t>Cuantificar el número de egresados de la UTP con doble titulación.</t>
  </si>
  <si>
    <t>∑ del número de estudiantes con doble titulación (pregrado y posgrado).</t>
  </si>
  <si>
    <t>Soporte de indicador INT0115</t>
  </si>
  <si>
    <t>Estudiantes UTP en movilidad internacional</t>
  </si>
  <si>
    <t>Participación de estudiantes de la UTP en pasantías, intercambios académicos, prácticas, dobles titulaciones, internacionales, u otro tipo de movilidad internacional avalada por las facultades y no prevista en esta descripción.</t>
  </si>
  <si>
    <t>Número de estudiantes que participan en actividades académicas (intercambios,dobles diplomas,cursos cortos),de investigación,de extensión,en el extranjero)</t>
  </si>
  <si>
    <t>Soporte de indicador INT0106</t>
  </si>
  <si>
    <t>Existe un presupuesto para apoyar a los estudiantes en su movilidad y se cuenta con el apoyo de los programas académicos para apoyar el componente académico de la movilidad.</t>
  </si>
  <si>
    <t>Relaciones Internacionales</t>
  </si>
  <si>
    <t>Estudiantes internacionales en la UTP</t>
  </si>
  <si>
    <t>Participación de estudiantes internacionales en pasantías, prácticas, intercambios académicos y doble titulación, u otro tipo de movilidad internacional avalada por las facultades y no prevista en esta descripción, en la UTP.</t>
  </si>
  <si>
    <t>Unidad</t>
  </si>
  <si>
    <t>Número de estudiantes internacionales en la UTP</t>
  </si>
  <si>
    <t>Soporte de indicador INT0107</t>
  </si>
  <si>
    <t>Existe un presupuesto para  responder a la reciprocidad de los convenios que la UTP firma y además se cuenta con el soporte académico de los programas receptores de la UTP.</t>
  </si>
  <si>
    <t>Convenios Internacionales de cooperación académica activos</t>
  </si>
  <si>
    <t>Acuerdos para promover la movilidad estudiantil y docente, el intercambio científico de información, la realización de proyectos conjuntos (de investigación, académicos, de extensión), el establecimiento de dobles diplomas o diplomas conjuntos (pregrado y posgrado), con entidades internacionales que contribuyan al desarrollo de la Universidad.</t>
  </si>
  <si>
    <t>Número de convenios activos  / Número de convenios vigentes * 100</t>
  </si>
  <si>
    <t>Soporte de indicador INT0104</t>
  </si>
  <si>
    <t xml:space="preserve">Se cumplen las políticas institucionales de promoción de la internacionalización en su item de promoción de suscripción y dinamización de convenios de cooperación internacional </t>
  </si>
  <si>
    <t>Socios académicos internacionales</t>
  </si>
  <si>
    <t xml:space="preserve">Promover el establecimiento de socios académicos internacionales que facilite el trabajo conjunto: proyectos de investigación; movilidad de estudiantes, docentes y administrativos; proyectos académicos conjuntos; otros. </t>
  </si>
  <si>
    <t>∑ de socios académicos activos.</t>
  </si>
  <si>
    <t>Cuadro soporte INT0108 + Información suministrada por cada una de las facultades</t>
  </si>
  <si>
    <t>Cada facultad y programa cuenta con un plan operativo que promueve la gestión de socios académicos internacionales.</t>
  </si>
  <si>
    <t>Docentes que salen al exterior</t>
  </si>
  <si>
    <t xml:space="preserve">Cuantificar la participación de docentes e investigadores en eventos académicos, de investigación, y de extensión, internacionales realizados fuera del país. </t>
  </si>
  <si>
    <t xml:space="preserve">∑ de docentes que se desplazan al exterior para participar en eventos académicos, de investigación o de extensión. </t>
  </si>
  <si>
    <t xml:space="preserve">Cuadro soporte INT0112 + Reporte de la Unidad de Gestión del Talento Humano </t>
  </si>
  <si>
    <t>Cada facultad y programa cuenta con un plan operativo que promueve la movilidad internacional de sus docentes.</t>
  </si>
  <si>
    <t>Vicerrectoría Académica y Facultades</t>
  </si>
  <si>
    <t xml:space="preserve">Docentes que dan ponencias </t>
  </si>
  <si>
    <t xml:space="preserve">Cuantificar la participación de docentes e investigadores a través de ponencias en eventos internacionales realizados fuera del país. </t>
  </si>
  <si>
    <t>∑ de docentes que dan ponencias</t>
  </si>
  <si>
    <t xml:space="preserve">Cuadro soporte INT0111 + Reporte de la Unidad de Gestión del Talento Humano </t>
  </si>
  <si>
    <t>Cada facultad y programa cuenta con un plan operativo que promueve la participación en eventos internacionales mediante ponencias.</t>
  </si>
  <si>
    <t>Organización de eventos internacionales</t>
  </si>
  <si>
    <t>Cuantificar los eventos académicos de orden internacional realizados en la universidad.</t>
  </si>
  <si>
    <t>∑ de eventos internacionales realizados en el año.</t>
  </si>
  <si>
    <t>Cuadro soporte INT0110 más información brindada por Vicerrectorías Académica, Investigaciones a través de correos, de gestión de documentos.</t>
  </si>
  <si>
    <t>Cada facultad cuenta con un plan operativo que promueve y/o apoya un evento internacional institucional.</t>
  </si>
  <si>
    <t>Membresías de Asociaciones / Redes Internacionales</t>
  </si>
  <si>
    <t>Cuantificar la participación de la Universidad en asociaciones y/o redes internacionales las cuales permiten conocer las tendencias en las funciones misionales o de gestión que se dan a nivel internacional.</t>
  </si>
  <si>
    <t>∑ de membresías en asociaciones y/o redes internacionales</t>
  </si>
  <si>
    <t>Cuadro soporte INT0113 + información de las Vicerrectorías  Académica, Investigaciones, Administrativa, Facultades, mediante correos más los soportes que reposan en cada área</t>
  </si>
  <si>
    <t>La Universidad promueve y financia la vinculación a asociaciones y redes internacionales.</t>
  </si>
  <si>
    <t>Vicerrectorías Académica, de Investigación Innovación y Extensión, Administrativa y Facultades</t>
  </si>
  <si>
    <t>Asignaturas orientadas por profesores visitantes internacionales</t>
  </si>
  <si>
    <t>Cuantificar la participación de profesores internacionales en la formación pre y posgradual en la UTP.</t>
  </si>
  <si>
    <t>∑ de asignaturas orientadas por profesores internacionales visitantes</t>
  </si>
  <si>
    <t>Cuadro soporte INT0109 + información reportada por la Vicerrectoría Académica</t>
  </si>
  <si>
    <t>La Vicerrectoría Académica promueve en las Facultades la oferta de asignaturas por profesores visitantes internacionales.</t>
  </si>
  <si>
    <t>Grupos de investigación reconocidos por Colciencias que participan en redes nacionales e internacionales.</t>
  </si>
  <si>
    <t>Medir el relacionamiento internacional de los grupos de investigación de la Universidad.</t>
  </si>
  <si>
    <t>∑ de Grupos de Investigación Reconocidos por Colciencias que participan en redes  Internacionales</t>
  </si>
  <si>
    <t>Cuadro soporte INT0105 + soportes de Vicerrectoría de Investigaciones quién reporta la información</t>
  </si>
  <si>
    <t>La Vicerrectoría de In In y Ex promueve la participación en redes internacionales.</t>
  </si>
  <si>
    <t>Vicerrectoría de Investigación Innovación y Extensión</t>
  </si>
  <si>
    <t xml:space="preserve">Gestión de la Información </t>
  </si>
  <si>
    <t>Gestión de la Información</t>
  </si>
  <si>
    <t>Porcentaje de avance en la sistematización del proceso de registro y recuperación de la información que evidencia la internacionalización de la universidad.</t>
  </si>
  <si>
    <t>∑ [((Reporte del Indicador i * ponderador) * 20%) + ((Automatización del indicador i * ponderador) * 80%)] / # Indicadores que componen el Nivel de Internacionalización.</t>
  </si>
  <si>
    <t>Soporte de indicador INT0201</t>
  </si>
  <si>
    <t>Que el sistema de información base para reportar avances en internacionalización haga parte de las prioridades de desarrollo de la División de Sistemas.</t>
  </si>
  <si>
    <t>IMPACTO REGIONAL</t>
  </si>
  <si>
    <t>Direccionamiento estratégico de los ámbitos de la Tecnología y la Producción</t>
  </si>
  <si>
    <t>Transferencia de conocimiento al sector productivo</t>
  </si>
  <si>
    <t>Número de alianzas estratégicas generadas con el sector productivo</t>
  </si>
  <si>
    <t>Sumatoria de alianzas estratégicas</t>
  </si>
  <si>
    <t>Proyectos y alianzas que transfieran conocimiento en el sector productivo
Protocolo del indicador IMP 0101</t>
  </si>
  <si>
    <t>Incremento de alianzas por año. Actores regionales (empresarios - universidades ) trabajando conjuntamente en alianzas de interés común para el desarrollo regional. Condiciones políticas adecuadas para el trabajo en red</t>
  </si>
  <si>
    <t>Direccionamiento estratégico del ámbito del Conocimiento</t>
  </si>
  <si>
    <t>Conocimiento científico y académico de carácter regional y en red puesto a disposición de la región</t>
  </si>
  <si>
    <t>Planes, programas y/o proyectos ofrecidos a la región de conocimiento científico y académico</t>
  </si>
  <si>
    <t xml:space="preserve">Sumatoria planes, programas y/o proyectos ofrecidos a la región de conocimiento científico y académico. </t>
  </si>
  <si>
    <t>Convenios, decretos, ordenanzas, acuerdos, resoluciones, actas, listados de asistencia, registros fotográficos
Protocolo del indicador IMP 0201</t>
  </si>
  <si>
    <t>Condiciones adecuadas para la continuidad del Fondo FRI y el trabajo en red en torno a los postgrados en Red. Voluntad política de los Rectores de las Universidades vinculadas al Sistema Universitario del Eje Cafetero para a continuidad del Fondo y dinamización de proyectos a través de regalías y otros fondos.</t>
  </si>
  <si>
    <t xml:space="preserve">Políticas públicas formuladas o intervenidas a nivel regional con la participación de la UTP </t>
  </si>
  <si>
    <t>Número de políticas públicas intervenidas y formuladas a nivel regional</t>
  </si>
  <si>
    <t xml:space="preserve">Sumatoria Políticas públicas formuladas o intervenidas con la participación de la UTP </t>
  </si>
  <si>
    <t>Convenios, decretos, ordenanzas, acuerdos, resoluciones, actas, listados de asistencia, registros fotográficos
Protocolo del indicador IMP 0202</t>
  </si>
  <si>
    <t>Participación activa en la formulación de polítcas públicas de carácter regional necesarias para la región.</t>
  </si>
  <si>
    <t>Direccionamiento estratégico del ámbito de la sociedad, el ambiente, la cultura, la educación y la cultura de la paz</t>
  </si>
  <si>
    <t>Actividades y/o proyectos presentados, gestionados o desarrollados en temas relacionados con la sociedad, el ambiente, la cultura, la educación,  y la cultura de paz.</t>
  </si>
  <si>
    <t>Proyectos y/o actividades a nivel regional con la participación de la UTP en temas ambientales, la educación, la cultura y la paz</t>
  </si>
  <si>
    <t>Sumatoria Proyectos y/o actividades a nivel regional en temas relacionados con el ambiente, la educación, la cultura y la paz</t>
  </si>
  <si>
    <t>Convenios, decretos, ordenanzas, acuerdos, resoluciones, actas, listados de asistencia, registros fotográficos
Protocolo del indicador IMP 0301</t>
  </si>
  <si>
    <t>Condiciones óptimas para la articulación y el trabajo en red. Voluntad política por parte de mandatarios, instituciones gubernamentas participantes. Facultades, ciudadanía y comunidad comprometida y participante en los diferentes procesos.</t>
  </si>
  <si>
    <t>ALIANZAS ESTRATÉGICAS</t>
  </si>
  <si>
    <t>Vigilancia e Inteligencia Competitiva y del entorno</t>
  </si>
  <si>
    <t>Vigilancia e inteligencia competitiva (Toma de decisiones)</t>
  </si>
  <si>
    <t>Uso de información relacionada con el contexto Institucional, por las instancias decisorias pertinentes (Red de tomadores de Decisión).</t>
  </si>
  <si>
    <t xml:space="preserve">VIC= ∑Pi*(Informes que generan toma de decisiones en instancia i/Informes presentados en la instancia i ) </t>
  </si>
  <si>
    <t>Actas de reunión y actos administrativos productos de  los informes
 Protocolo PDI ALI 0101</t>
  </si>
  <si>
    <t>Existe la articulación entre las diferentes unidades que hacen parte del sistema de vigilancia para realizar el adecuado monitoreo.
Existe información del contexto lo suficientemente consolidada y fiable para poder realizar la vigilancia del contexto de forma adecuada.</t>
  </si>
  <si>
    <t>Délany Ramírez del Río</t>
  </si>
  <si>
    <t>Gestión de las alianzas estrategicas</t>
  </si>
  <si>
    <t>Facultades involucradas en las alianzas establecidas</t>
  </si>
  <si>
    <t>Verificar la interacción de las facultades en las alianzas establecidas</t>
  </si>
  <si>
    <t xml:space="preserve">Número total de facultades involucradas en las alianzas. </t>
  </si>
  <si>
    <t xml:space="preserve"> Protocolo PDI ALI 0301</t>
  </si>
  <si>
    <t>Que las facultades no participen en la generación de las alianzas o en sostenibildiad de las mismas, así mismo que no suminsitren la información que permite monitorear la generación de alianzas</t>
  </si>
  <si>
    <t>Viviana Marcela Carmona Arias</t>
  </si>
  <si>
    <t>Alianzas articuladas a través de proyectos específicos de la UTP  o proyectos del PDI</t>
  </si>
  <si>
    <t>Medir el porcentaje de alianzas articuladas a través de proyectos específicos o proyectos del PDI.</t>
  </si>
  <si>
    <t>(Número de alianzas articuladas a través de proyectos específicos o proyectos del PDI)/(Número total de alianzas activas)</t>
  </si>
  <si>
    <t xml:space="preserve"> Protocolo PDI ALI 0302
Matriz de articulación de proyectos vrs. Alianzas</t>
  </si>
  <si>
    <t>Que los proyectos no se alineen a los proyectos específicos de la universidad o proyectos del PDI</t>
  </si>
  <si>
    <t xml:space="preserve"> Gestión de la sociedad en movimiento e Institucional </t>
  </si>
  <si>
    <t>Políticas públicas acompañadas para su formualción  o mejoramiento</t>
  </si>
  <si>
    <t>Evaluar la intervención de la institución en la sociedad a partir de las políticas públicas acompañadas para su formulación o mejoradas</t>
  </si>
  <si>
    <t>Número de Políticas públicas acompañadas para su formulación o mejoramiento</t>
  </si>
  <si>
    <t xml:space="preserve"> Protocolo PDI ALI 0201</t>
  </si>
  <si>
    <t>Existe información del contexto lo suficientemente consolidada y fiable para poder realizar la vigilancia del contexto de forma adecuada</t>
  </si>
  <si>
    <t>Leandro Jaramillo Rivera</t>
  </si>
  <si>
    <t>Actas, Acuerdos  o Memorandos de Entendiemiento generados para trabajo conjunto en la movilización</t>
  </si>
  <si>
    <t>Trabajar conjuntamente con actores de todos los sectores sociales en el marco de los propósitos de la Sociedad en Movimiento.</t>
  </si>
  <si>
    <t>∑ A + ∑ Ac + ∑ M
A: Actas de entendimiento, compromiso o cooperación firmadas con la Sociedad en Movimiento. 
 Ac: Acuerdos de entendimiento, compromiso o cooperación firmados con la Sociedad en Movimiento. 
 M: Memorandos de entendimiento, compromiso o cooperación firmados con la Sociedad en Movimiento</t>
  </si>
  <si>
    <t xml:space="preserve"> Protocolo PDI ALI 0202
Actas, Acuerdos  o Memorandos de Entendiemiento generados para trabajo conjunto en la movilización</t>
  </si>
  <si>
    <t>Se agrega la palabra creación en la actividad 1.3</t>
  </si>
  <si>
    <t>Resoluciones de acreditación
Informes de pares académicos</t>
  </si>
  <si>
    <t>Porcentaje de estudiantes nuevos en pregrado para primer curso</t>
  </si>
  <si>
    <t>% de avance en las etapas del Plan Operativo</t>
  </si>
  <si>
    <t>Indica los avances obtenidos en las actividades propuestas en el plan operativo</t>
  </si>
  <si>
    <t>% Avance en la etapas del plan operativo</t>
  </si>
  <si>
    <t>Oficina de posgrados</t>
  </si>
  <si>
    <t>Jhonniers Guerrero Erazo - Ebeliced  Amaya Jiménez - Oficina de Posgrados</t>
  </si>
  <si>
    <t>Responsable
Pilar de Gestión</t>
  </si>
  <si>
    <r>
      <t xml:space="preserve">* Nota: </t>
    </r>
    <r>
      <rPr>
        <sz val="11"/>
        <rFont val="Arial Narrow"/>
        <family val="2"/>
      </rPr>
      <t xml:space="preserve">Los valores 2026, 2027 y 2028 se estiman con base en un  incremento del 3,2% para el 2026 y del 3% para el resto de los años </t>
    </r>
    <r>
      <rPr>
        <sz val="8"/>
        <rFont val="Arial Narrow"/>
        <family val="2"/>
      </rPr>
      <t>(información obtenida con base en el MFMP2024 del MHCP)</t>
    </r>
    <r>
      <rPr>
        <sz val="11"/>
        <rFont val="Arial Narrow"/>
        <family val="2"/>
      </rPr>
      <t>. Se aclara que este porcentaje se actualizará para la proyección del presupuesto anual en la medida que lo exija el escenario macroeconómico que establezca el Ministerio de Hacienda y Crédito Púbico, el comportamiento de los indicadores económicos del país y las apuestas validadas por el Consejo Superior Universitario.</t>
    </r>
  </si>
  <si>
    <r>
      <t xml:space="preserve">Total recursos por gestionar
</t>
    </r>
    <r>
      <rPr>
        <i/>
        <sz val="9"/>
        <rFont val="Arial Narrow"/>
        <family val="2"/>
      </rPr>
      <t xml:space="preserve">Fuentes de financiación </t>
    </r>
    <r>
      <rPr>
        <b/>
        <i/>
        <sz val="9"/>
        <rFont val="Arial Narrow"/>
        <family val="2"/>
      </rPr>
      <t>distintas</t>
    </r>
    <r>
      <rPr>
        <i/>
        <sz val="9"/>
        <rFont val="Arial Narrow"/>
        <family val="2"/>
      </rPr>
      <t xml:space="preserve"> a las otorgadas en el ppto institucional</t>
    </r>
    <r>
      <rPr>
        <b/>
        <sz val="11"/>
        <rFont val="Arial Narrow"/>
        <family val="2"/>
      </rPr>
      <t xml:space="preserve">
(2026)</t>
    </r>
  </si>
  <si>
    <r>
      <t xml:space="preserve">Total recursos por gestionar
</t>
    </r>
    <r>
      <rPr>
        <i/>
        <sz val="9"/>
        <rFont val="Arial Narrow"/>
        <family val="2"/>
      </rPr>
      <t xml:space="preserve">Fuentes de financiación </t>
    </r>
    <r>
      <rPr>
        <b/>
        <i/>
        <sz val="9"/>
        <rFont val="Arial Narrow"/>
        <family val="2"/>
      </rPr>
      <t>distintas</t>
    </r>
    <r>
      <rPr>
        <i/>
        <sz val="9"/>
        <rFont val="Arial Narrow"/>
        <family val="2"/>
      </rPr>
      <t xml:space="preserve"> a las otorgadas en el ppto institucional</t>
    </r>
    <r>
      <rPr>
        <b/>
        <sz val="11"/>
        <rFont val="Arial Narrow"/>
        <family val="2"/>
      </rPr>
      <t xml:space="preserve">
(2027)</t>
    </r>
  </si>
  <si>
    <r>
      <t xml:space="preserve">Total recursos por gestionar
</t>
    </r>
    <r>
      <rPr>
        <i/>
        <sz val="9"/>
        <rFont val="Arial Narrow"/>
        <family val="2"/>
      </rPr>
      <t xml:space="preserve">Fuentes de financiación </t>
    </r>
    <r>
      <rPr>
        <b/>
        <i/>
        <sz val="9"/>
        <rFont val="Arial Narrow"/>
        <family val="2"/>
      </rPr>
      <t>distintas</t>
    </r>
    <r>
      <rPr>
        <i/>
        <sz val="9"/>
        <rFont val="Arial Narrow"/>
        <family val="2"/>
      </rPr>
      <t xml:space="preserve"> a las otorgadas en el ppto institucional</t>
    </r>
    <r>
      <rPr>
        <b/>
        <sz val="11"/>
        <rFont val="Arial Narrow"/>
        <family val="2"/>
      </rPr>
      <t xml:space="preserve">
(2028)</t>
    </r>
  </si>
  <si>
    <r>
      <t xml:space="preserve">Total recursos por gestionar
</t>
    </r>
    <r>
      <rPr>
        <i/>
        <sz val="9"/>
        <rFont val="Arial Narrow"/>
        <family val="2"/>
      </rPr>
      <t xml:space="preserve">Fuentes de financiación </t>
    </r>
    <r>
      <rPr>
        <b/>
        <i/>
        <sz val="9"/>
        <rFont val="Arial Narrow"/>
        <family val="2"/>
      </rPr>
      <t xml:space="preserve">distintas </t>
    </r>
    <r>
      <rPr>
        <i/>
        <sz val="9"/>
        <rFont val="Arial Narrow"/>
        <family val="2"/>
      </rPr>
      <t>a las otorgadas en el ppto institucional</t>
    </r>
    <r>
      <rPr>
        <b/>
        <sz val="11"/>
        <rFont val="Arial Narrow"/>
        <family val="2"/>
      </rPr>
      <t xml:space="preserve">
(2025)</t>
    </r>
  </si>
  <si>
    <t>Para garantizar la coherencia en la cadena de resultados, se realizó un análisis de los indicadores estratégicos. En dicho análisis, se identificó que el indicador a nivel de pilar debe subir de nivel, adquiriendo la categoría de indicador de impacto. Por esta razón, se ha ajustado el indicador correspondiente a nivel de pilar, asegurando su alineación con la nueva estructura de medición.</t>
  </si>
  <si>
    <t>Se agrega la palabra creación, dado que el acompañamiento se realiza tanto a los programas en proceso de creación como los que están en proceso de renovación curricular.</t>
  </si>
  <si>
    <t>Nombre del indicador de pilar o programa nuevo o a eliminar</t>
  </si>
  <si>
    <t>02 de julio de 2025</t>
  </si>
  <si>
    <t>Estudiantes que se gradúan en el tiempo máximo establecido</t>
  </si>
  <si>
    <t xml:space="preserve">Estudiantes de pregrado que terminan su plan de estudios en el tiempo máximo, establecido con un 40% de holgura a su plan de estudios - Porcentaje ponderado </t>
  </si>
  <si>
    <t>Ponderación de acuerdo con duración del programa y más el 40%
Peso ponderado * % graduados en Programas de 6 semestres - tecnológicos
Peso ponderado * % graduados en Programas de 10 semestres - profesional
Peso ponderado * % graduados en Programas de 12 semestres - profesional Jornada Especial
Peso ponderado * % graduados en Programas de 13 semestres - profesional Medicina</t>
  </si>
  <si>
    <t>Estadísticas e indicadores / Inteligencia institucional / Tablero de Análisis por Cohorte (pregrado y posgrado) con cambio de programas – con periodos normalizados</t>
  </si>
  <si>
    <t>Normalidad Académica.</t>
  </si>
  <si>
    <t xml:space="preserve">Número de programas académicos con currículos renovados, entendido como renovado el que cuenta con su informe avalado por el Comité Central de Currículo y Evaluación o Comité Central de Posgrados según corresponda. </t>
  </si>
  <si>
    <t>El acta del Comité Central de Posgrados o Comité Central de Currículo y Evaluación donde se aprueba la renovación curricular o la creación del programa académico</t>
  </si>
  <si>
    <t>Acompañamiento a los programas académicos en la definición y desarrollo de rutas de trabajo para la creación y la renovación de los currículos</t>
  </si>
  <si>
    <r>
      <t xml:space="preserve">Plan operativo 1. </t>
    </r>
    <r>
      <rPr>
        <sz val="11"/>
        <rFont val="Arial Narrow"/>
        <family val="2"/>
      </rPr>
      <t>Acompañamiento en el diseño y renovación curricular de los programas académicos</t>
    </r>
  </si>
  <si>
    <r>
      <t xml:space="preserve">Plan operativo 2. </t>
    </r>
    <r>
      <rPr>
        <sz val="11"/>
        <rFont val="Arial Narrow"/>
        <family val="2"/>
      </rPr>
      <t>Desarrollo y gestión integral de los posgrados</t>
    </r>
  </si>
  <si>
    <t>1 de 8</t>
  </si>
  <si>
    <t>2 de 8</t>
  </si>
  <si>
    <t>3 de 8</t>
  </si>
  <si>
    <t>4 de 8</t>
  </si>
  <si>
    <t>5 de 8</t>
  </si>
  <si>
    <t>6 de 8</t>
  </si>
  <si>
    <t>7 de 8</t>
  </si>
  <si>
    <t>8 de 8</t>
  </si>
  <si>
    <t>Plan operativo</t>
  </si>
  <si>
    <t>Diseño y renovación curricular de los programas académicos</t>
  </si>
  <si>
    <t>Adición</t>
  </si>
  <si>
    <t>En el proyecto renovación curricular, se adiciona el plan operativo Desarrollo  y gestión integral de los Posgrados.</t>
  </si>
  <si>
    <t xml:space="preserve">La incorporación del plan operativo Desarrollo de los Posgrados, obedece a la recomendación de alinear los retos del PG del Rector 2021 - 2023 vs PDI 2020 - 2028; e igualmente visibilizar las acciones que se llevan a cabo en cuanto al tema de posgrados en la universidad. </t>
  </si>
  <si>
    <t>Excelencia académica para la formación integral</t>
  </si>
  <si>
    <t>Se ajusta el indicador Programas con currículos renovados , la fórmula, los medios de verificación y la meta para el 2025.</t>
  </si>
  <si>
    <t>Programas con currículos renovados</t>
  </si>
  <si>
    <t>Se adicionó el indicador Número de estudiantes nuevos en pregrado para primer curso.</t>
  </si>
  <si>
    <t>Número de estudiantes nuevos en pregrado para primer curso.</t>
  </si>
  <si>
    <t>Se ajusta nombre del indicador de Programas académicos acompañados y con currículos renovados a: "Programas académicos acompañados en su proceso de renovación curricular" , la descripción del indicador, la formula, los medios de verificación y las metas a partir del 2025.</t>
  </si>
  <si>
    <t>El ajuste se realiza en función del nivel de proceso correspondiente, ya que a nivel de pilar, se consideran los programas con currículos renovados, y para el nivel de programa se propone reportar aquellos que están en proceso de acompañamiento para cumplir con el indicador de pilar, los cuales permiten visualizar la cadena de valor de la apuesta institucional.</t>
  </si>
  <si>
    <t>Programas académicos acompañados y con currículos renovados</t>
  </si>
  <si>
    <t>Programas académicos acompañados en su proceso de renovación curricular</t>
  </si>
  <si>
    <t>En el plan operativo acompañamiento en el diseño y renovación curricular de los programas académicos se adiciona la actividad "Acompañamiento en la formulación de las propuestas de nuevos programas académicos o modificación a los registros calificados existentes para la ampliación de cobertura"</t>
  </si>
  <si>
    <t>La incorporación de la actividad Acompañamiento en la formulación de las propuestas de nuevos programas académicos o modificación a los registros calificados existentes para la ampliación de cobertura, visibiliza las acciones del Plan Integral de cobertura para aumentar el número de estudiantes nuevos en primer semestre.</t>
  </si>
  <si>
    <t>NA</t>
  </si>
  <si>
    <t>El ajuste en el indicador obedece al comportamiento y evolución del mismo durante el periodo 2020-2024. El propósito es dar precisión del proceso de formalización de la renovación curricular, que evidencia su finalización con la aprobación del Comité Central de Currículo y Evaluación o el Comité Central de Posgrados según corresponda. Además, este cambio permite visibiliza la cadena de valor de la apuesta institucional.</t>
  </si>
  <si>
    <t>La incorporación del indicador "Número de estudiantes nuevos en pregrado para primer curso semestre", se encuentra relacionada con  la formulación de las propuestas de nuevos programas académicos o modificación a los registros calificados existentes para la ampliación de cobertura, Aporta al reto de innovación en los programas académicos en el proceso de ingreso de los estudiantes, visibilizando las acciones del Plan Integral de cobertura para aumentar el número de estudiantes nuevos en primer semestre.</t>
  </si>
  <si>
    <t>Acuerdo N° 26 del Consejo Superior Universitario</t>
  </si>
  <si>
    <t>Acta N° 7 de Comité de Gerencia del PDI</t>
  </si>
  <si>
    <t>14 de noviembre de 2024</t>
  </si>
  <si>
    <t>Mayo 05 de 2021</t>
  </si>
  <si>
    <t>Acuerdo N° 16 del Consejo Superior Universitario</t>
  </si>
  <si>
    <t xml:space="preserve"> La Universidad Tecnológica de Pereira para mantener su esencia de institución de educación superior pública y responder a los objetivos que el Estado le ha encomendado, debe promover en los programas académicos la revisión y renovación permanente de las propuestas académicas curriculares para hacerlas pertinentes a la sociedad actual y del futuro, en búsqueda de la calidad y la excelencia académica.
</t>
  </si>
  <si>
    <t>Los cambios en todos los ámbitos del sistema social, en lo político, económico, laboral, ambiental, cultural, social y educativo, abogan por una renovación profunda de la Universidad, en su compromiso con la formación de los ciudadanos y los profesionales del siglo XXI. En el contexto anterior, esta institución está llamada a construir otras perspectivas educativas, para superar la racionalidad técnica que ha predominado en su misión, para la comprensión de la realidad y del conocimiento.
El mundo de hoy, signado por la incertidumbre, la complejidad, la diversidad, entre otra serie de características, necesita nuevas formas de educación, más abiertas, flexibles y pertinentes; fundamentadas en otras perspectivas teóricas, como la crítica, que favorezca la formación de ciudadanos y profesionales con responsabilidad ambiental, pensamiento crítico y compromiso ético-político en la construcción de democracia y justicia social.  
En búsqueda del cambio para la formación de los ciudadanos y los profesionales del siglo XXI, se requiere la participación y la reflexión compartida de todos los miembros de la comunidad educativa para la construcción de propuestas curriculares flexibles, integradas y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</si>
</sst>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quot;$&quot;\ * #,##0.00_);_(&quot;$&quot;\ * \(#,##0.00\);_(&quot;$&quot;\ * &quot;-&quot;??_);_(@_)"/>
    <numFmt numFmtId="166" formatCode="&quot;$&quot;\ #,##0"/>
    <numFmt numFmtId="167" formatCode="_(&quot;$&quot;\ * #,##0_);_(&quot;$&quot;\ * \(#,##0\);_(&quot;$&quot;\ * &quot;-&quot;??_);_(@_)"/>
    <numFmt numFmtId="168" formatCode="_(* #,##0_);_(* \(#,##0\);_(* &quot;-&quot;??_);_(@_)"/>
    <numFmt numFmtId="169" formatCode="0.0%"/>
    <numFmt numFmtId="170" formatCode="0.0"/>
    <numFmt numFmtId="171" formatCode="&quot;$&quot;\ #,##0.00"/>
  </numFmts>
  <fonts count="56" x14ac:knownFonts="1">
    <font>
      <sz val="11"/>
      <color theme="1"/>
      <name val="Calibri"/>
      <family val="2"/>
      <scheme val="minor"/>
    </font>
    <font>
      <sz val="11"/>
      <color theme="1"/>
      <name val="Calibri"/>
      <family val="2"/>
      <scheme val="minor"/>
    </font>
    <font>
      <b/>
      <sz val="11"/>
      <color indexed="8"/>
      <name val="Arial Narrow"/>
      <family val="2"/>
    </font>
    <font>
      <sz val="11"/>
      <color indexed="8"/>
      <name val="Arial Narrow"/>
      <family val="2"/>
    </font>
    <font>
      <sz val="10"/>
      <name val="Arial"/>
      <family val="2"/>
    </font>
    <font>
      <b/>
      <sz val="11"/>
      <name val="Arial"/>
      <family val="2"/>
    </font>
    <font>
      <sz val="11"/>
      <color indexed="8"/>
      <name val="Calibri"/>
      <family val="2"/>
    </font>
    <font>
      <sz val="11"/>
      <color indexed="8"/>
      <name val="Calibri"/>
      <family val="2"/>
    </font>
    <font>
      <b/>
      <sz val="11"/>
      <color indexed="8"/>
      <name val="Calibri"/>
      <family val="2"/>
      <scheme val="minor"/>
    </font>
    <font>
      <b/>
      <sz val="11"/>
      <color theme="1"/>
      <name val="Arial Narrow"/>
      <family val="2"/>
    </font>
    <font>
      <sz val="11"/>
      <color indexed="8"/>
      <name val="Calibri"/>
      <family val="2"/>
      <scheme val="minor"/>
    </font>
    <font>
      <b/>
      <sz val="11"/>
      <color theme="1"/>
      <name val="Calibri"/>
      <family val="2"/>
      <scheme val="minor"/>
    </font>
    <font>
      <b/>
      <sz val="11"/>
      <name val="Calibri"/>
      <family val="2"/>
      <scheme val="minor"/>
    </font>
    <font>
      <b/>
      <sz val="8"/>
      <color theme="0"/>
      <name val="Calibri"/>
      <family val="2"/>
      <scheme val="minor"/>
    </font>
    <font>
      <b/>
      <sz val="11"/>
      <color theme="0"/>
      <name val="Arial"/>
      <family val="2"/>
    </font>
    <font>
      <i/>
      <sz val="11"/>
      <color theme="1"/>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1"/>
      <name val="Arial Narrow"/>
      <family val="2"/>
    </font>
    <font>
      <b/>
      <sz val="11"/>
      <name val="Arial Narrow"/>
      <family val="2"/>
    </font>
    <font>
      <sz val="11"/>
      <color theme="0"/>
      <name val="Calibri"/>
      <family val="2"/>
      <scheme val="minor"/>
    </font>
    <font>
      <sz val="9"/>
      <color theme="1"/>
      <name val="Calibri"/>
      <family val="2"/>
      <scheme val="minor"/>
    </font>
    <font>
      <b/>
      <sz val="9"/>
      <color indexed="8"/>
      <name val="Calibri"/>
      <family val="2"/>
      <scheme val="minor"/>
    </font>
    <font>
      <sz val="11"/>
      <color rgb="FF000000"/>
      <name val="Arial Narrow"/>
      <family val="2"/>
    </font>
    <font>
      <sz val="11"/>
      <name val="Calibri"/>
      <family val="2"/>
      <scheme val="minor"/>
    </font>
    <font>
      <sz val="9"/>
      <color indexed="8"/>
      <name val="Calibri"/>
      <family val="2"/>
      <scheme val="minor"/>
    </font>
    <font>
      <sz val="9"/>
      <name val="Calibri"/>
      <family val="2"/>
      <scheme val="minor"/>
    </font>
    <font>
      <vertAlign val="subscript"/>
      <sz val="9"/>
      <name val="Calibri"/>
      <family val="2"/>
      <scheme val="minor"/>
    </font>
    <font>
      <sz val="9"/>
      <color rgb="FF000000"/>
      <name val="Calibri"/>
      <family val="2"/>
      <scheme val="minor"/>
    </font>
    <font>
      <sz val="9"/>
      <color indexed="63"/>
      <name val="Calibri"/>
      <family val="2"/>
      <scheme val="minor"/>
    </font>
    <font>
      <b/>
      <sz val="11"/>
      <color rgb="FF000000"/>
      <name val="Arial Narrow"/>
      <family val="2"/>
    </font>
    <font>
      <sz val="10"/>
      <color indexed="8"/>
      <name val="Arial Narrow"/>
      <family val="2"/>
    </font>
    <font>
      <sz val="11"/>
      <color rgb="FF222222"/>
      <name val="Arial Narrow"/>
      <family val="2"/>
    </font>
    <font>
      <b/>
      <i/>
      <sz val="11"/>
      <name val="Arial Narrow"/>
      <family val="2"/>
    </font>
    <font>
      <b/>
      <sz val="9"/>
      <color indexed="81"/>
      <name val="Tahoma"/>
      <family val="2"/>
    </font>
    <font>
      <sz val="9"/>
      <color indexed="81"/>
      <name val="Tahoma"/>
      <family val="2"/>
    </font>
    <font>
      <b/>
      <sz val="12"/>
      <color indexed="8"/>
      <name val="Arial Narrow"/>
      <family val="2"/>
    </font>
    <font>
      <b/>
      <sz val="14"/>
      <color indexed="8"/>
      <name val="Arial Narrow"/>
      <family val="2"/>
    </font>
    <font>
      <sz val="11"/>
      <color theme="3" tint="-0.499984740745262"/>
      <name val="Calibri"/>
      <family val="2"/>
      <scheme val="minor"/>
    </font>
    <font>
      <sz val="11"/>
      <color rgb="FF167C0E"/>
      <name val="Calibri"/>
      <family val="2"/>
      <scheme val="minor"/>
    </font>
    <font>
      <sz val="11"/>
      <color rgb="FF198E10"/>
      <name val="Calibri"/>
      <family val="2"/>
      <scheme val="minor"/>
    </font>
    <font>
      <sz val="11"/>
      <color theme="0"/>
      <name val="Arial Narrow"/>
      <family val="2"/>
    </font>
    <font>
      <b/>
      <sz val="14"/>
      <color theme="1"/>
      <name val="Arial Narrow"/>
      <family val="2"/>
    </font>
    <font>
      <b/>
      <sz val="11"/>
      <color theme="0"/>
      <name val="Arial Narrow"/>
      <family val="2"/>
    </font>
    <font>
      <sz val="12"/>
      <color theme="1"/>
      <name val="Calibri"/>
      <family val="2"/>
      <scheme val="minor"/>
    </font>
    <font>
      <sz val="10"/>
      <color theme="1"/>
      <name val="Arial Narrow"/>
      <family val="2"/>
    </font>
    <font>
      <b/>
      <sz val="10"/>
      <color theme="1"/>
      <name val="Arial Narrow"/>
      <family val="2"/>
    </font>
    <font>
      <sz val="8"/>
      <name val="Arial Narrow"/>
      <family val="2"/>
    </font>
    <font>
      <i/>
      <sz val="9"/>
      <name val="Arial Narrow"/>
      <family val="2"/>
    </font>
    <font>
      <b/>
      <i/>
      <sz val="9"/>
      <name val="Arial Narrow"/>
      <family val="2"/>
    </font>
    <font>
      <b/>
      <sz val="11"/>
      <color rgb="FF17830F"/>
      <name val="Arial Narrow"/>
      <family val="2"/>
    </font>
    <font>
      <b/>
      <sz val="11"/>
      <color rgb="FFC00000"/>
      <name val="Arial Narrow"/>
      <family val="2"/>
    </font>
    <font>
      <sz val="11"/>
      <color rgb="FF76933C"/>
      <name val="Arial Narrow"/>
      <family val="2"/>
    </font>
    <font>
      <sz val="11"/>
      <color theme="1"/>
      <name val="Arial Narrow"/>
      <family val="2"/>
    </font>
    <font>
      <b/>
      <sz val="10"/>
      <color theme="0"/>
      <name val="Calibri"/>
      <family val="2"/>
      <scheme val="minor"/>
    </font>
  </fonts>
  <fills count="3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rgb="FF167C0E"/>
        <bgColor indexed="64"/>
      </patternFill>
    </fill>
    <fill>
      <patternFill patternType="solid">
        <fgColor theme="0" tint="-0.14999847407452621"/>
        <bgColor indexed="64"/>
      </patternFill>
    </fill>
    <fill>
      <patternFill patternType="solid">
        <fgColor indexed="65"/>
        <bgColor indexed="64"/>
      </patternFill>
    </fill>
    <fill>
      <patternFill patternType="solid">
        <fgColor theme="4" tint="-0.499984740745262"/>
        <bgColor indexed="64"/>
      </patternFill>
    </fill>
    <fill>
      <patternFill patternType="solid">
        <fgColor rgb="FFFF9900"/>
        <bgColor indexed="64"/>
      </patternFill>
    </fill>
    <fill>
      <patternFill patternType="solid">
        <fgColor rgb="FFFF0000"/>
        <bgColor indexed="64"/>
      </patternFill>
    </fill>
    <fill>
      <patternFill patternType="solid">
        <fgColor rgb="FFFFFF66"/>
        <bgColor indexed="64"/>
      </patternFill>
    </fill>
    <fill>
      <patternFill patternType="solid">
        <fgColor theme="3" tint="-0.24997711111789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E2E2E2"/>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FFFFFF"/>
        <bgColor rgb="FFFFFFFF"/>
      </patternFill>
    </fill>
    <fill>
      <patternFill patternType="solid">
        <fgColor rgb="FFFFFFFF"/>
        <bgColor rgb="FF000000"/>
      </patternFill>
    </fill>
    <fill>
      <patternFill patternType="solid">
        <fgColor theme="0"/>
        <bgColor rgb="FFFFFFFF"/>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indexed="64"/>
      </left>
      <right/>
      <top/>
      <bottom style="thin">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rgb="FF000000"/>
      </right>
      <top/>
      <bottom/>
      <diagonal/>
    </border>
    <border>
      <left/>
      <right/>
      <top style="thin">
        <color rgb="FF000000"/>
      </top>
      <bottom style="thin">
        <color rgb="FF000000"/>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style="thin">
        <color indexed="64"/>
      </top>
      <bottom/>
      <diagonal/>
    </border>
  </borders>
  <cellStyleXfs count="11">
    <xf numFmtId="0" fontId="0" fillId="0" borderId="0"/>
    <xf numFmtId="164" fontId="7" fillId="0" borderId="0" applyFont="0" applyFill="0" applyBorder="0" applyAlignment="0" applyProtection="0"/>
    <xf numFmtId="165" fontId="7" fillId="0" borderId="0" applyFont="0" applyFill="0" applyBorder="0" applyAlignment="0" applyProtection="0"/>
    <xf numFmtId="0" fontId="4" fillId="0" borderId="0"/>
    <xf numFmtId="9" fontId="6"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165" fontId="16" fillId="0" borderId="0" applyFont="0" applyFill="0" applyBorder="0" applyAlignment="0" applyProtection="0"/>
    <xf numFmtId="0" fontId="4" fillId="0" borderId="0"/>
    <xf numFmtId="0" fontId="21" fillId="8" borderId="0" applyNumberFormat="0" applyBorder="0" applyAlignment="0" applyProtection="0"/>
    <xf numFmtId="164" fontId="6" fillId="0" borderId="0" applyFont="0" applyFill="0" applyBorder="0" applyAlignment="0" applyProtection="0"/>
  </cellStyleXfs>
  <cellXfs count="732">
    <xf numFmtId="0" fontId="0" fillId="0" borderId="0" xfId="0"/>
    <xf numFmtId="0" fontId="3" fillId="0" borderId="0" xfId="0" applyFont="1"/>
    <xf numFmtId="0" fontId="0" fillId="4" borderId="0" xfId="0" applyFill="1"/>
    <xf numFmtId="0" fontId="10" fillId="0" borderId="0" xfId="0" applyFont="1" applyAlignment="1">
      <alignment wrapText="1"/>
    </xf>
    <xf numFmtId="0" fontId="10" fillId="0" borderId="0" xfId="0" applyFont="1"/>
    <xf numFmtId="0" fontId="8" fillId="0" borderId="0" xfId="0" applyFont="1" applyAlignment="1">
      <alignment horizontal="center" vertical="center"/>
    </xf>
    <xf numFmtId="0" fontId="0" fillId="3" borderId="0" xfId="0" applyFill="1"/>
    <xf numFmtId="0" fontId="18" fillId="0" borderId="0" xfId="0" applyFont="1"/>
    <xf numFmtId="0" fontId="18" fillId="0" borderId="0" xfId="0" applyFont="1" applyAlignment="1">
      <alignment horizontal="center" vertical="center"/>
    </xf>
    <xf numFmtId="0" fontId="2" fillId="0" borderId="0" xfId="0" applyFont="1" applyAlignment="1">
      <alignment wrapText="1"/>
    </xf>
    <xf numFmtId="0" fontId="2" fillId="2" borderId="0" xfId="0" applyFont="1" applyFill="1" applyAlignment="1">
      <alignment horizontal="center" vertical="center" wrapText="1"/>
    </xf>
    <xf numFmtId="0" fontId="3" fillId="2" borderId="0" xfId="0" applyFont="1" applyFill="1"/>
    <xf numFmtId="0" fontId="2" fillId="2" borderId="0" xfId="0" applyFont="1" applyFill="1" applyAlignment="1">
      <alignment horizontal="center" wrapText="1"/>
    </xf>
    <xf numFmtId="0" fontId="19" fillId="0" borderId="1" xfId="0" applyFont="1" applyBorder="1" applyAlignment="1" applyProtection="1">
      <alignment horizontal="center" vertical="center" wrapText="1"/>
      <protection locked="0"/>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18" fillId="2" borderId="0" xfId="0" applyFont="1" applyFill="1"/>
    <xf numFmtId="0" fontId="3" fillId="2" borderId="0" xfId="0" applyFont="1" applyFill="1" applyAlignment="1">
      <alignment vertical="center" wrapText="1"/>
    </xf>
    <xf numFmtId="0" fontId="18" fillId="2" borderId="1" xfId="0" applyFont="1" applyFill="1" applyBorder="1" applyAlignment="1" applyProtection="1">
      <alignment horizontal="center" vertical="center" wrapText="1"/>
      <protection locked="0"/>
    </xf>
    <xf numFmtId="166"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18" fillId="2" borderId="0" xfId="0" applyFont="1" applyFill="1" applyAlignment="1">
      <alignment horizontal="center" vertical="center"/>
    </xf>
    <xf numFmtId="0" fontId="18" fillId="3" borderId="0" xfId="0" applyFont="1" applyFill="1"/>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4" xfId="0" applyFont="1" applyFill="1" applyBorder="1" applyAlignment="1">
      <alignment horizontal="center" vertical="center"/>
    </xf>
    <xf numFmtId="0" fontId="18" fillId="6" borderId="1" xfId="0" applyFont="1" applyFill="1" applyBorder="1" applyAlignment="1" applyProtection="1">
      <alignment horizontal="center" vertical="center" wrapText="1"/>
      <protection locked="0"/>
    </xf>
    <xf numFmtId="0" fontId="17" fillId="8" borderId="1" xfId="9" applyFont="1" applyBorder="1" applyAlignment="1"/>
    <xf numFmtId="0" fontId="11" fillId="0" borderId="1" xfId="0" applyFont="1" applyBorder="1" applyAlignment="1">
      <alignment vertical="center"/>
    </xf>
    <xf numFmtId="0" fontId="0" fillId="0" borderId="1" xfId="0" applyBorder="1" applyAlignment="1">
      <alignment vertical="center"/>
    </xf>
    <xf numFmtId="0" fontId="2" fillId="7" borderId="4" xfId="0" applyFont="1" applyFill="1" applyBorder="1" applyAlignment="1">
      <alignment horizontal="center" vertical="center"/>
    </xf>
    <xf numFmtId="0" fontId="11" fillId="9" borderId="10" xfId="0" applyFont="1" applyFill="1" applyBorder="1" applyAlignment="1">
      <alignment vertical="center"/>
    </xf>
    <xf numFmtId="0" fontId="2" fillId="0" borderId="9" xfId="0" applyFont="1" applyBorder="1" applyAlignment="1">
      <alignment horizontal="center" vertical="center"/>
    </xf>
    <xf numFmtId="0" fontId="11" fillId="10" borderId="1" xfId="0" applyFont="1" applyFill="1" applyBorder="1" applyAlignment="1">
      <alignment horizontal="center"/>
    </xf>
    <xf numFmtId="0" fontId="0" fillId="0" borderId="1" xfId="0" applyBorder="1" applyAlignment="1">
      <alignment horizontal="left" vertical="center"/>
    </xf>
    <xf numFmtId="0" fontId="0" fillId="0" borderId="0" xfId="0" applyAlignment="1">
      <alignment vertical="center"/>
    </xf>
    <xf numFmtId="0" fontId="22" fillId="0" borderId="0" xfId="0" applyFont="1"/>
    <xf numFmtId="0" fontId="23" fillId="5" borderId="1" xfId="0" applyFont="1" applyFill="1" applyBorder="1" applyAlignment="1">
      <alignment horizontal="center" vertical="center" wrapText="1"/>
    </xf>
    <xf numFmtId="0" fontId="23" fillId="5" borderId="1" xfId="0" applyFont="1" applyFill="1" applyBorder="1" applyAlignment="1">
      <alignment vertical="center" wrapText="1"/>
    </xf>
    <xf numFmtId="0" fontId="22" fillId="0" borderId="0" xfId="0" applyFont="1" applyAlignment="1">
      <alignment vertical="center"/>
    </xf>
    <xf numFmtId="0" fontId="23" fillId="3" borderId="2" xfId="0" applyFont="1" applyFill="1" applyBorder="1" applyAlignment="1">
      <alignment vertical="center" wrapText="1"/>
    </xf>
    <xf numFmtId="0" fontId="23" fillId="3" borderId="4" xfId="0" applyFont="1" applyFill="1" applyBorder="1" applyAlignment="1">
      <alignment horizontal="left" vertical="center" wrapText="1" indent="1"/>
    </xf>
    <xf numFmtId="0" fontId="23" fillId="3" borderId="1" xfId="0" applyFont="1" applyFill="1" applyBorder="1" applyAlignment="1">
      <alignment horizontal="center" vertical="center" wrapText="1"/>
    </xf>
    <xf numFmtId="0" fontId="23" fillId="3" borderId="1" xfId="0" applyFont="1" applyFill="1" applyBorder="1" applyAlignment="1">
      <alignment horizontal="left" vertical="center" wrapText="1" indent="1"/>
    </xf>
    <xf numFmtId="10" fontId="23" fillId="0" borderId="1" xfId="0" applyNumberFormat="1" applyFont="1" applyBorder="1" applyAlignment="1" applyProtection="1">
      <alignment horizontal="center" vertical="center" wrapText="1"/>
      <protection locked="0"/>
    </xf>
    <xf numFmtId="0" fontId="26" fillId="3" borderId="2" xfId="0" applyFont="1" applyFill="1" applyBorder="1" applyAlignment="1">
      <alignment vertical="center" wrapText="1"/>
    </xf>
    <xf numFmtId="0" fontId="26" fillId="0" borderId="2" xfId="0" applyFont="1" applyBorder="1" applyAlignment="1" applyProtection="1">
      <alignment vertical="center" wrapText="1"/>
      <protection locked="0"/>
    </xf>
    <xf numFmtId="0" fontId="22" fillId="0" borderId="1"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7" fillId="0" borderId="1" xfId="8" applyFont="1" applyBorder="1" applyAlignment="1">
      <alignment horizontal="center" vertical="center" wrapText="1"/>
    </xf>
    <xf numFmtId="10" fontId="27" fillId="0" borderId="1" xfId="6" applyNumberFormat="1" applyFont="1" applyFill="1" applyBorder="1" applyAlignment="1">
      <alignment horizontal="center" vertical="center" wrapText="1"/>
    </xf>
    <xf numFmtId="0" fontId="26" fillId="0" borderId="1" xfId="0" applyFont="1" applyBorder="1" applyAlignment="1" applyProtection="1">
      <alignment vertical="center" wrapText="1"/>
      <protection locked="0"/>
    </xf>
    <xf numFmtId="0" fontId="22" fillId="0" borderId="1" xfId="0" applyFont="1" applyBorder="1" applyAlignment="1">
      <alignment horizontal="center" vertical="center" wrapText="1"/>
    </xf>
    <xf numFmtId="10" fontId="22" fillId="0" borderId="1" xfId="0" applyNumberFormat="1" applyFont="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169" fontId="26" fillId="0" borderId="1" xfId="0" applyNumberFormat="1" applyFont="1" applyBorder="1" applyAlignment="1" applyProtection="1">
      <alignment horizontal="center" vertical="center" wrapText="1"/>
      <protection locked="0"/>
    </xf>
    <xf numFmtId="9" fontId="26" fillId="0" borderId="1" xfId="0" applyNumberFormat="1"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1" fontId="29" fillId="0" borderId="23" xfId="0" applyNumberFormat="1" applyFont="1" applyBorder="1" applyAlignment="1">
      <alignment horizontal="center" vertical="center" wrapText="1"/>
    </xf>
    <xf numFmtId="9" fontId="29" fillId="0" borderId="23" xfId="0" applyNumberFormat="1" applyFont="1" applyBorder="1" applyAlignment="1">
      <alignment horizontal="center" vertical="center" wrapText="1"/>
    </xf>
    <xf numFmtId="0" fontId="27" fillId="0" borderId="23" xfId="0" applyFont="1" applyBorder="1" applyAlignment="1">
      <alignment horizontal="center" vertical="center" wrapText="1"/>
    </xf>
    <xf numFmtId="10" fontId="29" fillId="0" borderId="23" xfId="0" applyNumberFormat="1" applyFont="1" applyBorder="1" applyAlignment="1">
      <alignment horizontal="center" vertical="center" wrapText="1"/>
    </xf>
    <xf numFmtId="9" fontId="27" fillId="0" borderId="20" xfId="0" applyNumberFormat="1" applyFont="1" applyBorder="1" applyAlignment="1">
      <alignment horizontal="center" vertical="center" wrapText="1"/>
    </xf>
    <xf numFmtId="0" fontId="27" fillId="0" borderId="20" xfId="0" applyFont="1" applyBorder="1" applyAlignment="1">
      <alignment horizontal="center" vertical="center" wrapText="1"/>
    </xf>
    <xf numFmtId="0" fontId="29" fillId="0" borderId="25" xfId="0" applyFont="1" applyBorder="1" applyAlignment="1">
      <alignment horizontal="center" vertical="center" wrapText="1"/>
    </xf>
    <xf numFmtId="0" fontId="27" fillId="0" borderId="4" xfId="0" applyFont="1" applyBorder="1" applyAlignment="1" applyProtection="1">
      <alignment horizontal="center" vertical="center" wrapText="1"/>
      <protection locked="0"/>
    </xf>
    <xf numFmtId="9" fontId="27" fillId="0" borderId="1" xfId="0" applyNumberFormat="1" applyFont="1" applyBorder="1" applyAlignment="1" applyProtection="1">
      <alignment horizontal="center" vertical="center" wrapText="1"/>
      <protection locked="0"/>
    </xf>
    <xf numFmtId="10" fontId="26"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9" fontId="22" fillId="0" borderId="1" xfId="6" applyFont="1" applyBorder="1" applyAlignment="1" applyProtection="1">
      <alignment horizontal="center" vertical="center" wrapText="1"/>
      <protection locked="0"/>
    </xf>
    <xf numFmtId="9" fontId="22" fillId="0" borderId="1" xfId="6" applyFont="1" applyBorder="1" applyAlignment="1" applyProtection="1">
      <alignment horizontal="center" vertical="center"/>
      <protection locked="0"/>
    </xf>
    <xf numFmtId="9" fontId="27" fillId="0" borderId="1" xfId="6" applyFont="1" applyBorder="1" applyAlignment="1" applyProtection="1">
      <alignment horizontal="center" vertical="center"/>
      <protection locked="0"/>
    </xf>
    <xf numFmtId="0" fontId="8" fillId="11" borderId="1" xfId="0" applyFont="1" applyFill="1" applyBorder="1" applyAlignment="1">
      <alignment horizontal="center" vertical="center" wrapText="1"/>
    </xf>
    <xf numFmtId="0" fontId="0" fillId="12" borderId="1" xfId="0" applyFill="1" applyBorder="1" applyAlignment="1" applyProtection="1">
      <alignment horizontal="center" vertical="center" wrapText="1"/>
      <protection locked="0"/>
    </xf>
    <xf numFmtId="0" fontId="0" fillId="12" borderId="1" xfId="0" applyFill="1" applyBorder="1" applyAlignment="1" applyProtection="1">
      <alignment horizontal="left" vertical="center" wrapText="1" indent="1"/>
      <protection locked="0"/>
    </xf>
    <xf numFmtId="0" fontId="0" fillId="12" borderId="1" xfId="0" applyFill="1" applyBorder="1" applyAlignment="1" applyProtection="1">
      <alignment horizontal="left" vertical="center" wrapText="1"/>
      <protection locked="0"/>
    </xf>
    <xf numFmtId="10" fontId="0" fillId="12" borderId="1" xfId="6" applyNumberFormat="1" applyFont="1" applyFill="1" applyBorder="1" applyAlignment="1" applyProtection="1">
      <alignment horizontal="center" vertical="center" wrapText="1"/>
      <protection locked="0"/>
    </xf>
    <xf numFmtId="10" fontId="0" fillId="12" borderId="1" xfId="0" applyNumberFormat="1" applyFill="1" applyBorder="1" applyAlignment="1" applyProtection="1">
      <alignment horizontal="center" vertical="center" wrapText="1"/>
      <protection locked="0"/>
    </xf>
    <xf numFmtId="0" fontId="25" fillId="12" borderId="1" xfId="0" applyFont="1" applyFill="1" applyBorder="1" applyAlignment="1" applyProtection="1">
      <alignment horizontal="center" vertical="center" wrapText="1"/>
      <protection locked="0"/>
    </xf>
    <xf numFmtId="0" fontId="25" fillId="12" borderId="1" xfId="0" applyFont="1" applyFill="1" applyBorder="1" applyAlignment="1" applyProtection="1">
      <alignment horizontal="left" vertical="center" wrapText="1" indent="1"/>
      <protection locked="0"/>
    </xf>
    <xf numFmtId="10" fontId="25" fillId="12" borderId="1" xfId="6" applyNumberFormat="1" applyFont="1" applyFill="1" applyBorder="1" applyAlignment="1" applyProtection="1">
      <alignment horizontal="center" vertical="center" wrapText="1"/>
      <protection locked="0"/>
    </xf>
    <xf numFmtId="0" fontId="18" fillId="12" borderId="1" xfId="0" applyFont="1" applyFill="1" applyBorder="1" applyAlignment="1" applyProtection="1">
      <alignment horizontal="left" vertical="center" wrapText="1" indent="1"/>
      <protection locked="0"/>
    </xf>
    <xf numFmtId="0" fontId="3" fillId="12" borderId="4" xfId="0" applyFont="1" applyFill="1" applyBorder="1" applyAlignment="1" applyProtection="1">
      <alignment horizontal="left" vertical="center" wrapText="1" indent="1"/>
      <protection locked="0"/>
    </xf>
    <xf numFmtId="0" fontId="18" fillId="12" borderId="1" xfId="0" applyFont="1" applyFill="1" applyBorder="1" applyAlignment="1" applyProtection="1">
      <alignment horizontal="center" vertical="center" wrapText="1"/>
      <protection locked="0"/>
    </xf>
    <xf numFmtId="10" fontId="3" fillId="12" borderId="1" xfId="6" applyNumberFormat="1" applyFont="1" applyFill="1" applyBorder="1" applyAlignment="1" applyProtection="1">
      <alignment horizontal="center" vertical="center" wrapText="1"/>
      <protection locked="0"/>
    </xf>
    <xf numFmtId="10" fontId="3" fillId="12" borderId="1" xfId="0" applyNumberFormat="1" applyFont="1" applyFill="1" applyBorder="1" applyAlignment="1" applyProtection="1">
      <alignment horizontal="center" vertical="center" wrapText="1"/>
      <protection locked="0"/>
    </xf>
    <xf numFmtId="0" fontId="18" fillId="12" borderId="1" xfId="0" applyFont="1" applyFill="1" applyBorder="1" applyAlignment="1">
      <alignment horizontal="center" vertical="center" wrapText="1"/>
    </xf>
    <xf numFmtId="0" fontId="9" fillId="12" borderId="1" xfId="0" applyFont="1" applyFill="1" applyBorder="1" applyAlignment="1" applyProtection="1">
      <alignment horizontal="left" vertical="center" wrapText="1" indent="1"/>
      <protection locked="0"/>
    </xf>
    <xf numFmtId="0" fontId="3" fillId="12" borderId="1" xfId="0" applyFont="1" applyFill="1" applyBorder="1" applyAlignment="1" applyProtection="1">
      <alignment horizontal="left" vertical="center" wrapText="1" indent="1"/>
      <protection locked="0"/>
    </xf>
    <xf numFmtId="0" fontId="18" fillId="12" borderId="1" xfId="0" applyFont="1" applyFill="1" applyBorder="1" applyAlignment="1">
      <alignment horizontal="left" wrapText="1" indent="1"/>
    </xf>
    <xf numFmtId="9" fontId="3" fillId="12" borderId="1" xfId="0" applyNumberFormat="1" applyFont="1" applyFill="1" applyBorder="1" applyAlignment="1" applyProtection="1">
      <alignment horizontal="center" vertical="center" wrapText="1"/>
      <protection locked="0"/>
    </xf>
    <xf numFmtId="0" fontId="18" fillId="12" borderId="1" xfId="0" applyFont="1" applyFill="1" applyBorder="1" applyAlignment="1">
      <alignment horizontal="left" vertical="center" wrapText="1" indent="1"/>
    </xf>
    <xf numFmtId="10" fontId="18" fillId="12" borderId="1" xfId="6" applyNumberFormat="1" applyFont="1" applyFill="1" applyBorder="1" applyAlignment="1">
      <alignment horizontal="center" vertical="center" wrapText="1"/>
    </xf>
    <xf numFmtId="0" fontId="3" fillId="12" borderId="1" xfId="0" applyFont="1" applyFill="1" applyBorder="1" applyAlignment="1" applyProtection="1">
      <alignment horizontal="center" vertical="center" wrapText="1"/>
      <protection locked="0"/>
    </xf>
    <xf numFmtId="0" fontId="18" fillId="12" borderId="1" xfId="0" applyFont="1" applyFill="1" applyBorder="1" applyAlignment="1" applyProtection="1">
      <alignment horizontal="left" wrapText="1" indent="1"/>
      <protection locked="0"/>
    </xf>
    <xf numFmtId="10" fontId="19" fillId="12" borderId="1" xfId="6" applyNumberFormat="1" applyFont="1" applyFill="1" applyBorder="1" applyAlignment="1">
      <alignment horizontal="center" vertical="center" wrapText="1"/>
    </xf>
    <xf numFmtId="0" fontId="18" fillId="12" borderId="3" xfId="0" applyFont="1" applyFill="1" applyBorder="1" applyAlignment="1" applyProtection="1">
      <alignment horizontal="left" vertical="center" wrapText="1" indent="1"/>
      <protection locked="0"/>
    </xf>
    <xf numFmtId="0" fontId="19" fillId="13" borderId="1" xfId="0" applyFont="1" applyFill="1" applyBorder="1" applyAlignment="1">
      <alignment horizontal="center" vertical="center" wrapText="1"/>
    </xf>
    <xf numFmtId="0" fontId="3" fillId="13" borderId="4" xfId="0" applyFont="1" applyFill="1" applyBorder="1" applyAlignment="1" applyProtection="1">
      <alignment horizontal="center" vertical="center" wrapText="1"/>
      <protection locked="0"/>
    </xf>
    <xf numFmtId="0" fontId="19" fillId="13" borderId="1" xfId="0" applyFont="1" applyFill="1" applyBorder="1" applyAlignment="1">
      <alignment horizontal="center" vertical="center"/>
    </xf>
    <xf numFmtId="0" fontId="18" fillId="13" borderId="1" xfId="0" applyFont="1" applyFill="1" applyBorder="1" applyAlignment="1">
      <alignment horizontal="center" vertical="center" wrapText="1"/>
    </xf>
    <xf numFmtId="2" fontId="3" fillId="13" borderId="1" xfId="8" applyNumberFormat="1" applyFont="1" applyFill="1" applyBorder="1" applyAlignment="1">
      <alignment horizontal="center" vertical="center" wrapText="1"/>
    </xf>
    <xf numFmtId="0" fontId="18" fillId="13" borderId="1" xfId="0" applyFont="1" applyFill="1" applyBorder="1" applyAlignment="1" applyProtection="1">
      <alignment horizontal="center" vertical="center" wrapText="1"/>
      <protection locked="0"/>
    </xf>
    <xf numFmtId="0" fontId="18" fillId="13" borderId="4" xfId="0" applyFont="1" applyFill="1" applyBorder="1" applyAlignment="1" applyProtection="1">
      <alignment horizontal="center" vertical="center" wrapText="1"/>
      <protection locked="0"/>
    </xf>
    <xf numFmtId="0" fontId="3" fillId="13" borderId="1" xfId="8" applyFont="1" applyFill="1" applyBorder="1" applyAlignment="1">
      <alignment horizontal="center" vertical="center" wrapText="1"/>
    </xf>
    <xf numFmtId="0" fontId="18" fillId="13" borderId="1" xfId="0" applyFont="1" applyFill="1" applyBorder="1" applyAlignment="1" applyProtection="1">
      <alignment horizontal="center" vertical="center"/>
      <protection locked="0"/>
    </xf>
    <xf numFmtId="9" fontId="18" fillId="13" borderId="1" xfId="6" applyFont="1" applyFill="1" applyBorder="1" applyAlignment="1">
      <alignment horizontal="center" vertical="center"/>
    </xf>
    <xf numFmtId="9" fontId="3" fillId="13" borderId="1" xfId="8" applyNumberFormat="1" applyFont="1" applyFill="1" applyBorder="1" applyAlignment="1">
      <alignment horizontal="center" vertical="center" wrapText="1"/>
    </xf>
    <xf numFmtId="10" fontId="3" fillId="13" borderId="1" xfId="8" applyNumberFormat="1" applyFont="1" applyFill="1" applyBorder="1" applyAlignment="1">
      <alignment horizontal="center" vertical="center" wrapText="1"/>
    </xf>
    <xf numFmtId="10" fontId="18" fillId="13" borderId="1" xfId="0" applyNumberFormat="1" applyFont="1" applyFill="1" applyBorder="1" applyAlignment="1" applyProtection="1">
      <alignment horizontal="center" vertical="center" wrapText="1"/>
      <protection locked="0"/>
    </xf>
    <xf numFmtId="0" fontId="3" fillId="13" borderId="1" xfId="0" applyFont="1" applyFill="1" applyBorder="1" applyAlignment="1">
      <alignment horizontal="center" vertical="center" wrapText="1"/>
    </xf>
    <xf numFmtId="9" fontId="3" fillId="13" borderId="1" xfId="6" applyFont="1" applyFill="1" applyBorder="1" applyAlignment="1" applyProtection="1">
      <alignment horizontal="center" vertical="center"/>
    </xf>
    <xf numFmtId="0" fontId="3" fillId="13" borderId="4" xfId="0" applyFont="1" applyFill="1" applyBorder="1"/>
    <xf numFmtId="0" fontId="19" fillId="13" borderId="1" xfId="8" applyFont="1" applyFill="1" applyBorder="1" applyAlignment="1">
      <alignment horizontal="center" vertical="center" wrapText="1"/>
    </xf>
    <xf numFmtId="0" fontId="19" fillId="13" borderId="1" xfId="0" applyFont="1" applyFill="1" applyBorder="1" applyAlignment="1" applyProtection="1">
      <alignment horizontal="center" vertical="center" wrapText="1"/>
      <protection locked="0"/>
    </xf>
    <xf numFmtId="1" fontId="3" fillId="13" borderId="1" xfId="8" applyNumberFormat="1" applyFont="1" applyFill="1" applyBorder="1" applyAlignment="1">
      <alignment horizontal="center" vertical="center" wrapText="1"/>
    </xf>
    <xf numFmtId="1" fontId="18" fillId="13" borderId="1" xfId="0" applyNumberFormat="1" applyFont="1" applyFill="1" applyBorder="1" applyAlignment="1">
      <alignment horizontal="center" vertical="center"/>
    </xf>
    <xf numFmtId="9" fontId="18" fillId="13" borderId="1" xfId="0" applyNumberFormat="1" applyFont="1" applyFill="1" applyBorder="1" applyAlignment="1">
      <alignment horizontal="center" vertical="center"/>
    </xf>
    <xf numFmtId="0" fontId="19" fillId="13" borderId="1" xfId="0" applyFont="1" applyFill="1" applyBorder="1" applyAlignment="1">
      <alignment horizontal="center" wrapText="1"/>
    </xf>
    <xf numFmtId="2" fontId="18" fillId="13" borderId="1" xfId="0" applyNumberFormat="1" applyFont="1" applyFill="1" applyBorder="1" applyAlignment="1">
      <alignment horizontal="center" vertical="center"/>
    </xf>
    <xf numFmtId="2" fontId="19" fillId="13" borderId="1" xfId="8" applyNumberFormat="1" applyFont="1" applyFill="1" applyBorder="1" applyAlignment="1">
      <alignment horizontal="center" vertical="center" wrapText="1"/>
    </xf>
    <xf numFmtId="0" fontId="18" fillId="13" borderId="1" xfId="0" applyFont="1" applyFill="1" applyBorder="1" applyAlignment="1">
      <alignment horizontal="center" vertical="center"/>
    </xf>
    <xf numFmtId="0" fontId="18" fillId="13" borderId="1" xfId="0" applyFont="1" applyFill="1" applyBorder="1" applyAlignment="1">
      <alignment vertical="center" wrapText="1"/>
    </xf>
    <xf numFmtId="10" fontId="19" fillId="13" borderId="1" xfId="8" applyNumberFormat="1" applyFont="1" applyFill="1" applyBorder="1" applyAlignment="1">
      <alignment horizontal="center" vertical="center" wrapText="1"/>
    </xf>
    <xf numFmtId="10" fontId="19" fillId="13" borderId="1" xfId="0" applyNumberFormat="1" applyFont="1" applyFill="1" applyBorder="1" applyAlignment="1" applyProtection="1">
      <alignment horizontal="center" vertical="center" wrapText="1"/>
      <protection locked="0"/>
    </xf>
    <xf numFmtId="9" fontId="19" fillId="13" borderId="1" xfId="0" applyNumberFormat="1" applyFont="1" applyFill="1" applyBorder="1" applyAlignment="1" applyProtection="1">
      <alignment horizontal="center" vertical="center" wrapText="1"/>
      <protection locked="0"/>
    </xf>
    <xf numFmtId="9" fontId="18" fillId="13" borderId="1" xfId="6" applyFont="1" applyFill="1" applyBorder="1" applyAlignment="1" applyProtection="1">
      <alignment horizontal="center" vertical="center" wrapText="1"/>
      <protection locked="0"/>
    </xf>
    <xf numFmtId="169" fontId="18" fillId="13" borderId="1" xfId="6" applyNumberFormat="1" applyFont="1" applyFill="1" applyBorder="1" applyAlignment="1">
      <alignment horizontal="center" vertical="center" wrapText="1"/>
    </xf>
    <xf numFmtId="10" fontId="3" fillId="13" borderId="1" xfId="6" applyNumberFormat="1" applyFont="1" applyFill="1" applyBorder="1" applyAlignment="1">
      <alignment horizontal="center" vertical="center" wrapText="1"/>
    </xf>
    <xf numFmtId="0" fontId="3" fillId="13" borderId="2" xfId="0" applyFont="1" applyFill="1" applyBorder="1" applyAlignment="1">
      <alignment horizontal="center" vertical="center" wrapText="1"/>
    </xf>
    <xf numFmtId="0" fontId="18" fillId="13" borderId="2" xfId="0" applyFont="1" applyFill="1" applyBorder="1" applyAlignment="1" applyProtection="1">
      <alignment horizontal="center" vertical="center" wrapText="1"/>
      <protection locked="0"/>
    </xf>
    <xf numFmtId="10" fontId="3" fillId="13" borderId="2" xfId="8" applyNumberFormat="1" applyFont="1" applyFill="1" applyBorder="1" applyAlignment="1">
      <alignment horizontal="center" vertical="center" wrapText="1"/>
    </xf>
    <xf numFmtId="9" fontId="3" fillId="13" borderId="2" xfId="0" applyNumberFormat="1" applyFont="1" applyFill="1" applyBorder="1" applyAlignment="1">
      <alignment horizontal="center" vertical="center"/>
    </xf>
    <xf numFmtId="0" fontId="19" fillId="6" borderId="1" xfId="8" applyFont="1" applyFill="1" applyBorder="1" applyAlignment="1">
      <alignment vertical="center" wrapText="1"/>
    </xf>
    <xf numFmtId="0" fontId="3" fillId="6" borderId="1" xfId="0" applyFont="1" applyFill="1" applyBorder="1" applyAlignment="1" applyProtection="1">
      <alignment horizontal="center" vertical="center" wrapText="1"/>
      <protection locked="0"/>
    </xf>
    <xf numFmtId="9" fontId="3" fillId="6" borderId="1" xfId="0" applyNumberFormat="1" applyFont="1" applyFill="1" applyBorder="1" applyAlignment="1" applyProtection="1">
      <alignment horizontal="center" vertical="center" wrapText="1"/>
      <protection locked="0"/>
    </xf>
    <xf numFmtId="0" fontId="3" fillId="6" borderId="1" xfId="0" applyFont="1" applyFill="1" applyBorder="1" applyAlignment="1">
      <alignment horizontal="left" vertical="center" wrapText="1"/>
    </xf>
    <xf numFmtId="9" fontId="3" fillId="6" borderId="1" xfId="6" applyFont="1" applyFill="1" applyBorder="1" applyAlignment="1" applyProtection="1">
      <alignment horizontal="center" vertical="center" wrapText="1"/>
      <protection locked="0"/>
    </xf>
    <xf numFmtId="0" fontId="2" fillId="6" borderId="1" xfId="0" applyFont="1" applyFill="1" applyBorder="1" applyAlignment="1" applyProtection="1">
      <alignment vertical="center" wrapText="1"/>
      <protection locked="0"/>
    </xf>
    <xf numFmtId="0" fontId="19" fillId="6" borderId="1" xfId="8" applyFont="1" applyFill="1" applyBorder="1" applyAlignment="1">
      <alignment horizontal="justify" vertical="center" wrapText="1"/>
    </xf>
    <xf numFmtId="10" fontId="3" fillId="6" borderId="1" xfId="0" applyNumberFormat="1" applyFont="1" applyFill="1" applyBorder="1" applyAlignment="1" applyProtection="1">
      <alignment horizontal="center" vertical="center" wrapText="1"/>
      <protection locked="0"/>
    </xf>
    <xf numFmtId="168" fontId="19" fillId="6" borderId="1" xfId="1" applyNumberFormat="1" applyFont="1" applyFill="1" applyBorder="1" applyAlignment="1">
      <alignment horizontal="center" vertical="center" wrapText="1"/>
    </xf>
    <xf numFmtId="0" fontId="18" fillId="6" borderId="1" xfId="0" applyFont="1" applyFill="1" applyBorder="1" applyAlignment="1" applyProtection="1">
      <alignment horizontal="justify" vertical="center" wrapText="1"/>
      <protection locked="0"/>
    </xf>
    <xf numFmtId="0" fontId="3" fillId="6" borderId="1" xfId="0" applyFont="1" applyFill="1" applyBorder="1" applyAlignment="1" applyProtection="1">
      <alignment horizontal="center" vertical="center"/>
      <protection locked="0"/>
    </xf>
    <xf numFmtId="0" fontId="18" fillId="6" borderId="1" xfId="0" applyFont="1" applyFill="1" applyBorder="1" applyAlignment="1">
      <alignment vertical="center" wrapText="1"/>
    </xf>
    <xf numFmtId="0" fontId="3" fillId="6" borderId="1" xfId="0" applyFont="1" applyFill="1" applyBorder="1" applyAlignment="1" applyProtection="1">
      <alignment horizontal="justify" vertical="center" wrapText="1"/>
      <protection locked="0"/>
    </xf>
    <xf numFmtId="0" fontId="19" fillId="6" borderId="1" xfId="8" applyFont="1" applyFill="1" applyBorder="1" applyAlignment="1">
      <alignment horizontal="center" vertical="center" wrapText="1"/>
    </xf>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9" fontId="19" fillId="6" borderId="1" xfId="8" applyNumberFormat="1" applyFont="1" applyFill="1" applyBorder="1" applyAlignment="1">
      <alignment horizontal="center" vertical="center" wrapText="1"/>
    </xf>
    <xf numFmtId="0" fontId="3" fillId="6" borderId="1" xfId="0" applyFont="1" applyFill="1" applyBorder="1" applyAlignment="1" applyProtection="1">
      <alignment horizontal="justify" vertical="center"/>
      <protection locked="0"/>
    </xf>
    <xf numFmtId="9" fontId="19" fillId="6" borderId="1" xfId="6" applyFont="1" applyFill="1" applyBorder="1" applyAlignment="1">
      <alignment horizontal="center" vertical="center" wrapText="1"/>
    </xf>
    <xf numFmtId="0" fontId="2" fillId="6"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vertical="center" wrapText="1"/>
      <protection locked="0"/>
    </xf>
    <xf numFmtId="0" fontId="10" fillId="6" borderId="1" xfId="0" applyFont="1" applyFill="1" applyBorder="1" applyAlignment="1" applyProtection="1">
      <alignment horizontal="justify" vertical="center" wrapText="1"/>
      <protection locked="0"/>
    </xf>
    <xf numFmtId="0" fontId="19" fillId="6" borderId="1" xfId="0" applyFont="1" applyFill="1" applyBorder="1" applyAlignment="1" applyProtection="1">
      <alignment horizontal="center" vertical="center" wrapText="1"/>
      <protection locked="0"/>
    </xf>
    <xf numFmtId="0" fontId="24" fillId="14" borderId="22" xfId="0" applyFont="1" applyFill="1" applyBorder="1" applyAlignment="1">
      <alignment horizontal="center" vertical="center" wrapText="1"/>
    </xf>
    <xf numFmtId="0" fontId="24" fillId="14" borderId="26" xfId="0" applyFont="1" applyFill="1" applyBorder="1" applyAlignment="1">
      <alignment horizontal="center" vertical="center" wrapText="1"/>
    </xf>
    <xf numFmtId="0" fontId="19" fillId="14" borderId="22" xfId="0" applyFont="1" applyFill="1" applyBorder="1" applyAlignment="1">
      <alignment horizontal="center" vertical="center" wrapText="1"/>
    </xf>
    <xf numFmtId="0" fontId="24" fillId="14" borderId="23" xfId="0" applyFont="1" applyFill="1" applyBorder="1" applyAlignment="1">
      <alignment horizontal="center" vertical="center" wrapText="1"/>
    </xf>
    <xf numFmtId="0" fontId="24" fillId="14" borderId="25" xfId="0" applyFont="1" applyFill="1" applyBorder="1" applyAlignment="1">
      <alignment horizontal="center" vertical="center" wrapText="1"/>
    </xf>
    <xf numFmtId="0" fontId="19" fillId="14" borderId="23" xfId="0" applyFont="1" applyFill="1" applyBorder="1" applyAlignment="1">
      <alignment horizontal="center" vertical="center" wrapText="1"/>
    </xf>
    <xf numFmtId="9" fontId="24" fillId="14" borderId="23" xfId="6" applyFont="1" applyFill="1" applyBorder="1" applyAlignment="1">
      <alignment horizontal="center" vertical="center" wrapText="1"/>
    </xf>
    <xf numFmtId="9" fontId="24" fillId="14" borderId="23" xfId="0" applyNumberFormat="1" applyFont="1" applyFill="1" applyBorder="1" applyAlignment="1">
      <alignment horizontal="center" vertical="center" wrapText="1"/>
    </xf>
    <xf numFmtId="0" fontId="24" fillId="14" borderId="21" xfId="0" applyFont="1" applyFill="1" applyBorder="1" applyAlignment="1">
      <alignment horizontal="center" vertical="center" wrapText="1"/>
    </xf>
    <xf numFmtId="0" fontId="24" fillId="14" borderId="1" xfId="0" applyFont="1" applyFill="1" applyBorder="1" applyAlignment="1">
      <alignment horizontal="center" vertical="center" wrapText="1"/>
    </xf>
    <xf numFmtId="0" fontId="24" fillId="14" borderId="1" xfId="0" applyFont="1" applyFill="1" applyBorder="1" applyAlignment="1">
      <alignment vertical="center" wrapText="1"/>
    </xf>
    <xf numFmtId="0" fontId="24" fillId="14" borderId="1" xfId="0" applyFont="1" applyFill="1" applyBorder="1" applyAlignment="1">
      <alignment horizontal="center" vertical="center"/>
    </xf>
    <xf numFmtId="0" fontId="24" fillId="14" borderId="4"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31" fillId="14" borderId="1" xfId="0" applyFont="1" applyFill="1" applyBorder="1" applyAlignment="1">
      <alignment horizontal="center" vertical="center" wrapText="1"/>
    </xf>
    <xf numFmtId="0" fontId="19" fillId="15" borderId="1" xfId="0" applyFont="1" applyFill="1" applyBorder="1" applyAlignment="1" applyProtection="1">
      <alignment horizontal="center" vertical="center" wrapText="1"/>
      <protection locked="0"/>
    </xf>
    <xf numFmtId="0" fontId="19" fillId="15" borderId="4" xfId="0" applyFont="1" applyFill="1" applyBorder="1" applyAlignment="1" applyProtection="1">
      <alignment horizontal="center" vertical="center" wrapText="1"/>
      <protection locked="0"/>
    </xf>
    <xf numFmtId="169" fontId="19" fillId="15" borderId="1" xfId="0" applyNumberFormat="1" applyFont="1" applyFill="1" applyBorder="1" applyAlignment="1" applyProtection="1">
      <alignment horizontal="center" vertical="center" wrapText="1"/>
      <protection locked="0"/>
    </xf>
    <xf numFmtId="9" fontId="19" fillId="15" borderId="1" xfId="0" applyNumberFormat="1" applyFont="1" applyFill="1" applyBorder="1" applyAlignment="1" applyProtection="1">
      <alignment horizontal="center" vertical="center" wrapText="1"/>
      <protection locked="0"/>
    </xf>
    <xf numFmtId="9" fontId="19" fillId="15" borderId="1" xfId="1" applyNumberFormat="1" applyFont="1" applyFill="1" applyBorder="1" applyAlignment="1" applyProtection="1">
      <alignment horizontal="center" vertical="center" wrapText="1"/>
      <protection locked="0"/>
    </xf>
    <xf numFmtId="9" fontId="19" fillId="15" borderId="1" xfId="6" applyFont="1" applyFill="1" applyBorder="1" applyAlignment="1" applyProtection="1">
      <alignment horizontal="center" vertical="center" wrapText="1"/>
      <protection locked="0"/>
    </xf>
    <xf numFmtId="0" fontId="19" fillId="15" borderId="1" xfId="1" applyNumberFormat="1" applyFont="1" applyFill="1" applyBorder="1" applyAlignment="1" applyProtection="1">
      <alignment horizontal="center" vertical="center" wrapText="1"/>
      <protection locked="0"/>
    </xf>
    <xf numFmtId="0" fontId="19" fillId="15" borderId="1" xfId="0" applyFont="1" applyFill="1" applyBorder="1" applyAlignment="1">
      <alignment horizontal="center" vertical="center" wrapText="1"/>
    </xf>
    <xf numFmtId="168" fontId="19" fillId="15" borderId="1" xfId="1" applyNumberFormat="1" applyFont="1" applyFill="1" applyBorder="1" applyAlignment="1" applyProtection="1">
      <alignment horizontal="center" vertical="center" wrapText="1"/>
      <protection locked="0"/>
    </xf>
    <xf numFmtId="9" fontId="19" fillId="15" borderId="1" xfId="10" applyNumberFormat="1" applyFont="1" applyFill="1" applyBorder="1" applyAlignment="1" applyProtection="1">
      <alignment horizontal="center" vertical="center" wrapText="1"/>
      <protection locked="0"/>
    </xf>
    <xf numFmtId="0" fontId="18" fillId="15" borderId="1" xfId="0" applyFont="1" applyFill="1" applyBorder="1" applyAlignment="1" applyProtection="1">
      <alignment horizontal="center" vertical="center" wrapText="1"/>
      <protection locked="0"/>
    </xf>
    <xf numFmtId="168" fontId="19" fillId="15" borderId="1" xfId="10" applyNumberFormat="1" applyFont="1" applyFill="1" applyBorder="1" applyAlignment="1" applyProtection="1">
      <alignment horizontal="center" vertical="center"/>
      <protection locked="0"/>
    </xf>
    <xf numFmtId="0" fontId="20" fillId="15" borderId="1" xfId="0" applyFont="1" applyFill="1" applyBorder="1" applyAlignment="1" applyProtection="1">
      <alignment horizontal="center" vertical="center" wrapText="1"/>
      <protection locked="0"/>
    </xf>
    <xf numFmtId="0" fontId="2" fillId="13" borderId="1" xfId="0" applyFont="1" applyFill="1" applyBorder="1" applyAlignment="1" applyProtection="1">
      <alignment vertical="center" wrapText="1"/>
      <protection locked="0"/>
    </xf>
    <xf numFmtId="0" fontId="3" fillId="13" borderId="1" xfId="0" applyFont="1" applyFill="1" applyBorder="1" applyAlignment="1" applyProtection="1">
      <alignment horizontal="center" vertical="center" wrapText="1"/>
      <protection locked="0"/>
    </xf>
    <xf numFmtId="9" fontId="3" fillId="13" borderId="1" xfId="0" applyNumberFormat="1" applyFont="1" applyFill="1" applyBorder="1" applyAlignment="1" applyProtection="1">
      <alignment horizontal="center" vertical="center" wrapText="1"/>
      <protection locked="0"/>
    </xf>
    <xf numFmtId="0" fontId="32" fillId="13" borderId="1" xfId="0" applyFont="1" applyFill="1" applyBorder="1" applyAlignment="1" applyProtection="1">
      <alignment horizontal="center" vertical="center"/>
      <protection locked="0"/>
    </xf>
    <xf numFmtId="0" fontId="33" fillId="13" borderId="5"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3" fillId="13" borderId="1" xfId="0" applyFont="1" applyFill="1" applyBorder="1" applyAlignment="1" applyProtection="1">
      <alignment horizontal="center" vertical="center"/>
      <protection locked="0"/>
    </xf>
    <xf numFmtId="0" fontId="33" fillId="13" borderId="8" xfId="0" applyFont="1" applyFill="1" applyBorder="1" applyAlignment="1">
      <alignment horizontal="center" vertical="center" wrapText="1"/>
    </xf>
    <xf numFmtId="0" fontId="18" fillId="13" borderId="8" xfId="0" applyFont="1" applyFill="1" applyBorder="1" applyAlignment="1">
      <alignment horizontal="center" vertical="center" wrapText="1"/>
    </xf>
    <xf numFmtId="0" fontId="18" fillId="13" borderId="1" xfId="0" applyFont="1" applyFill="1" applyBorder="1" applyAlignment="1" applyProtection="1">
      <alignment horizontal="center" wrapText="1"/>
      <protection locked="0"/>
    </xf>
    <xf numFmtId="0" fontId="9" fillId="13" borderId="1" xfId="0" applyFont="1" applyFill="1" applyBorder="1" applyAlignment="1" applyProtection="1">
      <alignment horizontal="center" vertical="center" wrapText="1"/>
      <protection locked="0"/>
    </xf>
    <xf numFmtId="0" fontId="2" fillId="15" borderId="1" xfId="0" applyFont="1" applyFill="1" applyBorder="1" applyAlignment="1">
      <alignment horizontal="center" vertical="center" wrapText="1"/>
    </xf>
    <xf numFmtId="0" fontId="3" fillId="15" borderId="4" xfId="0" applyFont="1" applyFill="1" applyBorder="1" applyAlignment="1" applyProtection="1">
      <alignment horizontal="center" vertical="center" wrapText="1"/>
      <protection locked="0"/>
    </xf>
    <xf numFmtId="0" fontId="19" fillId="15" borderId="1" xfId="0" applyFont="1" applyFill="1" applyBorder="1" applyAlignment="1">
      <alignment horizontal="center" vertical="center"/>
    </xf>
    <xf numFmtId="9" fontId="3" fillId="15" borderId="1" xfId="0" applyNumberFormat="1" applyFont="1" applyFill="1" applyBorder="1" applyAlignment="1" applyProtection="1">
      <alignment horizontal="center" vertical="center" wrapText="1"/>
      <protection locked="0"/>
    </xf>
    <xf numFmtId="0" fontId="18" fillId="15" borderId="1" xfId="0" applyFont="1" applyFill="1" applyBorder="1" applyAlignment="1">
      <alignment horizontal="center" vertical="center" wrapText="1"/>
    </xf>
    <xf numFmtId="0" fontId="3" fillId="15" borderId="1" xfId="0" applyFont="1" applyFill="1" applyBorder="1" applyAlignment="1" applyProtection="1">
      <alignment horizontal="center" vertical="center" wrapText="1"/>
      <protection locked="0"/>
    </xf>
    <xf numFmtId="0" fontId="18" fillId="15" borderId="3" xfId="0" applyFont="1" applyFill="1" applyBorder="1" applyAlignment="1" applyProtection="1">
      <alignment horizontal="center" vertical="center" wrapText="1"/>
      <protection locked="0"/>
    </xf>
    <xf numFmtId="0" fontId="19" fillId="15" borderId="18" xfId="0" applyFont="1" applyFill="1" applyBorder="1" applyAlignment="1" applyProtection="1">
      <alignment horizontal="center" vertical="center" wrapText="1"/>
      <protection locked="0"/>
    </xf>
    <xf numFmtId="0" fontId="18" fillId="15" borderId="3" xfId="0" applyFont="1" applyFill="1" applyBorder="1" applyAlignment="1" applyProtection="1">
      <alignment horizontal="center" vertical="center"/>
      <protection locked="0"/>
    </xf>
    <xf numFmtId="1" fontId="3" fillId="15" borderId="1" xfId="0" applyNumberFormat="1" applyFont="1" applyFill="1" applyBorder="1" applyAlignment="1" applyProtection="1">
      <alignment horizontal="center" vertical="center" wrapText="1"/>
      <protection locked="0"/>
    </xf>
    <xf numFmtId="0" fontId="18" fillId="15" borderId="1" xfId="0" applyFont="1" applyFill="1" applyBorder="1" applyAlignment="1" applyProtection="1">
      <alignment horizontal="center" vertical="center"/>
      <protection locked="0"/>
    </xf>
    <xf numFmtId="9" fontId="3" fillId="15" borderId="1" xfId="6" applyFont="1" applyFill="1" applyBorder="1" applyAlignment="1" applyProtection="1">
      <alignment horizontal="center" vertical="center" wrapText="1"/>
      <protection locked="0"/>
    </xf>
    <xf numFmtId="0" fontId="19" fillId="15" borderId="1" xfId="8" applyFont="1" applyFill="1" applyBorder="1" applyAlignment="1">
      <alignment horizontal="center" vertical="center" wrapText="1"/>
    </xf>
    <xf numFmtId="0" fontId="19" fillId="15" borderId="1" xfId="0" applyFont="1" applyFill="1" applyBorder="1" applyAlignment="1" applyProtection="1">
      <alignment horizontal="center" vertical="center"/>
      <protection locked="0"/>
    </xf>
    <xf numFmtId="0" fontId="3" fillId="15" borderId="1" xfId="10" applyNumberFormat="1" applyFont="1" applyFill="1" applyBorder="1" applyAlignment="1" applyProtection="1">
      <alignment horizontal="center" vertical="center" wrapText="1"/>
      <protection locked="0"/>
    </xf>
    <xf numFmtId="0" fontId="8" fillId="12" borderId="1" xfId="0" applyFont="1" applyFill="1" applyBorder="1" applyAlignment="1">
      <alignment vertical="center" wrapText="1"/>
    </xf>
    <xf numFmtId="0" fontId="2" fillId="12" borderId="2" xfId="0" applyFont="1" applyFill="1" applyBorder="1" applyAlignment="1" applyProtection="1">
      <alignment vertical="center" wrapText="1"/>
      <protection locked="0"/>
    </xf>
    <xf numFmtId="0" fontId="18" fillId="12" borderId="2" xfId="0" applyFont="1" applyFill="1" applyBorder="1" applyAlignment="1" applyProtection="1">
      <alignment vertical="center" wrapText="1"/>
      <protection locked="0"/>
    </xf>
    <xf numFmtId="0" fontId="20" fillId="13" borderId="2" xfId="0" applyFont="1" applyFill="1" applyBorder="1" applyAlignment="1" applyProtection="1">
      <alignment vertical="center" wrapText="1"/>
      <protection locked="0"/>
    </xf>
    <xf numFmtId="0" fontId="2" fillId="13" borderId="2" xfId="8" applyFont="1" applyFill="1" applyBorder="1" applyAlignment="1">
      <alignment vertical="center" wrapText="1"/>
    </xf>
    <xf numFmtId="0" fontId="20" fillId="13" borderId="1" xfId="0" applyFont="1" applyFill="1" applyBorder="1" applyAlignment="1" applyProtection="1">
      <alignment vertical="center" wrapText="1"/>
      <protection locked="0"/>
    </xf>
    <xf numFmtId="0" fontId="2" fillId="6" borderId="1" xfId="0" applyFont="1" applyFill="1" applyBorder="1" applyAlignment="1">
      <alignment vertical="center"/>
    </xf>
    <xf numFmtId="0" fontId="31" fillId="14" borderId="29" xfId="0" applyFont="1" applyFill="1" applyBorder="1" applyAlignment="1">
      <alignment vertical="center" wrapText="1"/>
    </xf>
    <xf numFmtId="0" fontId="31" fillId="14" borderId="24" xfId="0" applyFont="1" applyFill="1" applyBorder="1" applyAlignment="1">
      <alignment vertical="center" wrapText="1"/>
    </xf>
    <xf numFmtId="0" fontId="31" fillId="14" borderId="7" xfId="0" applyFont="1" applyFill="1" applyBorder="1" applyAlignment="1">
      <alignment vertical="center" wrapText="1"/>
    </xf>
    <xf numFmtId="0" fontId="20" fillId="15" borderId="1" xfId="0" applyFont="1" applyFill="1" applyBorder="1" applyAlignment="1" applyProtection="1">
      <alignment vertical="center" wrapText="1"/>
      <protection locked="0"/>
    </xf>
    <xf numFmtId="0" fontId="9" fillId="13" borderId="1" xfId="0" applyFont="1" applyFill="1" applyBorder="1" applyAlignment="1" applyProtection="1">
      <alignment vertical="center" wrapText="1"/>
      <protection locked="0"/>
    </xf>
    <xf numFmtId="0" fontId="20" fillId="15" borderId="2" xfId="0" applyFont="1" applyFill="1" applyBorder="1" applyAlignment="1" applyProtection="1">
      <alignment vertical="center" wrapText="1"/>
      <protection locked="0"/>
    </xf>
    <xf numFmtId="0" fontId="34" fillId="15" borderId="1" xfId="0" applyFont="1" applyFill="1" applyBorder="1" applyAlignment="1" applyProtection="1">
      <alignment vertical="center" wrapText="1"/>
      <protection locked="0"/>
    </xf>
    <xf numFmtId="0" fontId="11" fillId="12" borderId="7" xfId="0" applyFont="1" applyFill="1" applyBorder="1" applyAlignment="1">
      <alignment vertical="center" wrapText="1"/>
    </xf>
    <xf numFmtId="0" fontId="11" fillId="13" borderId="1" xfId="0" applyFont="1" applyFill="1" applyBorder="1" applyAlignment="1">
      <alignment vertical="center" wrapText="1"/>
    </xf>
    <xf numFmtId="0" fontId="11" fillId="6" borderId="1" xfId="0" applyFont="1" applyFill="1" applyBorder="1" applyAlignment="1">
      <alignment vertical="center" wrapText="1"/>
    </xf>
    <xf numFmtId="0" fontId="11" fillId="14" borderId="3" xfId="0" applyFont="1" applyFill="1" applyBorder="1" applyAlignment="1">
      <alignment vertical="center" wrapText="1"/>
    </xf>
    <xf numFmtId="0" fontId="11" fillId="15" borderId="1" xfId="0" applyFont="1" applyFill="1" applyBorder="1" applyAlignment="1">
      <alignment vertical="center"/>
    </xf>
    <xf numFmtId="0" fontId="11" fillId="13" borderId="1" xfId="0" applyFont="1" applyFill="1" applyBorder="1" applyAlignment="1">
      <alignment vertical="center"/>
    </xf>
    <xf numFmtId="0" fontId="0" fillId="16" borderId="0" xfId="0" applyFill="1"/>
    <xf numFmtId="10" fontId="29" fillId="0" borderId="23" xfId="4" applyNumberFormat="1" applyFont="1" applyBorder="1" applyAlignment="1">
      <alignment horizontal="center" vertical="center" wrapText="1"/>
    </xf>
    <xf numFmtId="10" fontId="23" fillId="0" borderId="2" xfId="0" applyNumberFormat="1" applyFont="1" applyBorder="1" applyAlignment="1" applyProtection="1">
      <alignment horizontal="center" vertical="center" wrapText="1"/>
      <protection locked="0"/>
    </xf>
    <xf numFmtId="9" fontId="26" fillId="0" borderId="2" xfId="0" applyNumberFormat="1" applyFont="1" applyBorder="1" applyAlignment="1" applyProtection="1">
      <alignment horizontal="center" vertical="center" wrapText="1"/>
      <protection locked="0"/>
    </xf>
    <xf numFmtId="9" fontId="29" fillId="0" borderId="20" xfId="0" applyNumberFormat="1" applyFont="1" applyBorder="1" applyAlignment="1">
      <alignment horizontal="center" vertical="center" wrapText="1"/>
    </xf>
    <xf numFmtId="0" fontId="27" fillId="0" borderId="30" xfId="0" applyFont="1" applyBorder="1" applyAlignment="1">
      <alignment horizontal="center" vertical="center" wrapText="1"/>
    </xf>
    <xf numFmtId="10" fontId="3" fillId="13" borderId="1" xfId="4" applyNumberFormat="1" applyFont="1" applyFill="1" applyBorder="1" applyAlignment="1">
      <alignment horizontal="center" vertical="center" wrapText="1"/>
    </xf>
    <xf numFmtId="169" fontId="3" fillId="13" borderId="1" xfId="4" applyNumberFormat="1" applyFont="1" applyFill="1" applyBorder="1" applyAlignment="1" applyProtection="1">
      <alignment horizontal="center" vertical="center" wrapText="1"/>
    </xf>
    <xf numFmtId="170" fontId="3" fillId="13" borderId="1" xfId="8" applyNumberFormat="1" applyFont="1" applyFill="1" applyBorder="1" applyAlignment="1">
      <alignment horizontal="center" vertical="center" wrapText="1"/>
    </xf>
    <xf numFmtId="10" fontId="19" fillId="13" borderId="1" xfId="6" applyNumberFormat="1" applyFont="1" applyFill="1" applyBorder="1" applyAlignment="1">
      <alignment horizontal="center" vertical="center" wrapText="1"/>
    </xf>
    <xf numFmtId="1" fontId="19" fillId="13" borderId="1" xfId="8" applyNumberFormat="1" applyFont="1" applyFill="1" applyBorder="1" applyAlignment="1">
      <alignment horizontal="center" vertical="center" wrapText="1"/>
    </xf>
    <xf numFmtId="169" fontId="3" fillId="13" borderId="1" xfId="8" applyNumberFormat="1" applyFont="1" applyFill="1" applyBorder="1" applyAlignment="1">
      <alignment horizontal="center" vertical="center" wrapText="1"/>
    </xf>
    <xf numFmtId="169" fontId="3" fillId="6" borderId="1" xfId="0" applyNumberFormat="1" applyFont="1" applyFill="1" applyBorder="1" applyAlignment="1" applyProtection="1">
      <alignment horizontal="center" vertical="center" wrapText="1"/>
      <protection locked="0"/>
    </xf>
    <xf numFmtId="0" fontId="24" fillId="14" borderId="20" xfId="0" applyFont="1" applyFill="1" applyBorder="1" applyAlignment="1">
      <alignment horizontal="center" vertical="center" wrapText="1"/>
    </xf>
    <xf numFmtId="0" fontId="31" fillId="14" borderId="1" xfId="0" applyFont="1" applyFill="1" applyBorder="1" applyAlignment="1">
      <alignment vertical="center" wrapText="1"/>
    </xf>
    <xf numFmtId="10" fontId="3" fillId="13" borderId="2" xfId="0" applyNumberFormat="1" applyFont="1" applyFill="1" applyBorder="1" applyAlignment="1">
      <alignment horizontal="center" vertical="center"/>
    </xf>
    <xf numFmtId="0" fontId="2" fillId="7" borderId="9" xfId="0" applyFont="1" applyFill="1" applyBorder="1" applyAlignment="1">
      <alignment horizontal="center" vertical="center"/>
    </xf>
    <xf numFmtId="0" fontId="39" fillId="0" borderId="0" xfId="0" applyFont="1" applyAlignment="1">
      <alignment vertical="center" wrapText="1"/>
    </xf>
    <xf numFmtId="0" fontId="39" fillId="0" borderId="0" xfId="0" applyFont="1" applyAlignment="1">
      <alignment vertical="top" wrapText="1"/>
    </xf>
    <xf numFmtId="0" fontId="11" fillId="9" borderId="1" xfId="0" applyFont="1" applyFill="1" applyBorder="1" applyAlignment="1">
      <alignment vertical="center"/>
    </xf>
    <xf numFmtId="0" fontId="0" fillId="9" borderId="1" xfId="0" applyFill="1" applyBorder="1" applyAlignment="1">
      <alignment vertical="center"/>
    </xf>
    <xf numFmtId="0" fontId="0" fillId="9" borderId="1" xfId="0" applyFill="1" applyBorder="1"/>
    <xf numFmtId="0" fontId="11" fillId="0" borderId="1" xfId="0" applyFont="1" applyBorder="1" applyAlignment="1">
      <alignment vertical="center" wrapText="1"/>
    </xf>
    <xf numFmtId="0" fontId="11" fillId="0" borderId="0" xfId="0" applyFont="1" applyAlignment="1">
      <alignment horizontal="center" vertical="center"/>
    </xf>
    <xf numFmtId="0" fontId="11" fillId="0" borderId="0" xfId="0" applyFont="1" applyAlignment="1">
      <alignment horizontal="center"/>
    </xf>
    <xf numFmtId="0" fontId="2" fillId="3" borderId="0" xfId="0" applyFont="1" applyFill="1" applyAlignment="1">
      <alignment horizontal="center" vertical="center"/>
    </xf>
    <xf numFmtId="0" fontId="8" fillId="3" borderId="0" xfId="0" applyFont="1" applyFill="1" applyAlignment="1">
      <alignment horizontal="center" vertical="center" wrapText="1"/>
    </xf>
    <xf numFmtId="0" fontId="0" fillId="0" borderId="1" xfId="0" applyBorder="1"/>
    <xf numFmtId="0" fontId="11" fillId="0" borderId="1" xfId="0" applyFont="1" applyBorder="1"/>
    <xf numFmtId="0" fontId="0" fillId="0" borderId="1" xfId="0" applyBorder="1" applyAlignment="1">
      <alignment wrapText="1"/>
    </xf>
    <xf numFmtId="0" fontId="25" fillId="0" borderId="0" xfId="0" applyFont="1"/>
    <xf numFmtId="0" fontId="0" fillId="0" borderId="0" xfId="0" applyAlignment="1">
      <alignment vertical="center" wrapText="1"/>
    </xf>
    <xf numFmtId="0" fontId="25" fillId="0" borderId="0" xfId="0" applyFont="1" applyAlignment="1">
      <alignment vertical="center"/>
    </xf>
    <xf numFmtId="0" fontId="25" fillId="0" borderId="0" xfId="0" applyFont="1" applyAlignment="1">
      <alignment vertical="center" wrapText="1"/>
    </xf>
    <xf numFmtId="9" fontId="25" fillId="0" borderId="1" xfId="6"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169" fontId="19" fillId="19" borderId="1" xfId="0" applyNumberFormat="1" applyFont="1" applyFill="1" applyBorder="1" applyAlignment="1" applyProtection="1">
      <alignment horizontal="center" vertical="center" wrapText="1"/>
      <protection locked="0"/>
    </xf>
    <xf numFmtId="0" fontId="0" fillId="0" borderId="1" xfId="0" applyBorder="1" applyAlignment="1">
      <alignment vertical="center" wrapText="1"/>
    </xf>
    <xf numFmtId="0" fontId="12" fillId="0" borderId="0" xfId="0" applyFont="1" applyAlignment="1">
      <alignment horizontal="center"/>
    </xf>
    <xf numFmtId="0" fontId="11" fillId="2" borderId="1" xfId="0" applyFont="1" applyFill="1" applyBorder="1" applyAlignment="1" applyProtection="1">
      <alignment horizontal="center" vertical="center"/>
      <protection locked="0"/>
    </xf>
    <xf numFmtId="0" fontId="18" fillId="3" borderId="0" xfId="0" applyFont="1" applyFill="1" applyAlignment="1">
      <alignment vertical="center" wrapText="1"/>
    </xf>
    <xf numFmtId="14" fontId="18" fillId="3" borderId="1" xfId="0" applyNumberFormat="1" applyFont="1" applyFill="1" applyBorder="1" applyAlignment="1">
      <alignment horizontal="center" vertical="center" wrapText="1"/>
    </xf>
    <xf numFmtId="0" fontId="0" fillId="3" borderId="32" xfId="0" applyFill="1" applyBorder="1"/>
    <xf numFmtId="0" fontId="0" fillId="3" borderId="33" xfId="0" applyFill="1" applyBorder="1"/>
    <xf numFmtId="0" fontId="0" fillId="3" borderId="34" xfId="0" applyFill="1" applyBorder="1"/>
    <xf numFmtId="0" fontId="0" fillId="3" borderId="35" xfId="0" applyFill="1" applyBorder="1"/>
    <xf numFmtId="0" fontId="0" fillId="3" borderId="36" xfId="0" applyFill="1" applyBorder="1"/>
    <xf numFmtId="0" fontId="9" fillId="18" borderId="1" xfId="0" applyFont="1" applyFill="1" applyBorder="1" applyAlignment="1">
      <alignment horizontal="center" vertical="center"/>
    </xf>
    <xf numFmtId="0" fontId="9" fillId="18" borderId="1" xfId="0" applyFont="1" applyFill="1" applyBorder="1"/>
    <xf numFmtId="0" fontId="18" fillId="21" borderId="1" xfId="0" applyFont="1" applyFill="1" applyBorder="1" applyAlignment="1">
      <alignment horizontal="center" vertical="center"/>
    </xf>
    <xf numFmtId="0" fontId="18" fillId="22" borderId="1" xfId="0" applyFont="1" applyFill="1" applyBorder="1" applyAlignment="1">
      <alignment horizontal="center" vertical="center"/>
    </xf>
    <xf numFmtId="0" fontId="18" fillId="0" borderId="1" xfId="0" applyFont="1" applyBorder="1" applyAlignment="1">
      <alignment horizontal="center" vertical="center"/>
    </xf>
    <xf numFmtId="0" fontId="0" fillId="22" borderId="1" xfId="0" applyFill="1" applyBorder="1"/>
    <xf numFmtId="0" fontId="0" fillId="21" borderId="1" xfId="0" applyFill="1" applyBorder="1"/>
    <xf numFmtId="0" fontId="0" fillId="3" borderId="1" xfId="0" applyFill="1" applyBorder="1"/>
    <xf numFmtId="0" fontId="0" fillId="3" borderId="37" xfId="0" applyFill="1" applyBorder="1"/>
    <xf numFmtId="0" fontId="0" fillId="3" borderId="38" xfId="0" applyFill="1" applyBorder="1"/>
    <xf numFmtId="0" fontId="0" fillId="3" borderId="39" xfId="0" applyFill="1" applyBorder="1"/>
    <xf numFmtId="0" fontId="11" fillId="0" borderId="0" xfId="0" applyFont="1"/>
    <xf numFmtId="0" fontId="19" fillId="23" borderId="1" xfId="0" applyFont="1" applyFill="1" applyBorder="1" applyAlignment="1">
      <alignment horizontal="center" vertical="center"/>
    </xf>
    <xf numFmtId="0" fontId="18" fillId="23" borderId="1" xfId="0" applyFont="1" applyFill="1" applyBorder="1" applyAlignment="1">
      <alignment horizontal="center" vertical="center"/>
    </xf>
    <xf numFmtId="0" fontId="0" fillId="23" borderId="1" xfId="0" applyFill="1" applyBorder="1"/>
    <xf numFmtId="0" fontId="18" fillId="0" borderId="1" xfId="0" applyFont="1" applyBorder="1" applyAlignment="1">
      <alignment vertical="center" wrapText="1"/>
    </xf>
    <xf numFmtId="0" fontId="10" fillId="3" borderId="0" xfId="0" applyFont="1" applyFill="1"/>
    <xf numFmtId="0" fontId="3" fillId="3" borderId="0" xfId="0" applyFont="1" applyFill="1" applyAlignment="1">
      <alignment horizontal="center" vertical="center"/>
    </xf>
    <xf numFmtId="0" fontId="2" fillId="3" borderId="0" xfId="0" applyFont="1" applyFill="1" applyAlignment="1">
      <alignment horizontal="center" vertical="center" wrapText="1"/>
    </xf>
    <xf numFmtId="0" fontId="2" fillId="3" borderId="0" xfId="0" applyFont="1" applyFill="1" applyAlignment="1">
      <alignment horizontal="center" wrapText="1"/>
    </xf>
    <xf numFmtId="166" fontId="3"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166" fontId="3" fillId="0" borderId="1" xfId="0" applyNumberFormat="1" applyFont="1" applyBorder="1" applyAlignment="1">
      <alignment horizontal="center" vertical="center"/>
    </xf>
    <xf numFmtId="166" fontId="3" fillId="0" borderId="1" xfId="0" applyNumberFormat="1" applyFont="1" applyBorder="1" applyAlignment="1" applyProtection="1">
      <alignment horizontal="center" vertical="center"/>
      <protection locked="0"/>
    </xf>
    <xf numFmtId="166" fontId="2" fillId="0" borderId="1" xfId="0" applyNumberFormat="1" applyFont="1" applyBorder="1" applyAlignment="1">
      <alignment horizontal="center" vertical="center"/>
    </xf>
    <xf numFmtId="10" fontId="9" fillId="0" borderId="5" xfId="4" applyNumberFormat="1" applyFont="1" applyBorder="1" applyAlignment="1" applyProtection="1">
      <alignment horizontal="center" vertical="center"/>
    </xf>
    <xf numFmtId="10" fontId="2" fillId="0" borderId="1" xfId="0" applyNumberFormat="1" applyFont="1" applyBorder="1" applyAlignment="1">
      <alignment horizontal="center" vertical="center"/>
    </xf>
    <xf numFmtId="0" fontId="8" fillId="3" borderId="0" xfId="0" applyFont="1" applyFill="1" applyAlignment="1">
      <alignment horizontal="center" vertical="center"/>
    </xf>
    <xf numFmtId="0" fontId="10" fillId="3" borderId="0" xfId="0" applyFont="1" applyFill="1" applyAlignment="1">
      <alignment horizontal="center" vertical="center"/>
    </xf>
    <xf numFmtId="0" fontId="3" fillId="3" borderId="0" xfId="0" applyFont="1" applyFill="1"/>
    <xf numFmtId="166" fontId="42" fillId="3" borderId="0" xfId="0" applyNumberFormat="1" applyFont="1" applyFill="1"/>
    <xf numFmtId="9" fontId="20" fillId="3" borderId="1" xfId="4" applyFont="1" applyFill="1" applyBorder="1" applyAlignment="1" applyProtection="1">
      <alignment horizontal="center" vertical="center"/>
    </xf>
    <xf numFmtId="166" fontId="10" fillId="3" borderId="0" xfId="0" applyNumberFormat="1" applyFont="1" applyFill="1"/>
    <xf numFmtId="0" fontId="0" fillId="25" borderId="0" xfId="0" applyFill="1"/>
    <xf numFmtId="0" fontId="5" fillId="25" borderId="0" xfId="0" applyFont="1" applyFill="1" applyAlignment="1">
      <alignment vertical="center"/>
    </xf>
    <xf numFmtId="0" fontId="15" fillId="25" borderId="0" xfId="0" applyFont="1" applyFill="1"/>
    <xf numFmtId="0" fontId="0" fillId="24" borderId="0" xfId="0" applyFill="1"/>
    <xf numFmtId="0" fontId="5" fillId="24" borderId="0" xfId="0" applyFont="1" applyFill="1" applyAlignment="1">
      <alignment vertical="center"/>
    </xf>
    <xf numFmtId="0" fontId="5" fillId="24" borderId="13" xfId="0" applyFont="1" applyFill="1" applyBorder="1" applyAlignment="1">
      <alignment vertical="center"/>
    </xf>
    <xf numFmtId="0" fontId="9" fillId="24" borderId="0" xfId="0" applyFont="1" applyFill="1" applyAlignment="1">
      <alignment vertical="center" wrapText="1"/>
    </xf>
    <xf numFmtId="0" fontId="9" fillId="24" borderId="0" xfId="0" applyFont="1" applyFill="1" applyAlignment="1">
      <alignment vertical="center"/>
    </xf>
    <xf numFmtId="0" fontId="2" fillId="26" borderId="9" xfId="0" applyFont="1" applyFill="1" applyBorder="1" applyAlignment="1">
      <alignment horizontal="center" vertical="center" wrapText="1"/>
    </xf>
    <xf numFmtId="0" fontId="42" fillId="3" borderId="0" xfId="0" applyFont="1" applyFill="1"/>
    <xf numFmtId="0" fontId="12" fillId="24" borderId="0" xfId="0" applyFont="1" applyFill="1" applyAlignment="1">
      <alignment vertical="center"/>
    </xf>
    <xf numFmtId="0" fontId="11" fillId="24" borderId="0" xfId="0" applyFont="1" applyFill="1" applyAlignment="1">
      <alignment vertical="center" wrapText="1"/>
    </xf>
    <xf numFmtId="0" fontId="11" fillId="24" borderId="0" xfId="0" applyFont="1" applyFill="1" applyAlignment="1">
      <alignment vertical="center"/>
    </xf>
    <xf numFmtId="0" fontId="3" fillId="3" borderId="0" xfId="0" applyFont="1" applyFill="1" applyAlignment="1">
      <alignment vertical="center" wrapText="1"/>
    </xf>
    <xf numFmtId="0" fontId="3" fillId="3" borderId="0" xfId="0" applyFont="1" applyFill="1" applyAlignment="1">
      <alignment vertical="center"/>
    </xf>
    <xf numFmtId="0" fontId="2" fillId="3" borderId="0" xfId="0" applyFont="1" applyFill="1" applyAlignment="1">
      <alignment horizontal="center"/>
    </xf>
    <xf numFmtId="0" fontId="2" fillId="26" borderId="2" xfId="0" applyFont="1" applyFill="1" applyBorder="1" applyAlignment="1">
      <alignment horizontal="center" vertical="center" wrapText="1"/>
    </xf>
    <xf numFmtId="0" fontId="2" fillId="26" borderId="1" xfId="0" applyFont="1" applyFill="1" applyBorder="1" applyAlignment="1">
      <alignment horizontal="center" vertical="center" wrapText="1"/>
    </xf>
    <xf numFmtId="0" fontId="2" fillId="26" borderId="1" xfId="0" applyFont="1" applyFill="1" applyBorder="1" applyAlignment="1">
      <alignment horizontal="center" vertical="center"/>
    </xf>
    <xf numFmtId="0" fontId="0" fillId="24" borderId="0" xfId="0" applyFill="1" applyAlignment="1">
      <alignment horizontal="center" vertical="center" wrapText="1"/>
    </xf>
    <xf numFmtId="0" fontId="10" fillId="3" borderId="0" xfId="0" applyFont="1" applyFill="1" applyAlignment="1">
      <alignment wrapText="1"/>
    </xf>
    <xf numFmtId="0" fontId="2" fillId="3" borderId="0" xfId="0" applyFont="1" applyFill="1" applyAlignment="1">
      <alignment vertical="center"/>
    </xf>
    <xf numFmtId="0" fontId="3" fillId="3" borderId="0" xfId="0" applyFont="1" applyFill="1" applyAlignment="1">
      <alignment horizontal="center" vertical="center" wrapText="1"/>
    </xf>
    <xf numFmtId="0" fontId="3" fillId="3" borderId="0" xfId="0" applyFont="1" applyFill="1" applyAlignment="1">
      <alignment wrapText="1"/>
    </xf>
    <xf numFmtId="0" fontId="2" fillId="3" borderId="0" xfId="0" applyFont="1" applyFill="1" applyAlignment="1">
      <alignment wrapText="1"/>
    </xf>
    <xf numFmtId="0" fontId="3" fillId="3" borderId="0" xfId="0" applyFont="1" applyFill="1" applyAlignment="1">
      <alignment horizontal="left"/>
    </xf>
    <xf numFmtId="0" fontId="3" fillId="3" borderId="0" xfId="0" applyFont="1" applyFill="1" applyAlignment="1">
      <alignment horizontal="left" vertical="center"/>
    </xf>
    <xf numFmtId="0" fontId="2" fillId="3" borderId="0" xfId="0" applyFont="1" applyFill="1" applyAlignment="1">
      <alignment horizontal="center" vertical="center" textRotation="90" wrapText="1"/>
    </xf>
    <xf numFmtId="0" fontId="3" fillId="3" borderId="0" xfId="0" applyFont="1" applyFill="1" applyAlignment="1">
      <alignment horizontal="center"/>
    </xf>
    <xf numFmtId="0" fontId="18" fillId="3" borderId="0" xfId="0" applyFont="1" applyFill="1" applyAlignment="1">
      <alignment horizontal="center" vertical="center" wrapText="1"/>
    </xf>
    <xf numFmtId="0" fontId="2" fillId="26" borderId="4" xfId="0" applyFont="1" applyFill="1" applyBorder="1" applyAlignment="1">
      <alignment horizontal="center" vertical="center"/>
    </xf>
    <xf numFmtId="0" fontId="2" fillId="26" borderId="3" xfId="0" applyFont="1" applyFill="1" applyBorder="1" applyAlignment="1">
      <alignment horizontal="center" vertical="center" wrapText="1"/>
    </xf>
    <xf numFmtId="0" fontId="2" fillId="27" borderId="4" xfId="0" applyFont="1" applyFill="1" applyBorder="1" applyAlignment="1">
      <alignment horizontal="center" vertical="center" wrapText="1"/>
    </xf>
    <xf numFmtId="0" fontId="2" fillId="27" borderId="1" xfId="0" applyFont="1" applyFill="1" applyBorder="1" applyAlignment="1">
      <alignment horizontal="center" vertical="center" wrapText="1"/>
    </xf>
    <xf numFmtId="0" fontId="2" fillId="26" borderId="4" xfId="0" applyFont="1" applyFill="1" applyBorder="1" applyAlignment="1">
      <alignment horizontal="center" vertical="center" wrapText="1"/>
    </xf>
    <xf numFmtId="166" fontId="2" fillId="26" borderId="1" xfId="0" applyNumberFormat="1" applyFont="1" applyFill="1" applyBorder="1" applyAlignment="1">
      <alignment horizontal="center" vertical="center"/>
    </xf>
    <xf numFmtId="0" fontId="18" fillId="27" borderId="1" xfId="0" applyFont="1" applyFill="1" applyBorder="1" applyAlignment="1" applyProtection="1">
      <alignment horizontal="center" vertical="center" wrapText="1"/>
      <protection locked="0"/>
    </xf>
    <xf numFmtId="0" fontId="9" fillId="27" borderId="1" xfId="0" applyFont="1" applyFill="1" applyBorder="1" applyAlignment="1" applyProtection="1">
      <alignment horizontal="center" vertical="center" wrapText="1"/>
      <protection locked="0"/>
    </xf>
    <xf numFmtId="166" fontId="18" fillId="27" borderId="1" xfId="0" applyNumberFormat="1" applyFont="1" applyFill="1" applyBorder="1" applyAlignment="1">
      <alignment horizontal="center" vertical="center"/>
    </xf>
    <xf numFmtId="0" fontId="3" fillId="26" borderId="1" xfId="0" applyFont="1" applyFill="1" applyBorder="1" applyAlignment="1">
      <alignment horizontal="center" vertical="center" wrapText="1"/>
    </xf>
    <xf numFmtId="166" fontId="3" fillId="26" borderId="1" xfId="0" applyNumberFormat="1" applyFont="1" applyFill="1" applyBorder="1" applyAlignment="1">
      <alignment horizontal="center" vertical="center" wrapText="1"/>
    </xf>
    <xf numFmtId="0" fontId="18" fillId="26" borderId="1" xfId="0" applyFont="1" applyFill="1" applyBorder="1" applyAlignment="1">
      <alignment horizontal="center" vertical="center" wrapText="1"/>
    </xf>
    <xf numFmtId="0" fontId="19" fillId="26" borderId="1" xfId="0" applyFont="1" applyFill="1" applyBorder="1" applyAlignment="1">
      <alignment horizontal="center" vertical="center" wrapText="1"/>
    </xf>
    <xf numFmtId="0" fontId="25" fillId="3" borderId="0" xfId="0" applyFont="1" applyFill="1"/>
    <xf numFmtId="0" fontId="9" fillId="26" borderId="1" xfId="0" applyFont="1" applyFill="1" applyBorder="1" applyAlignment="1">
      <alignment horizontal="center" vertical="center" wrapText="1"/>
    </xf>
    <xf numFmtId="166" fontId="2" fillId="26" borderId="1" xfId="0" applyNumberFormat="1" applyFont="1" applyFill="1" applyBorder="1" applyAlignment="1">
      <alignment horizontal="center" vertical="center" wrapText="1"/>
    </xf>
    <xf numFmtId="0" fontId="2" fillId="2" borderId="0" xfId="0" applyFont="1" applyFill="1" applyAlignment="1">
      <alignment horizontal="center" vertical="center"/>
    </xf>
    <xf numFmtId="0" fontId="0" fillId="24" borderId="0" xfId="0" applyFill="1" applyProtection="1">
      <protection locked="0"/>
    </xf>
    <xf numFmtId="0" fontId="0" fillId="17" borderId="0" xfId="0" applyFill="1" applyProtection="1">
      <protection locked="0"/>
    </xf>
    <xf numFmtId="0" fontId="0" fillId="4" borderId="0" xfId="0" applyFill="1" applyProtection="1">
      <protection locked="0"/>
    </xf>
    <xf numFmtId="0" fontId="0" fillId="3" borderId="0" xfId="0" applyFill="1" applyProtection="1">
      <protection locked="0"/>
    </xf>
    <xf numFmtId="0" fontId="13" fillId="24" borderId="11" xfId="0" applyFont="1" applyFill="1" applyBorder="1" applyAlignment="1" applyProtection="1">
      <alignment horizontal="center" vertical="center"/>
      <protection locked="0"/>
    </xf>
    <xf numFmtId="0" fontId="13" fillId="24" borderId="12" xfId="0" applyFont="1" applyFill="1" applyBorder="1" applyAlignment="1" applyProtection="1">
      <alignment horizontal="center" vertical="center"/>
      <protection locked="0"/>
    </xf>
    <xf numFmtId="0" fontId="13" fillId="24" borderId="14" xfId="0" applyFont="1" applyFill="1" applyBorder="1" applyAlignment="1" applyProtection="1">
      <alignment horizontal="center" vertical="center"/>
      <protection locked="0"/>
    </xf>
    <xf numFmtId="0" fontId="13" fillId="24" borderId="13" xfId="0" applyFont="1" applyFill="1" applyBorder="1" applyAlignment="1" applyProtection="1">
      <alignment horizontal="center" vertical="center"/>
      <protection locked="0"/>
    </xf>
    <xf numFmtId="14" fontId="13" fillId="24" borderId="12" xfId="0" quotePrefix="1" applyNumberFormat="1" applyFont="1" applyFill="1" applyBorder="1" applyAlignment="1" applyProtection="1">
      <alignment horizontal="center" vertical="center"/>
      <protection locked="0"/>
    </xf>
    <xf numFmtId="0" fontId="0" fillId="2" borderId="0" xfId="0" applyFill="1" applyProtection="1">
      <protection locked="0"/>
    </xf>
    <xf numFmtId="0" fontId="0" fillId="2" borderId="0" xfId="0" applyFill="1" applyAlignment="1" applyProtection="1">
      <alignment vertical="center"/>
      <protection locked="0"/>
    </xf>
    <xf numFmtId="0" fontId="0" fillId="0" borderId="0" xfId="0" applyProtection="1">
      <protection locked="0"/>
    </xf>
    <xf numFmtId="0" fontId="18" fillId="3" borderId="0" xfId="0" applyFont="1" applyFill="1" applyProtection="1">
      <protection locked="0"/>
    </xf>
    <xf numFmtId="0" fontId="18" fillId="0" borderId="0" xfId="0" applyFont="1" applyProtection="1">
      <protection locked="0"/>
    </xf>
    <xf numFmtId="0" fontId="2" fillId="2" borderId="0" xfId="0" applyFont="1" applyFill="1" applyAlignment="1" applyProtection="1">
      <alignment horizontal="center" vertical="center" wrapText="1"/>
      <protection locked="0"/>
    </xf>
    <xf numFmtId="0" fontId="0" fillId="3" borderId="0" xfId="0" applyFill="1" applyAlignment="1" applyProtection="1">
      <alignment vertical="center"/>
      <protection locked="0"/>
    </xf>
    <xf numFmtId="14" fontId="18" fillId="0" borderId="1" xfId="0" applyNumberFormat="1" applyFont="1" applyBorder="1" applyAlignment="1" applyProtection="1">
      <alignment horizontal="center" vertical="center" wrapText="1"/>
      <protection locked="0"/>
    </xf>
    <xf numFmtId="0" fontId="0" fillId="3" borderId="1" xfId="0" applyFill="1" applyBorder="1" applyProtection="1">
      <protection locked="0"/>
    </xf>
    <xf numFmtId="0" fontId="11" fillId="26" borderId="1" xfId="0" applyFont="1" applyFill="1" applyBorder="1" applyAlignment="1">
      <alignment horizontal="center" vertical="center"/>
    </xf>
    <xf numFmtId="0" fontId="12" fillId="26" borderId="1" xfId="0" applyFont="1" applyFill="1" applyBorder="1" applyAlignment="1">
      <alignment horizontal="center" vertical="center"/>
    </xf>
    <xf numFmtId="0" fontId="12" fillId="26" borderId="1" xfId="0" applyFont="1" applyFill="1" applyBorder="1" applyAlignment="1">
      <alignment horizontal="center" vertical="center" wrapText="1"/>
    </xf>
    <xf numFmtId="0" fontId="12" fillId="24" borderId="0" xfId="0" applyFont="1" applyFill="1" applyAlignment="1" applyProtection="1">
      <alignment vertical="center"/>
      <protection locked="0"/>
    </xf>
    <xf numFmtId="0" fontId="11" fillId="24" borderId="0" xfId="0" applyFont="1" applyFill="1" applyAlignment="1" applyProtection="1">
      <alignment vertical="center" wrapText="1"/>
      <protection locked="0"/>
    </xf>
    <xf numFmtId="0" fontId="10" fillId="3" borderId="0" xfId="0" applyFont="1" applyFill="1" applyProtection="1">
      <protection locked="0"/>
    </xf>
    <xf numFmtId="0" fontId="10" fillId="2" borderId="0" xfId="0" applyFont="1" applyFill="1" applyAlignment="1" applyProtection="1">
      <alignment wrapText="1"/>
      <protection locked="0"/>
    </xf>
    <xf numFmtId="0" fontId="10" fillId="2" borderId="0" xfId="0" applyFont="1" applyFill="1" applyProtection="1">
      <protection locked="0"/>
    </xf>
    <xf numFmtId="0" fontId="3" fillId="3"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horizontal="center" wrapText="1"/>
      <protection locked="0"/>
    </xf>
    <xf numFmtId="0" fontId="18" fillId="3" borderId="0" xfId="0" applyFont="1" applyFill="1" applyAlignment="1" applyProtection="1">
      <alignment vertical="center"/>
      <protection locked="0"/>
    </xf>
    <xf numFmtId="0" fontId="21" fillId="3" borderId="0" xfId="0" applyFont="1" applyFill="1" applyAlignment="1" applyProtection="1">
      <alignment horizontal="center"/>
      <protection locked="0"/>
    </xf>
    <xf numFmtId="0" fontId="11" fillId="4" borderId="0" xfId="0" applyFont="1" applyFill="1" applyAlignment="1" applyProtection="1">
      <alignment vertical="center" wrapText="1"/>
      <protection locked="0"/>
    </xf>
    <xf numFmtId="0" fontId="18" fillId="2" borderId="0" xfId="0" applyFont="1" applyFill="1" applyProtection="1">
      <protection locked="0"/>
    </xf>
    <xf numFmtId="0" fontId="2" fillId="2" borderId="0" xfId="0" applyFont="1" applyFill="1" applyAlignment="1" applyProtection="1">
      <alignment vertical="center" wrapText="1"/>
      <protection locked="0"/>
    </xf>
    <xf numFmtId="0" fontId="2" fillId="2" borderId="0" xfId="0" applyFont="1" applyFill="1" applyAlignment="1" applyProtection="1">
      <alignment horizontal="center" wrapText="1"/>
      <protection locked="0"/>
    </xf>
    <xf numFmtId="0" fontId="3" fillId="2" borderId="0" xfId="0" applyFont="1" applyFill="1" applyProtection="1">
      <protection locked="0"/>
    </xf>
    <xf numFmtId="0" fontId="21" fillId="24" borderId="0" xfId="0" applyFont="1" applyFill="1" applyProtection="1">
      <protection locked="0"/>
    </xf>
    <xf numFmtId="0" fontId="41" fillId="24" borderId="0" xfId="0" applyFont="1" applyFill="1" applyProtection="1">
      <protection locked="0"/>
    </xf>
    <xf numFmtId="0" fontId="40" fillId="24" borderId="0" xfId="0" applyFont="1" applyFill="1" applyProtection="1">
      <protection locked="0"/>
    </xf>
    <xf numFmtId="0" fontId="8" fillId="3" borderId="0" xfId="0" applyFont="1" applyFill="1" applyAlignment="1" applyProtection="1">
      <alignment vertical="center"/>
      <protection locked="0"/>
    </xf>
    <xf numFmtId="0" fontId="8" fillId="3" borderId="0" xfId="0" applyFont="1" applyFill="1" applyAlignment="1" applyProtection="1">
      <alignment horizontal="center" vertical="center"/>
      <protection locked="0"/>
    </xf>
    <xf numFmtId="0" fontId="10" fillId="3" borderId="0" xfId="0" applyFont="1" applyFill="1" applyAlignment="1" applyProtection="1">
      <alignment horizontal="center" vertical="center"/>
      <protection locked="0"/>
    </xf>
    <xf numFmtId="166" fontId="18" fillId="3" borderId="0" xfId="0" applyNumberFormat="1" applyFont="1" applyFill="1" applyAlignment="1" applyProtection="1">
      <alignment vertical="center" wrapText="1"/>
      <protection locked="0"/>
    </xf>
    <xf numFmtId="0" fontId="8" fillId="3" borderId="0" xfId="0" applyFont="1" applyFill="1" applyAlignment="1" applyProtection="1">
      <alignment vertical="center" wrapText="1"/>
      <protection locked="0"/>
    </xf>
    <xf numFmtId="166" fontId="18" fillId="3" borderId="0" xfId="0" applyNumberFormat="1" applyFont="1" applyFill="1" applyProtection="1">
      <protection locked="0"/>
    </xf>
    <xf numFmtId="0" fontId="9" fillId="3" borderId="0" xfId="0" applyFont="1" applyFill="1" applyAlignment="1" applyProtection="1">
      <alignment horizontal="center" vertical="center" wrapText="1"/>
      <protection locked="0"/>
    </xf>
    <xf numFmtId="0" fontId="18" fillId="3" borderId="0" xfId="0" applyFont="1" applyFill="1" applyAlignment="1" applyProtection="1">
      <alignment wrapText="1"/>
      <protection locked="0"/>
    </xf>
    <xf numFmtId="0" fontId="3" fillId="3" borderId="0" xfId="0" applyFont="1" applyFill="1" applyProtection="1">
      <protection locked="0"/>
    </xf>
    <xf numFmtId="166" fontId="3" fillId="3" borderId="0" xfId="0" applyNumberFormat="1" applyFont="1" applyFill="1" applyProtection="1">
      <protection locked="0"/>
    </xf>
    <xf numFmtId="0" fontId="9" fillId="3" borderId="0" xfId="0" applyFont="1" applyFill="1" applyProtection="1">
      <protection locked="0"/>
    </xf>
    <xf numFmtId="0" fontId="18" fillId="3" borderId="0" xfId="0" applyFont="1" applyFill="1" applyAlignment="1" applyProtection="1">
      <alignment horizontal="justify" vertical="justify" wrapText="1"/>
      <protection locked="0"/>
    </xf>
    <xf numFmtId="0" fontId="18" fillId="0" borderId="0" xfId="0" applyFont="1" applyAlignment="1" applyProtection="1">
      <alignment horizontal="justify" vertical="justify" wrapText="1"/>
      <protection locked="0"/>
    </xf>
    <xf numFmtId="166" fontId="42" fillId="3" borderId="0" xfId="0" applyNumberFormat="1" applyFont="1" applyFill="1" applyProtection="1">
      <protection locked="0"/>
    </xf>
    <xf numFmtId="10" fontId="2" fillId="3" borderId="0" xfId="0" applyNumberFormat="1" applyFont="1" applyFill="1" applyAlignment="1" applyProtection="1">
      <alignment horizontal="center" vertical="center"/>
      <protection locked="0"/>
    </xf>
    <xf numFmtId="0" fontId="9" fillId="27" borderId="1" xfId="0" applyFont="1" applyFill="1" applyBorder="1" applyAlignment="1">
      <alignment horizontal="left" vertical="center" wrapText="1"/>
    </xf>
    <xf numFmtId="0" fontId="13" fillId="24" borderId="0" xfId="0" applyFont="1" applyFill="1" applyAlignment="1" applyProtection="1">
      <alignment horizontal="center" vertical="center"/>
      <protection locked="0"/>
    </xf>
    <xf numFmtId="14" fontId="13" fillId="24" borderId="0" xfId="0" quotePrefix="1" applyNumberFormat="1" applyFont="1" applyFill="1" applyAlignment="1" applyProtection="1">
      <alignment horizontal="center" vertical="center"/>
      <protection locked="0"/>
    </xf>
    <xf numFmtId="165" fontId="2" fillId="3" borderId="0" xfId="2" applyFont="1" applyFill="1" applyBorder="1" applyAlignment="1" applyProtection="1">
      <alignment horizontal="center" vertical="center"/>
    </xf>
    <xf numFmtId="0" fontId="18" fillId="27" borderId="1" xfId="0" applyFont="1" applyFill="1" applyBorder="1" applyAlignment="1" applyProtection="1">
      <alignment wrapText="1"/>
      <protection locked="0"/>
    </xf>
    <xf numFmtId="0" fontId="18" fillId="3" borderId="1" xfId="0" applyFont="1" applyFill="1" applyBorder="1" applyAlignment="1" applyProtection="1">
      <alignment wrapText="1"/>
      <protection locked="0"/>
    </xf>
    <xf numFmtId="10" fontId="2" fillId="3" borderId="0" xfId="0" applyNumberFormat="1" applyFont="1" applyFill="1" applyAlignment="1">
      <alignment horizontal="center" vertical="center"/>
    </xf>
    <xf numFmtId="0" fontId="45" fillId="0" borderId="1" xfId="0" applyFont="1" applyBorder="1" applyAlignment="1">
      <alignment vertical="center" wrapText="1"/>
    </xf>
    <xf numFmtId="0" fontId="45" fillId="0" borderId="1" xfId="0" applyFont="1" applyBorder="1" applyAlignment="1">
      <alignment horizontal="left" vertical="center" wrapText="1"/>
    </xf>
    <xf numFmtId="0" fontId="45" fillId="9" borderId="1" xfId="0" applyFont="1" applyFill="1" applyBorder="1" applyAlignment="1">
      <alignment vertical="center" wrapText="1"/>
    </xf>
    <xf numFmtId="0" fontId="0" fillId="9" borderId="1" xfId="0" applyFill="1" applyBorder="1" applyAlignment="1">
      <alignment vertical="center" wrapText="1"/>
    </xf>
    <xf numFmtId="0" fontId="45" fillId="9" borderId="1" xfId="0" applyFont="1" applyFill="1" applyBorder="1" applyAlignment="1">
      <alignment horizontal="left" vertical="center" wrapText="1"/>
    </xf>
    <xf numFmtId="0" fontId="11" fillId="9" borderId="1" xfId="0" applyFont="1" applyFill="1" applyBorder="1" applyAlignment="1">
      <alignment vertical="center" wrapText="1"/>
    </xf>
    <xf numFmtId="0" fontId="45" fillId="0" borderId="0" xfId="0" applyFont="1" applyAlignment="1">
      <alignment vertical="center" wrapText="1"/>
    </xf>
    <xf numFmtId="0" fontId="45" fillId="0" borderId="0" xfId="0" applyFont="1" applyAlignment="1">
      <alignment horizontal="left" vertical="center" wrapText="1"/>
    </xf>
    <xf numFmtId="166" fontId="2" fillId="0" borderId="0" xfId="0" applyNumberFormat="1" applyFont="1" applyAlignment="1">
      <alignment horizontal="center" vertical="center"/>
    </xf>
    <xf numFmtId="0" fontId="2" fillId="3" borderId="0" xfId="0" applyFont="1" applyFill="1" applyAlignment="1">
      <alignment vertical="center" wrapText="1"/>
    </xf>
    <xf numFmtId="169" fontId="19" fillId="19" borderId="1" xfId="0" applyNumberFormat="1" applyFont="1" applyFill="1" applyBorder="1" applyAlignment="1" applyProtection="1">
      <alignment vertical="center" wrapText="1"/>
      <protection locked="0"/>
    </xf>
    <xf numFmtId="9" fontId="20" fillId="3" borderId="0" xfId="4" applyFont="1" applyFill="1" applyBorder="1" applyAlignment="1" applyProtection="1">
      <alignment horizontal="center" vertical="center"/>
    </xf>
    <xf numFmtId="0" fontId="44" fillId="3" borderId="0" xfId="0" applyFont="1" applyFill="1" applyAlignment="1">
      <alignment vertical="center" wrapText="1"/>
    </xf>
    <xf numFmtId="167" fontId="18" fillId="3" borderId="0" xfId="2" applyNumberFormat="1" applyFont="1" applyFill="1" applyBorder="1" applyAlignment="1" applyProtection="1">
      <alignment vertical="center" wrapText="1"/>
      <protection locked="0"/>
    </xf>
    <xf numFmtId="166" fontId="2" fillId="3" borderId="0" xfId="0" applyNumberFormat="1" applyFont="1" applyFill="1" applyAlignment="1">
      <alignment horizontal="center" vertical="center"/>
    </xf>
    <xf numFmtId="167" fontId="18" fillId="0" borderId="1" xfId="2" applyNumberFormat="1" applyFont="1" applyBorder="1" applyAlignment="1" applyProtection="1">
      <alignment vertical="center" wrapText="1"/>
      <protection locked="0"/>
    </xf>
    <xf numFmtId="0" fontId="19" fillId="0" borderId="1" xfId="0" applyFont="1" applyBorder="1" applyAlignment="1" applyProtection="1">
      <alignment horizontal="center" wrapText="1"/>
      <protection locked="0"/>
    </xf>
    <xf numFmtId="166" fontId="19" fillId="0" borderId="1" xfId="0" applyNumberFormat="1" applyFont="1" applyBorder="1" applyAlignment="1" applyProtection="1">
      <alignment horizontal="center" wrapText="1"/>
      <protection locked="0"/>
    </xf>
    <xf numFmtId="0" fontId="20" fillId="26" borderId="1" xfId="0" applyFont="1" applyFill="1" applyBorder="1" applyAlignment="1">
      <alignment horizontal="center" vertical="center" wrapText="1"/>
    </xf>
    <xf numFmtId="0" fontId="9" fillId="26" borderId="5" xfId="0" applyFont="1" applyFill="1" applyBorder="1" applyAlignment="1">
      <alignment horizontal="center" vertical="center" wrapText="1"/>
    </xf>
    <xf numFmtId="0" fontId="2" fillId="26" borderId="2" xfId="0" applyFont="1" applyFill="1" applyBorder="1" applyAlignment="1">
      <alignment horizontal="center" vertical="center"/>
    </xf>
    <xf numFmtId="171" fontId="3" fillId="0" borderId="1" xfId="0" applyNumberFormat="1" applyFont="1" applyBorder="1" applyAlignment="1" applyProtection="1">
      <alignment horizontal="center" vertical="center" wrapText="1"/>
      <protection locked="0"/>
    </xf>
    <xf numFmtId="0" fontId="18" fillId="27" borderId="1" xfId="0" applyFont="1" applyFill="1" applyBorder="1" applyAlignment="1" applyProtection="1">
      <alignment vertical="center" wrapText="1"/>
      <protection locked="0"/>
    </xf>
    <xf numFmtId="0" fontId="18" fillId="3" borderId="1" xfId="0" applyFont="1" applyFill="1" applyBorder="1" applyAlignment="1" applyProtection="1">
      <alignment vertical="center" wrapText="1"/>
      <protection locked="0"/>
    </xf>
    <xf numFmtId="166" fontId="19" fillId="0" borderId="3" xfId="0" applyNumberFormat="1" applyFont="1" applyBorder="1" applyAlignment="1" applyProtection="1">
      <alignment horizontal="center" wrapText="1"/>
      <protection locked="0"/>
    </xf>
    <xf numFmtId="0" fontId="24" fillId="31" borderId="0" xfId="0" applyFont="1" applyFill="1" applyAlignment="1">
      <alignment wrapText="1"/>
    </xf>
    <xf numFmtId="166" fontId="19" fillId="0" borderId="23" xfId="0" applyNumberFormat="1" applyFont="1" applyBorder="1" applyAlignment="1" applyProtection="1">
      <alignment horizontal="center" wrapText="1"/>
      <protection locked="0"/>
    </xf>
    <xf numFmtId="14" fontId="18" fillId="3" borderId="4" xfId="0" applyNumberFormat="1" applyFont="1" applyFill="1" applyBorder="1" applyAlignment="1">
      <alignment horizontal="center" vertical="center" wrapText="1"/>
    </xf>
    <xf numFmtId="0" fontId="24" fillId="0" borderId="0" xfId="0" applyFont="1" applyAlignment="1">
      <alignment wrapText="1"/>
    </xf>
    <xf numFmtId="0" fontId="19" fillId="0" borderId="23" xfId="0" applyFont="1" applyBorder="1" applyAlignment="1" applyProtection="1">
      <alignment horizontal="center" wrapText="1"/>
      <protection locked="0"/>
    </xf>
    <xf numFmtId="0" fontId="19" fillId="0" borderId="3" xfId="0" applyFont="1" applyBorder="1" applyAlignment="1" applyProtection="1">
      <alignment horizontal="center" wrapText="1"/>
      <protection locked="0"/>
    </xf>
    <xf numFmtId="0" fontId="19" fillId="0" borderId="1" xfId="0" applyFont="1" applyBorder="1" applyAlignment="1">
      <alignment horizontal="center" vertical="center" wrapText="1"/>
    </xf>
    <xf numFmtId="9" fontId="19" fillId="0" borderId="1" xfId="0" applyNumberFormat="1" applyFont="1" applyBorder="1" applyAlignment="1">
      <alignment horizontal="center" vertical="center" wrapText="1"/>
    </xf>
    <xf numFmtId="0" fontId="51" fillId="2" borderId="1" xfId="0" applyFont="1" applyFill="1" applyBorder="1" applyAlignment="1" applyProtection="1">
      <alignment horizontal="center" vertical="center" wrapText="1"/>
      <protection locked="0"/>
    </xf>
    <xf numFmtId="0" fontId="52" fillId="2" borderId="1"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0" fontId="18" fillId="30" borderId="23" xfId="0" applyFont="1" applyFill="1" applyBorder="1" applyAlignment="1" applyProtection="1">
      <alignment horizontal="center" vertical="center" wrapText="1"/>
      <protection locked="0"/>
    </xf>
    <xf numFmtId="0" fontId="18" fillId="30" borderId="23" xfId="0" applyFont="1" applyFill="1" applyBorder="1" applyAlignment="1" applyProtection="1">
      <alignment horizontal="left" vertical="center" wrapText="1"/>
      <protection locked="0"/>
    </xf>
    <xf numFmtId="0" fontId="19" fillId="19" borderId="1" xfId="0" applyFont="1" applyFill="1" applyBorder="1" applyAlignment="1" applyProtection="1">
      <alignment horizontal="left" vertical="center" wrapText="1"/>
      <protection locked="0"/>
    </xf>
    <xf numFmtId="0" fontId="24" fillId="0" borderId="40" xfId="0" applyFont="1" applyBorder="1" applyAlignment="1" applyProtection="1">
      <alignment horizontal="left" vertical="center" wrapText="1"/>
      <protection locked="0"/>
    </xf>
    <xf numFmtId="9" fontId="24" fillId="0" borderId="1" xfId="0" applyNumberFormat="1" applyFont="1" applyBorder="1" applyAlignment="1" applyProtection="1">
      <alignment horizontal="center" vertical="center" wrapText="1"/>
      <protection locked="0"/>
    </xf>
    <xf numFmtId="9" fontId="24" fillId="0" borderId="2" xfId="0" applyNumberFormat="1" applyFont="1" applyBorder="1" applyAlignment="1" applyProtection="1">
      <alignment horizontal="center" vertical="center" wrapText="1"/>
      <protection locked="0"/>
    </xf>
    <xf numFmtId="0" fontId="19" fillId="2" borderId="1" xfId="0" applyFont="1" applyFill="1" applyBorder="1" applyAlignment="1" applyProtection="1">
      <alignment vertical="center" wrapText="1"/>
      <protection locked="0"/>
    </xf>
    <xf numFmtId="1" fontId="19" fillId="19" borderId="1" xfId="0" applyNumberFormat="1" applyFont="1" applyFill="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9" fontId="19" fillId="0" borderId="1" xfId="6" applyFont="1" applyFill="1" applyBorder="1" applyAlignment="1" applyProtection="1">
      <alignment horizontal="center" vertical="center" wrapText="1"/>
      <protection locked="0"/>
    </xf>
    <xf numFmtId="9" fontId="19" fillId="0" borderId="1" xfId="0" applyNumberFormat="1" applyFont="1" applyBorder="1" applyAlignment="1">
      <alignment horizontal="center" vertical="center"/>
    </xf>
    <xf numFmtId="167" fontId="18" fillId="0" borderId="1" xfId="2" applyNumberFormat="1" applyFont="1" applyBorder="1" applyAlignment="1" applyProtection="1">
      <alignment horizontal="center" vertical="center" wrapText="1"/>
      <protection locked="0"/>
    </xf>
    <xf numFmtId="166" fontId="19" fillId="0" borderId="1"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9" fillId="0" borderId="23"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21" xfId="0" applyFont="1" applyBorder="1" applyAlignment="1" applyProtection="1">
      <alignment horizontal="center" vertical="center" wrapText="1"/>
      <protection locked="0"/>
    </xf>
    <xf numFmtId="0" fontId="19" fillId="0" borderId="0" xfId="0" applyFont="1" applyAlignment="1" applyProtection="1">
      <alignment horizontal="left" vertical="center" wrapText="1"/>
      <protection locked="0"/>
    </xf>
    <xf numFmtId="9" fontId="19" fillId="0" borderId="1" xfId="0" applyNumberFormat="1" applyFont="1" applyBorder="1" applyAlignment="1" applyProtection="1">
      <alignment horizontal="center" vertical="center" wrapText="1"/>
      <protection locked="0"/>
    </xf>
    <xf numFmtId="169" fontId="19" fillId="0" borderId="1" xfId="0" applyNumberFormat="1"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42" xfId="0" applyFont="1" applyBorder="1" applyAlignment="1" applyProtection="1">
      <alignment horizontal="center" vertical="center" wrapText="1"/>
      <protection locked="0"/>
    </xf>
    <xf numFmtId="0" fontId="24" fillId="31" borderId="23" xfId="0" applyFont="1" applyFill="1" applyBorder="1" applyAlignment="1">
      <alignment vertical="center" wrapText="1"/>
    </xf>
    <xf numFmtId="0" fontId="24" fillId="0" borderId="23"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0" xfId="0" applyFont="1" applyAlignment="1">
      <alignment horizontal="center" vertical="center" wrapText="1"/>
    </xf>
    <xf numFmtId="0" fontId="18" fillId="0" borderId="1" xfId="0" applyFont="1" applyBorder="1" applyAlignment="1" applyProtection="1">
      <alignment vertical="center" wrapText="1"/>
      <protection locked="0"/>
    </xf>
    <xf numFmtId="0" fontId="24" fillId="0" borderId="1" xfId="0" applyFont="1" applyBorder="1" applyAlignment="1">
      <alignment vertical="center" wrapText="1"/>
    </xf>
    <xf numFmtId="0" fontId="20" fillId="0" borderId="23" xfId="0" applyFont="1" applyBorder="1" applyAlignment="1" applyProtection="1">
      <alignment horizontal="center" vertical="center" wrapText="1"/>
      <protection locked="0"/>
    </xf>
    <xf numFmtId="9" fontId="19" fillId="0" borderId="1" xfId="4" applyFont="1" applyFill="1" applyBorder="1" applyAlignment="1" applyProtection="1">
      <alignment horizontal="center" vertical="center" wrapText="1"/>
      <protection locked="0"/>
    </xf>
    <xf numFmtId="9" fontId="19" fillId="0" borderId="4" xfId="4" applyFont="1" applyFill="1" applyBorder="1" applyAlignment="1" applyProtection="1">
      <alignment horizontal="center" vertical="center" wrapText="1"/>
      <protection locked="0"/>
    </xf>
    <xf numFmtId="9" fontId="19" fillId="0" borderId="23" xfId="4" applyFont="1" applyFill="1" applyBorder="1" applyAlignment="1" applyProtection="1">
      <alignment horizontal="center" vertical="center" wrapText="1"/>
      <protection locked="0"/>
    </xf>
    <xf numFmtId="1" fontId="19" fillId="0" borderId="23" xfId="0" applyNumberFormat="1" applyFont="1" applyBorder="1" applyAlignment="1" applyProtection="1">
      <alignment vertical="center" wrapText="1"/>
      <protection locked="0"/>
    </xf>
    <xf numFmtId="14" fontId="19" fillId="0" borderId="5" xfId="0" applyNumberFormat="1" applyFont="1" applyBorder="1" applyAlignment="1">
      <alignment horizontal="center" vertical="center"/>
    </xf>
    <xf numFmtId="0" fontId="19" fillId="0" borderId="8" xfId="0" applyFont="1" applyBorder="1" applyAlignment="1">
      <alignment horizontal="center" vertical="center" wrapText="1"/>
    </xf>
    <xf numFmtId="0" fontId="19" fillId="0" borderId="23" xfId="0" applyFont="1" applyBorder="1" applyAlignment="1">
      <alignment vertical="center" wrapText="1"/>
    </xf>
    <xf numFmtId="14" fontId="19" fillId="0" borderId="31" xfId="0" applyNumberFormat="1" applyFont="1" applyBorder="1" applyAlignment="1">
      <alignment horizontal="center" vertical="center"/>
    </xf>
    <xf numFmtId="0" fontId="19" fillId="0" borderId="19" xfId="0" applyFont="1" applyBorder="1" applyAlignment="1">
      <alignment horizontal="center" vertical="center" wrapText="1"/>
    </xf>
    <xf numFmtId="10" fontId="19" fillId="0" borderId="1" xfId="6" applyNumberFormat="1" applyFont="1" applyFill="1" applyBorder="1" applyAlignment="1" applyProtection="1">
      <alignment horizontal="center" vertical="center" wrapText="1"/>
      <protection locked="0"/>
    </xf>
    <xf numFmtId="0" fontId="18" fillId="30" borderId="20" xfId="0" applyFont="1" applyFill="1" applyBorder="1" applyAlignment="1" applyProtection="1">
      <alignment horizontal="left" vertical="center" wrapText="1"/>
      <protection locked="0"/>
    </xf>
    <xf numFmtId="0" fontId="54" fillId="30" borderId="20" xfId="0" applyFont="1" applyFill="1" applyBorder="1" applyAlignment="1" applyProtection="1">
      <alignment horizontal="left" vertical="center" wrapText="1"/>
      <protection locked="0"/>
    </xf>
    <xf numFmtId="0" fontId="18" fillId="32" borderId="20" xfId="0" applyFont="1" applyFill="1" applyBorder="1" applyAlignment="1" applyProtection="1">
      <alignment horizontal="left" vertical="center" wrapText="1"/>
      <protection locked="0"/>
    </xf>
    <xf numFmtId="0" fontId="18" fillId="30" borderId="25" xfId="0" applyFont="1" applyFill="1" applyBorder="1" applyAlignment="1" applyProtection="1">
      <alignment horizontal="center" vertical="center" wrapText="1"/>
      <protection locked="0"/>
    </xf>
    <xf numFmtId="0" fontId="19" fillId="0" borderId="4" xfId="0" applyFont="1" applyBorder="1" applyAlignment="1">
      <alignment horizontal="center" vertical="center" wrapText="1"/>
    </xf>
    <xf numFmtId="0" fontId="20" fillId="0" borderId="7" xfId="0" applyFont="1" applyBorder="1" applyAlignment="1" applyProtection="1">
      <alignment horizontal="center" vertical="center" wrapText="1"/>
      <protection locked="0"/>
    </xf>
    <xf numFmtId="0" fontId="19" fillId="30" borderId="23" xfId="0" applyFont="1" applyFill="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8" fillId="0" borderId="1" xfId="0" applyFont="1" applyBorder="1" applyAlignment="1" applyProtection="1">
      <alignment vertical="center"/>
      <protection locked="0"/>
    </xf>
    <xf numFmtId="0" fontId="55" fillId="24" borderId="13" xfId="0" applyFont="1" applyFill="1" applyBorder="1" applyAlignment="1">
      <alignment horizontal="center" vertical="center"/>
    </xf>
    <xf numFmtId="14" fontId="55" fillId="24" borderId="12" xfId="0" quotePrefix="1" applyNumberFormat="1" applyFont="1" applyFill="1" applyBorder="1" applyAlignment="1">
      <alignment horizontal="center" vertical="center"/>
    </xf>
    <xf numFmtId="0" fontId="18" fillId="0" borderId="1" xfId="0" applyFont="1" applyBorder="1" applyAlignment="1" applyProtection="1">
      <alignment horizontal="center" vertical="center" wrapText="1"/>
      <protection locked="0"/>
    </xf>
    <xf numFmtId="0" fontId="55" fillId="24" borderId="11" xfId="0" applyFont="1" applyFill="1" applyBorder="1" applyAlignment="1">
      <alignment horizontal="center" vertical="center"/>
    </xf>
    <xf numFmtId="0" fontId="55" fillId="24" borderId="12" xfId="0" applyFont="1" applyFill="1" applyBorder="1" applyAlignment="1">
      <alignment horizontal="center" vertical="center"/>
    </xf>
    <xf numFmtId="0" fontId="55" fillId="24" borderId="14" xfId="0" applyFont="1" applyFill="1" applyBorder="1" applyAlignment="1">
      <alignment horizontal="center" vertical="center"/>
    </xf>
    <xf numFmtId="0" fontId="55" fillId="24" borderId="11" xfId="0" applyFont="1" applyFill="1" applyBorder="1" applyAlignment="1" applyProtection="1">
      <alignment horizontal="center" vertical="center"/>
      <protection locked="0"/>
    </xf>
    <xf numFmtId="0" fontId="55" fillId="24" borderId="12" xfId="0" applyFont="1" applyFill="1" applyBorder="1" applyAlignment="1" applyProtection="1">
      <alignment horizontal="center" vertical="center"/>
      <protection locked="0"/>
    </xf>
    <xf numFmtId="0" fontId="55" fillId="24" borderId="1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wrapText="1"/>
      <protection locked="0"/>
    </xf>
    <xf numFmtId="14" fontId="18" fillId="3" borderId="1" xfId="0" applyNumberFormat="1"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8" fillId="3" borderId="1" xfId="0" applyFont="1" applyFill="1" applyBorder="1" applyProtection="1">
      <protection locked="0"/>
    </xf>
    <xf numFmtId="0" fontId="18" fillId="3" borderId="1" xfId="0" applyFont="1" applyFill="1" applyBorder="1" applyAlignment="1" applyProtection="1">
      <alignment vertical="center"/>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14" fontId="18" fillId="3" borderId="1" xfId="0" applyNumberFormat="1" applyFont="1" applyFill="1" applyBorder="1" applyAlignment="1" applyProtection="1">
      <alignment horizontal="center" vertical="center" wrapText="1"/>
      <protection locked="0"/>
    </xf>
    <xf numFmtId="0" fontId="14" fillId="25" borderId="0" xfId="0" applyFont="1" applyFill="1" applyAlignment="1">
      <alignment horizontal="center" vertical="center"/>
    </xf>
    <xf numFmtId="0" fontId="18" fillId="0" borderId="8"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2" fillId="26" borderId="9" xfId="0" applyFont="1" applyFill="1" applyBorder="1" applyAlignment="1">
      <alignment horizontal="center" vertical="center" wrapText="1"/>
    </xf>
    <xf numFmtId="0" fontId="2" fillId="26" borderId="7" xfId="0" applyFont="1" applyFill="1" applyBorder="1" applyAlignment="1">
      <alignment horizontal="center" vertical="center" wrapText="1"/>
    </xf>
    <xf numFmtId="0" fontId="19" fillId="0" borderId="8"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2" fillId="26" borderId="27" xfId="0" applyFont="1" applyFill="1" applyBorder="1" applyAlignment="1">
      <alignment horizontal="center" vertical="center" wrapText="1"/>
    </xf>
    <xf numFmtId="0" fontId="2" fillId="26" borderId="6" xfId="0" applyFont="1" applyFill="1" applyBorder="1" applyAlignment="1">
      <alignment horizontal="center" vertical="center" wrapText="1"/>
    </xf>
    <xf numFmtId="0" fontId="2" fillId="26" borderId="18" xfId="0" applyFont="1" applyFill="1" applyBorder="1" applyAlignment="1">
      <alignment horizontal="center" vertical="center" wrapText="1"/>
    </xf>
    <xf numFmtId="0" fontId="2" fillId="26" borderId="31" xfId="0" applyFont="1" applyFill="1" applyBorder="1" applyAlignment="1">
      <alignment horizontal="center" vertical="center" wrapText="1"/>
    </xf>
    <xf numFmtId="0" fontId="2" fillId="26" borderId="4" xfId="0" applyFont="1" applyFill="1" applyBorder="1" applyAlignment="1" applyProtection="1">
      <alignment horizontal="center" vertical="center" wrapText="1"/>
      <protection locked="0"/>
    </xf>
    <xf numFmtId="0" fontId="2" fillId="26" borderId="8" xfId="0" applyFont="1" applyFill="1" applyBorder="1" applyAlignment="1" applyProtection="1">
      <alignment horizontal="center" vertical="center" wrapText="1"/>
      <protection locked="0"/>
    </xf>
    <xf numFmtId="0" fontId="2" fillId="26" borderId="5" xfId="0" applyFont="1" applyFill="1" applyBorder="1" applyAlignment="1" applyProtection="1">
      <alignment horizontal="center" vertical="center" wrapText="1"/>
      <protection locked="0"/>
    </xf>
    <xf numFmtId="0" fontId="2" fillId="26" borderId="4" xfId="0" applyFont="1" applyFill="1" applyBorder="1" applyAlignment="1" applyProtection="1">
      <alignment horizontal="center" vertical="center"/>
      <protection locked="0"/>
    </xf>
    <xf numFmtId="0" fontId="2" fillId="26" borderId="8" xfId="0" applyFont="1" applyFill="1" applyBorder="1" applyAlignment="1" applyProtection="1">
      <alignment horizontal="center" vertical="center"/>
      <protection locked="0"/>
    </xf>
    <xf numFmtId="0" fontId="2" fillId="26" borderId="5" xfId="0" applyFont="1" applyFill="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left" vertical="top" wrapText="1"/>
      <protection locked="0"/>
    </xf>
    <xf numFmtId="0" fontId="19" fillId="0" borderId="1" xfId="0" applyFont="1" applyBorder="1" applyAlignment="1" applyProtection="1">
      <alignment horizontal="left" vertical="top"/>
      <protection locked="0"/>
    </xf>
    <xf numFmtId="0" fontId="2" fillId="26" borderId="5" xfId="0" applyFont="1" applyFill="1" applyBorder="1" applyAlignment="1">
      <alignment horizontal="center" vertical="center" wrapText="1"/>
    </xf>
    <xf numFmtId="0" fontId="2" fillId="26" borderId="4" xfId="0" applyFont="1" applyFill="1" applyBorder="1" applyAlignment="1">
      <alignment horizontal="center"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18" fillId="0" borderId="4"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26" borderId="4" xfId="0" applyFont="1" applyFill="1" applyBorder="1" applyAlignment="1">
      <alignment horizontal="justify" vertical="center" wrapText="1"/>
    </xf>
    <xf numFmtId="0" fontId="3" fillId="26" borderId="8" xfId="0" applyFont="1" applyFill="1" applyBorder="1" applyAlignment="1">
      <alignment horizontal="justify" vertical="center"/>
    </xf>
    <xf numFmtId="0" fontId="3" fillId="26" borderId="5" xfId="0" applyFont="1" applyFill="1" applyBorder="1" applyAlignment="1">
      <alignment horizontal="justify" vertical="center"/>
    </xf>
    <xf numFmtId="0" fontId="19" fillId="0" borderId="4"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2" fillId="26" borderId="4" xfId="0" applyFont="1" applyFill="1" applyBorder="1" applyAlignment="1">
      <alignment horizontal="center" vertical="center"/>
    </xf>
    <xf numFmtId="0" fontId="2" fillId="26" borderId="5" xfId="0" applyFont="1" applyFill="1" applyBorder="1" applyAlignment="1">
      <alignment horizontal="center" vertical="center"/>
    </xf>
    <xf numFmtId="0" fontId="2" fillId="26" borderId="1" xfId="0" applyFont="1" applyFill="1" applyBorder="1" applyAlignment="1">
      <alignment horizontal="center" vertical="center"/>
    </xf>
    <xf numFmtId="0" fontId="2" fillId="26" borderId="7" xfId="0" applyFont="1" applyFill="1" applyBorder="1" applyAlignment="1">
      <alignment horizontal="center" vertical="center"/>
    </xf>
    <xf numFmtId="0" fontId="2" fillId="26" borderId="6" xfId="0" applyFont="1" applyFill="1" applyBorder="1" applyAlignment="1">
      <alignment horizontal="center" vertical="center"/>
    </xf>
    <xf numFmtId="0" fontId="2" fillId="26" borderId="2" xfId="0" applyFont="1" applyFill="1" applyBorder="1" applyAlignment="1">
      <alignment horizontal="center" vertical="center" wrapText="1"/>
    </xf>
    <xf numFmtId="0" fontId="2" fillId="26" borderId="10" xfId="0" applyFont="1" applyFill="1" applyBorder="1" applyAlignment="1">
      <alignment horizontal="center" vertical="center" wrapText="1"/>
    </xf>
    <xf numFmtId="0" fontId="2" fillId="26" borderId="23" xfId="0" applyFont="1" applyFill="1" applyBorder="1" applyAlignment="1">
      <alignment horizontal="center" vertical="center" wrapText="1"/>
    </xf>
    <xf numFmtId="0" fontId="2" fillId="26" borderId="8"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protection locked="0"/>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3" fillId="0" borderId="3" xfId="0" applyFont="1" applyBorder="1" applyAlignment="1" applyProtection="1">
      <alignment horizontal="left" vertical="center" wrapText="1"/>
      <protection locked="0"/>
    </xf>
    <xf numFmtId="0" fontId="3" fillId="0" borderId="3" xfId="0" applyFont="1" applyBorder="1" applyAlignment="1" applyProtection="1">
      <alignment horizontal="left" vertical="center"/>
      <protection locked="0"/>
    </xf>
    <xf numFmtId="0" fontId="18" fillId="0" borderId="4" xfId="0" applyFont="1" applyBorder="1" applyAlignment="1">
      <alignment horizontal="left" vertical="center" wrapText="1"/>
    </xf>
    <xf numFmtId="0" fontId="18" fillId="0" borderId="8" xfId="0" applyFont="1" applyBorder="1" applyAlignment="1">
      <alignment horizontal="left" vertical="center" wrapText="1"/>
    </xf>
    <xf numFmtId="0" fontId="18" fillId="0" borderId="5" xfId="0" applyFont="1" applyBorder="1" applyAlignment="1">
      <alignment horizontal="left" vertical="center" wrapText="1"/>
    </xf>
    <xf numFmtId="0" fontId="2" fillId="3" borderId="4"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xf>
    <xf numFmtId="0" fontId="37" fillId="26" borderId="9" xfId="0" applyFont="1" applyFill="1" applyBorder="1" applyAlignment="1">
      <alignment horizontal="center" vertical="center" wrapText="1"/>
    </xf>
    <xf numFmtId="0" fontId="37" fillId="26" borderId="7" xfId="0" applyFont="1" applyFill="1" applyBorder="1" applyAlignment="1">
      <alignment horizontal="center" vertical="center" wrapText="1"/>
    </xf>
    <xf numFmtId="0" fontId="37" fillId="26" borderId="4" xfId="0" applyFont="1" applyFill="1" applyBorder="1" applyAlignment="1">
      <alignment horizontal="center" vertical="center" wrapText="1"/>
    </xf>
    <xf numFmtId="0" fontId="37" fillId="26" borderId="8" xfId="0" applyFont="1" applyFill="1" applyBorder="1" applyAlignment="1">
      <alignment horizontal="center" vertical="center" wrapText="1"/>
    </xf>
    <xf numFmtId="0" fontId="37" fillId="26" borderId="5" xfId="0" applyFont="1" applyFill="1" applyBorder="1" applyAlignment="1">
      <alignment horizontal="center" vertical="center" wrapText="1"/>
    </xf>
    <xf numFmtId="0" fontId="3" fillId="0" borderId="23" xfId="0" applyFont="1" applyBorder="1" applyAlignment="1" applyProtection="1">
      <alignment horizontal="center" vertical="center" wrapText="1"/>
      <protection locked="0"/>
    </xf>
    <xf numFmtId="0" fontId="3" fillId="0" borderId="19" xfId="0" applyFont="1" applyBorder="1" applyAlignment="1" applyProtection="1">
      <alignment horizontal="left" vertical="center" wrapText="1"/>
      <protection locked="0"/>
    </xf>
    <xf numFmtId="0" fontId="3" fillId="0" borderId="19"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18" xfId="0" applyFont="1" applyBorder="1" applyAlignment="1" applyProtection="1">
      <alignment horizontal="left" vertical="center" wrapText="1"/>
      <protection locked="0"/>
    </xf>
    <xf numFmtId="0" fontId="38" fillId="26" borderId="1" xfId="0" applyFont="1" applyFill="1" applyBorder="1" applyAlignment="1">
      <alignment horizontal="center" vertical="center" textRotation="90" wrapText="1"/>
    </xf>
    <xf numFmtId="0" fontId="2" fillId="26" borderId="3" xfId="0" applyFont="1" applyFill="1" applyBorder="1" applyAlignment="1">
      <alignment horizontal="center" vertical="center" wrapText="1"/>
    </xf>
    <xf numFmtId="0" fontId="2" fillId="26" borderId="1" xfId="0" applyFont="1" applyFill="1" applyBorder="1" applyAlignment="1">
      <alignment horizontal="center" vertical="center" wrapText="1"/>
    </xf>
    <xf numFmtId="0" fontId="18" fillId="26" borderId="1" xfId="0" applyFont="1" applyFill="1" applyBorder="1" applyAlignment="1">
      <alignment horizontal="center" vertical="center"/>
    </xf>
    <xf numFmtId="0" fontId="18" fillId="0" borderId="1" xfId="0" applyFont="1" applyBorder="1" applyAlignment="1">
      <alignment horizontal="center" vertical="center"/>
    </xf>
    <xf numFmtId="0" fontId="18" fillId="26" borderId="1" xfId="0" applyFont="1" applyFill="1" applyBorder="1"/>
    <xf numFmtId="0" fontId="20" fillId="0" borderId="1" xfId="0" applyFont="1" applyBorder="1" applyAlignment="1" applyProtection="1">
      <alignment horizontal="center" vertical="center" wrapText="1"/>
      <protection locked="0"/>
    </xf>
    <xf numFmtId="0" fontId="18" fillId="3" borderId="1" xfId="0" applyFont="1" applyFill="1" applyBorder="1" applyAlignment="1">
      <alignment horizontal="center" vertical="center" wrapText="1"/>
    </xf>
    <xf numFmtId="0" fontId="3" fillId="0" borderId="1" xfId="0" applyFont="1" applyBorder="1" applyAlignment="1">
      <alignment horizontal="left" vertical="top" wrapText="1"/>
    </xf>
    <xf numFmtId="0" fontId="2" fillId="27" borderId="2" xfId="0" applyFont="1" applyFill="1" applyBorder="1" applyAlignment="1">
      <alignment horizontal="center" vertical="center"/>
    </xf>
    <xf numFmtId="0" fontId="2" fillId="27" borderId="3" xfId="0" applyFont="1" applyFill="1" applyBorder="1" applyAlignment="1">
      <alignment horizontal="center" vertical="center"/>
    </xf>
    <xf numFmtId="0" fontId="3" fillId="0" borderId="9"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2" fillId="3" borderId="0" xfId="0" applyFont="1" applyFill="1" applyAlignment="1">
      <alignment horizontal="center" vertical="center" wrapText="1"/>
    </xf>
    <xf numFmtId="0" fontId="38" fillId="26" borderId="2" xfId="0" applyFont="1" applyFill="1" applyBorder="1" applyAlignment="1">
      <alignment horizontal="center" vertical="center" textRotation="90"/>
    </xf>
    <xf numFmtId="0" fontId="38" fillId="26" borderId="10" xfId="0" applyFont="1" applyFill="1" applyBorder="1" applyAlignment="1">
      <alignment horizontal="center" vertical="center" textRotation="90"/>
    </xf>
    <xf numFmtId="0" fontId="38" fillId="26" borderId="3" xfId="0" applyFont="1" applyFill="1" applyBorder="1" applyAlignment="1">
      <alignment horizontal="center" vertical="center" textRotation="90"/>
    </xf>
    <xf numFmtId="0" fontId="9" fillId="27" borderId="9" xfId="0" applyFont="1" applyFill="1" applyBorder="1" applyAlignment="1">
      <alignment horizontal="center" vertical="center" wrapText="1"/>
    </xf>
    <xf numFmtId="0" fontId="9" fillId="27" borderId="18" xfId="0" applyFont="1" applyFill="1" applyBorder="1" applyAlignment="1">
      <alignment horizontal="center" vertical="center" wrapText="1"/>
    </xf>
    <xf numFmtId="49" fontId="19" fillId="0" borderId="4" xfId="0" applyNumberFormat="1" applyFont="1" applyBorder="1" applyAlignment="1" applyProtection="1">
      <alignment horizontal="left" vertical="center" wrapText="1"/>
      <protection locked="0"/>
    </xf>
    <xf numFmtId="49" fontId="19" fillId="0" borderId="5" xfId="0" applyNumberFormat="1" applyFont="1" applyBorder="1" applyAlignment="1" applyProtection="1">
      <alignment horizontal="left" vertical="center" wrapText="1"/>
      <protection locked="0"/>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19" fillId="0" borderId="4" xfId="0" applyFont="1" applyBorder="1" applyAlignment="1">
      <alignment vertical="center" wrapText="1"/>
    </xf>
    <xf numFmtId="0" fontId="19" fillId="0" borderId="41" xfId="0" applyFont="1" applyBorder="1" applyAlignment="1">
      <alignment vertical="center" wrapText="1"/>
    </xf>
    <xf numFmtId="49" fontId="24" fillId="0" borderId="4" xfId="0" applyNumberFormat="1" applyFont="1" applyBorder="1" applyAlignment="1" applyProtection="1">
      <alignment horizontal="left" vertical="top" wrapText="1"/>
      <protection locked="0"/>
    </xf>
    <xf numFmtId="49" fontId="24" fillId="0" borderId="5" xfId="0" applyNumberFormat="1" applyFont="1" applyBorder="1" applyAlignment="1" applyProtection="1">
      <alignment horizontal="left" vertical="top" wrapText="1"/>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49" fontId="19" fillId="0" borderId="4" xfId="0" applyNumberFormat="1" applyFont="1" applyBorder="1" applyAlignment="1" applyProtection="1">
      <alignment horizontal="left" vertical="top" wrapText="1"/>
      <protection locked="0"/>
    </xf>
    <xf numFmtId="49" fontId="19" fillId="0" borderId="5" xfId="0" applyNumberFormat="1" applyFont="1" applyBorder="1" applyAlignment="1" applyProtection="1">
      <alignment horizontal="left" vertical="top" wrapText="1"/>
      <protection locked="0"/>
    </xf>
    <xf numFmtId="0" fontId="2" fillId="26" borderId="3" xfId="0" applyFont="1" applyFill="1" applyBorder="1" applyAlignment="1">
      <alignment horizontal="center" vertical="center"/>
    </xf>
    <xf numFmtId="0" fontId="9" fillId="26" borderId="1" xfId="0" applyFont="1" applyFill="1" applyBorder="1" applyAlignment="1">
      <alignment horizontal="center" vertical="center" wrapText="1"/>
    </xf>
    <xf numFmtId="167" fontId="18" fillId="0" borderId="1" xfId="2" applyNumberFormat="1" applyFont="1" applyBorder="1" applyAlignment="1" applyProtection="1">
      <alignment horizontal="center" vertical="center" wrapText="1"/>
      <protection locked="0"/>
    </xf>
    <xf numFmtId="167" fontId="18" fillId="3" borderId="1" xfId="2" applyNumberFormat="1" applyFont="1" applyFill="1" applyBorder="1" applyAlignment="1" applyProtection="1">
      <alignment horizontal="center" vertical="center" wrapText="1"/>
      <protection locked="0"/>
    </xf>
    <xf numFmtId="0" fontId="2" fillId="18" borderId="2" xfId="0" applyFont="1" applyFill="1" applyBorder="1" applyAlignment="1">
      <alignment horizontal="center" vertical="center" wrapText="1"/>
    </xf>
    <xf numFmtId="0" fontId="2" fillId="18" borderId="10"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2" fillId="18" borderId="1" xfId="0" applyFont="1" applyFill="1" applyBorder="1" applyAlignment="1">
      <alignment horizontal="center" vertical="center" wrapText="1"/>
    </xf>
    <xf numFmtId="167" fontId="18" fillId="0" borderId="2" xfId="2" applyNumberFormat="1" applyFont="1" applyBorder="1" applyAlignment="1" applyProtection="1">
      <alignment horizontal="center" vertical="center" wrapText="1"/>
      <protection locked="0"/>
    </xf>
    <xf numFmtId="167" fontId="18" fillId="0" borderId="10" xfId="2" applyNumberFormat="1" applyFont="1" applyBorder="1" applyAlignment="1" applyProtection="1">
      <alignment horizontal="center" vertical="center" wrapText="1"/>
      <protection locked="0"/>
    </xf>
    <xf numFmtId="167" fontId="18" fillId="0" borderId="3" xfId="2" applyNumberFormat="1" applyFont="1" applyBorder="1" applyAlignment="1" applyProtection="1">
      <alignment horizontal="center" vertical="center" wrapText="1"/>
      <protection locked="0"/>
    </xf>
    <xf numFmtId="0" fontId="20" fillId="26" borderId="4" xfId="0" applyFont="1" applyFill="1" applyBorder="1" applyAlignment="1">
      <alignment horizontal="center" vertical="center" wrapText="1"/>
    </xf>
    <xf numFmtId="0" fontId="20" fillId="26" borderId="8" xfId="0" applyFont="1" applyFill="1" applyBorder="1" applyAlignment="1">
      <alignment horizontal="center" vertical="center" wrapText="1"/>
    </xf>
    <xf numFmtId="0" fontId="20" fillId="26" borderId="5" xfId="0" applyFont="1" applyFill="1" applyBorder="1" applyAlignment="1">
      <alignment horizontal="center" vertical="center" wrapText="1"/>
    </xf>
    <xf numFmtId="0" fontId="20" fillId="18" borderId="2" xfId="0" applyFont="1" applyFill="1" applyBorder="1" applyAlignment="1">
      <alignment horizontal="center" vertical="center" wrapText="1"/>
    </xf>
    <xf numFmtId="0" fontId="20" fillId="18" borderId="10" xfId="0" applyFont="1" applyFill="1" applyBorder="1" applyAlignment="1">
      <alignment horizontal="center" vertical="center" wrapText="1"/>
    </xf>
    <xf numFmtId="0" fontId="20" fillId="18" borderId="3" xfId="0" applyFont="1" applyFill="1" applyBorder="1" applyAlignment="1">
      <alignment horizontal="center" vertical="center" wrapText="1"/>
    </xf>
    <xf numFmtId="0" fontId="20" fillId="0" borderId="0" xfId="0" applyFont="1" applyAlignment="1" applyProtection="1">
      <alignment horizontal="left" vertical="center" wrapText="1"/>
      <protection locked="0"/>
    </xf>
    <xf numFmtId="167" fontId="18" fillId="3" borderId="0" xfId="2" applyNumberFormat="1" applyFont="1" applyFill="1" applyBorder="1" applyAlignment="1" applyProtection="1">
      <alignment horizontal="center" vertical="center" wrapText="1"/>
      <protection locked="0"/>
    </xf>
    <xf numFmtId="0" fontId="20" fillId="18" borderId="1" xfId="0" applyFont="1" applyFill="1" applyBorder="1" applyAlignment="1">
      <alignment horizontal="center" vertical="center" wrapText="1"/>
    </xf>
    <xf numFmtId="0" fontId="44" fillId="28" borderId="2" xfId="0" applyFont="1" applyFill="1" applyBorder="1" applyAlignment="1">
      <alignment horizontal="center" vertical="center" wrapText="1"/>
    </xf>
    <xf numFmtId="0" fontId="44" fillId="28" borderId="10" xfId="0" applyFont="1" applyFill="1" applyBorder="1" applyAlignment="1">
      <alignment horizontal="center" vertical="center" wrapText="1"/>
    </xf>
    <xf numFmtId="0" fontId="44" fillId="28" borderId="3" xfId="0" applyFont="1" applyFill="1" applyBorder="1" applyAlignment="1">
      <alignment horizontal="center" vertical="center" wrapText="1"/>
    </xf>
    <xf numFmtId="0" fontId="20" fillId="26" borderId="1" xfId="0" applyFont="1" applyFill="1" applyBorder="1" applyAlignment="1">
      <alignment horizontal="center" vertical="center" wrapText="1"/>
    </xf>
    <xf numFmtId="0" fontId="20" fillId="26" borderId="2" xfId="0" applyFont="1" applyFill="1" applyBorder="1" applyAlignment="1">
      <alignment horizontal="center" vertical="center" wrapText="1"/>
    </xf>
    <xf numFmtId="0" fontId="20" fillId="26" borderId="3" xfId="0" applyFont="1" applyFill="1" applyBorder="1" applyAlignment="1">
      <alignment horizontal="center" vertical="center" wrapText="1"/>
    </xf>
    <xf numFmtId="0" fontId="44" fillId="28"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26" borderId="4" xfId="0" applyFont="1" applyFill="1" applyBorder="1" applyAlignment="1">
      <alignment horizontal="center" vertical="center"/>
    </xf>
    <xf numFmtId="0" fontId="9" fillId="26" borderId="5" xfId="0" applyFont="1" applyFill="1" applyBorder="1" applyAlignment="1">
      <alignment horizontal="center" vertical="center"/>
    </xf>
    <xf numFmtId="0" fontId="8" fillId="26" borderId="4" xfId="0" applyFont="1" applyFill="1" applyBorder="1" applyAlignment="1">
      <alignment horizontal="center" vertical="center"/>
    </xf>
    <xf numFmtId="0" fontId="8" fillId="26" borderId="8" xfId="0" applyFont="1" applyFill="1" applyBorder="1" applyAlignment="1">
      <alignment horizontal="center" vertical="center"/>
    </xf>
    <xf numFmtId="166" fontId="18" fillId="0" borderId="1" xfId="0" applyNumberFormat="1" applyFont="1" applyBorder="1" applyAlignment="1">
      <alignment horizontal="center" vertical="center" wrapText="1"/>
    </xf>
    <xf numFmtId="0" fontId="8" fillId="26" borderId="1" xfId="0" applyFont="1" applyFill="1" applyBorder="1" applyAlignment="1">
      <alignment horizontal="center" vertical="center" wrapText="1"/>
    </xf>
    <xf numFmtId="0" fontId="46" fillId="0" borderId="1" xfId="0" applyFont="1" applyBorder="1" applyAlignment="1" applyProtection="1">
      <alignment horizontal="left" vertical="center" wrapText="1"/>
      <protection locked="0"/>
    </xf>
    <xf numFmtId="0" fontId="46" fillId="0" borderId="1" xfId="0" applyFont="1" applyBorder="1" applyAlignment="1" applyProtection="1">
      <alignment horizontal="left" vertical="center"/>
      <protection locked="0"/>
    </xf>
    <xf numFmtId="0" fontId="3" fillId="18" borderId="1" xfId="0" applyFont="1" applyFill="1" applyBorder="1" applyAlignment="1">
      <alignment horizontal="left" vertical="center" wrapText="1"/>
    </xf>
    <xf numFmtId="166" fontId="2" fillId="26" borderId="1" xfId="0" applyNumberFormat="1" applyFont="1" applyFill="1" applyBorder="1" applyAlignment="1">
      <alignment horizontal="center" vertical="center" wrapText="1"/>
    </xf>
    <xf numFmtId="166" fontId="2" fillId="26" borderId="4" xfId="0" applyNumberFormat="1" applyFont="1" applyFill="1" applyBorder="1" applyAlignment="1">
      <alignment horizontal="center" vertical="center" wrapText="1"/>
    </xf>
    <xf numFmtId="166" fontId="2" fillId="26" borderId="8" xfId="0" applyNumberFormat="1" applyFont="1" applyFill="1" applyBorder="1" applyAlignment="1">
      <alignment horizontal="center" vertical="center" wrapText="1"/>
    </xf>
    <xf numFmtId="166" fontId="2" fillId="26" borderId="5" xfId="0" applyNumberFormat="1" applyFont="1" applyFill="1" applyBorder="1" applyAlignment="1">
      <alignment horizontal="center" vertical="center" wrapText="1"/>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2" fillId="0" borderId="1" xfId="0" applyFont="1" applyBorder="1" applyAlignment="1">
      <alignment horizontal="center" vertical="center"/>
    </xf>
    <xf numFmtId="0" fontId="20" fillId="26" borderId="10" xfId="0" applyFont="1" applyFill="1" applyBorder="1" applyAlignment="1">
      <alignment horizontal="center" vertical="center" wrapText="1"/>
    </xf>
    <xf numFmtId="0" fontId="9" fillId="26" borderId="8" xfId="0" applyFont="1" applyFill="1" applyBorder="1" applyAlignment="1">
      <alignment horizontal="center" vertical="center"/>
    </xf>
    <xf numFmtId="0" fontId="9" fillId="3" borderId="0" xfId="0" applyFont="1" applyFill="1" applyAlignment="1" applyProtection="1">
      <alignment horizontal="center" vertical="center" wrapText="1"/>
      <protection locked="0"/>
    </xf>
    <xf numFmtId="0" fontId="18" fillId="3" borderId="0" xfId="0" applyFont="1" applyFill="1" applyAlignment="1" applyProtection="1">
      <alignment horizontal="left" vertical="center"/>
      <protection locked="0"/>
    </xf>
    <xf numFmtId="0" fontId="0" fillId="2" borderId="0" xfId="0" applyFill="1" applyAlignment="1">
      <alignment horizontal="left" vertical="center" wrapText="1"/>
    </xf>
    <xf numFmtId="0" fontId="24" fillId="0" borderId="4" xfId="0" applyFont="1" applyBorder="1" applyAlignment="1" applyProtection="1">
      <alignment vertical="center" wrapText="1"/>
      <protection locked="0"/>
    </xf>
    <xf numFmtId="0" fontId="24" fillId="0" borderId="8"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18" fillId="26" borderId="4" xfId="0" applyFont="1" applyFill="1" applyBorder="1" applyAlignment="1">
      <alignment horizontal="justify" vertical="center" wrapText="1"/>
    </xf>
    <xf numFmtId="0" fontId="18" fillId="26" borderId="8" xfId="0" applyFont="1" applyFill="1" applyBorder="1" applyAlignment="1">
      <alignment horizontal="justify" vertical="center" wrapText="1"/>
    </xf>
    <xf numFmtId="0" fontId="18" fillId="26" borderId="5" xfId="0" applyFont="1" applyFill="1" applyBorder="1" applyAlignment="1">
      <alignment horizontal="justify" vertical="center" wrapText="1"/>
    </xf>
    <xf numFmtId="0" fontId="2" fillId="26" borderId="9" xfId="0" applyFont="1" applyFill="1" applyBorder="1" applyAlignment="1">
      <alignment horizontal="center" vertical="center"/>
    </xf>
    <xf numFmtId="0" fontId="11" fillId="29" borderId="4" xfId="0" applyFont="1" applyFill="1" applyBorder="1" applyAlignment="1" applyProtection="1">
      <alignment horizontal="center"/>
      <protection locked="0"/>
    </xf>
    <xf numFmtId="0" fontId="11" fillId="29" borderId="8" xfId="0" applyFont="1" applyFill="1" applyBorder="1" applyAlignment="1" applyProtection="1">
      <alignment horizontal="center"/>
      <protection locked="0"/>
    </xf>
    <xf numFmtId="0" fontId="11" fillId="29" borderId="5" xfId="0" applyFont="1" applyFill="1" applyBorder="1" applyAlignment="1" applyProtection="1">
      <alignment horizontal="center"/>
      <protection locked="0"/>
    </xf>
    <xf numFmtId="0" fontId="18" fillId="3" borderId="1" xfId="0" applyFont="1" applyFill="1" applyBorder="1" applyAlignment="1" applyProtection="1">
      <alignment horizontal="left" vertical="center" wrapText="1"/>
      <protection locked="0"/>
    </xf>
    <xf numFmtId="0" fontId="18" fillId="0" borderId="1" xfId="0" applyFont="1" applyBorder="1" applyAlignment="1">
      <alignment horizontal="left"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18" fillId="3" borderId="4"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43" fillId="3" borderId="0" xfId="0" applyFont="1" applyFill="1" applyAlignment="1">
      <alignment horizontal="center" vertical="center"/>
    </xf>
    <xf numFmtId="0" fontId="44" fillId="20" borderId="1" xfId="0" applyFont="1" applyFill="1" applyBorder="1" applyAlignment="1">
      <alignment horizontal="center" vertical="center"/>
    </xf>
    <xf numFmtId="0" fontId="45" fillId="0" borderId="0" xfId="0" applyFont="1" applyAlignment="1">
      <alignment horizontal="center" vertical="center" wrapText="1"/>
    </xf>
    <xf numFmtId="0" fontId="26" fillId="0" borderId="1" xfId="0" applyFont="1" applyBorder="1" applyAlignment="1" applyProtection="1">
      <alignment horizontal="center" vertical="center" wrapText="1"/>
      <protection locked="0"/>
    </xf>
    <xf numFmtId="1" fontId="30" fillId="0" borderId="2" xfId="3" applyNumberFormat="1" applyFont="1" applyBorder="1" applyAlignment="1" applyProtection="1">
      <alignment horizontal="center" vertical="center" wrapText="1"/>
      <protection locked="0"/>
    </xf>
    <xf numFmtId="1" fontId="30" fillId="0" borderId="3" xfId="3" applyNumberFormat="1" applyFont="1" applyBorder="1" applyAlignment="1" applyProtection="1">
      <alignment horizontal="center" vertical="center" wrapText="1"/>
      <protection locked="0"/>
    </xf>
    <xf numFmtId="0" fontId="8" fillId="11" borderId="1" xfId="0" applyFont="1" applyFill="1" applyBorder="1" applyAlignment="1">
      <alignment horizontal="center" vertical="center" wrapText="1"/>
    </xf>
    <xf numFmtId="0" fontId="0" fillId="11" borderId="1" xfId="0" applyFill="1" applyBorder="1" applyAlignment="1">
      <alignment horizontal="center" vertical="center"/>
    </xf>
    <xf numFmtId="0" fontId="18" fillId="12" borderId="2" xfId="0" applyFont="1" applyFill="1" applyBorder="1" applyAlignment="1" applyProtection="1">
      <alignment horizontal="left" vertical="center" wrapText="1" indent="1"/>
      <protection locked="0"/>
    </xf>
    <xf numFmtId="0" fontId="18" fillId="12" borderId="3" xfId="0" applyFont="1" applyFill="1" applyBorder="1" applyAlignment="1" applyProtection="1">
      <alignment horizontal="left" vertical="center" wrapText="1" indent="1"/>
      <protection locked="0"/>
    </xf>
    <xf numFmtId="0" fontId="0" fillId="11" borderId="1" xfId="0" applyFill="1" applyBorder="1"/>
    <xf numFmtId="0" fontId="8" fillId="11" borderId="4" xfId="0" applyFont="1" applyFill="1" applyBorder="1" applyAlignment="1">
      <alignment horizontal="center" vertical="center" wrapText="1"/>
    </xf>
    <xf numFmtId="0" fontId="8" fillId="11" borderId="8"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3" fillId="15" borderId="2" xfId="0" applyFont="1" applyFill="1" applyBorder="1" applyAlignment="1" applyProtection="1">
      <alignment horizontal="center" vertical="center" wrapText="1"/>
      <protection locked="0"/>
    </xf>
    <xf numFmtId="0" fontId="3" fillId="15" borderId="3" xfId="0" applyFont="1" applyFill="1" applyBorder="1" applyAlignment="1" applyProtection="1">
      <alignment horizontal="center" vertical="center" wrapText="1"/>
      <protection locked="0"/>
    </xf>
    <xf numFmtId="0" fontId="18" fillId="15" borderId="2" xfId="0" applyFont="1" applyFill="1" applyBorder="1" applyAlignment="1" applyProtection="1">
      <alignment horizontal="center" vertical="center" wrapText="1"/>
      <protection locked="0"/>
    </xf>
    <xf numFmtId="0" fontId="18" fillId="15" borderId="3" xfId="0" applyFont="1" applyFill="1" applyBorder="1" applyAlignment="1" applyProtection="1">
      <alignment horizontal="center" vertical="center" wrapText="1"/>
      <protection locked="0"/>
    </xf>
    <xf numFmtId="0" fontId="3" fillId="13" borderId="1"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13" borderId="1" xfId="0" applyFont="1" applyFill="1" applyBorder="1" applyAlignment="1" applyProtection="1">
      <alignment horizontal="center" vertical="center" wrapText="1"/>
      <protection locked="0"/>
    </xf>
    <xf numFmtId="169" fontId="18" fillId="13" borderId="1" xfId="6" applyNumberFormat="1" applyFont="1" applyFill="1" applyBorder="1" applyAlignment="1">
      <alignment horizontal="center" vertical="center" wrapText="1"/>
    </xf>
  </cellXfs>
  <cellStyles count="11">
    <cellStyle name="Énfasis1" xfId="9" builtinId="29"/>
    <cellStyle name="Millares" xfId="1" builtinId="3"/>
    <cellStyle name="Millares 2" xfId="10"/>
    <cellStyle name="Moneda" xfId="2" builtinId="4"/>
    <cellStyle name="Moneda 2" xfId="7"/>
    <cellStyle name="Normal" xfId="0" builtinId="0"/>
    <cellStyle name="Normal 10" xfId="8"/>
    <cellStyle name="Normal 2" xfId="3"/>
    <cellStyle name="Porcentaje" xfId="4" builtinId="5"/>
    <cellStyle name="Porcentaje 2" xfId="6"/>
    <cellStyle name="Porcentual 2" xfId="5"/>
  </cellStyles>
  <dxfs count="16">
    <dxf>
      <numFmt numFmtId="172" formatCode="&quot;Riesgo Importante&quot;"/>
      <fill>
        <patternFill>
          <bgColor rgb="FFFFC000"/>
        </patternFill>
      </fill>
    </dxf>
    <dxf>
      <font>
        <strike val="0"/>
        <outline val="0"/>
        <shadow val="0"/>
        <u val="none"/>
        <vertAlign val="baseline"/>
        <sz val="11"/>
        <color theme="1"/>
        <name val="Arial Narrow"/>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scheme val="none"/>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Arial Narrow"/>
        <scheme val="none"/>
      </font>
      <alignment horizontal="general" vertical="bottom"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numFmt numFmtId="173" formatCode="&quot;Riesgo Marginal&quot;"/>
      <fill>
        <patternFill>
          <bgColor theme="0"/>
        </patternFill>
      </fill>
    </dxf>
    <dxf>
      <numFmt numFmtId="174" formatCode="&quot;Riesgo Apreciable&quot;"/>
      <fill>
        <patternFill>
          <bgColor rgb="FFFFFF99"/>
        </patternFill>
      </fill>
    </dxf>
    <dxf>
      <numFmt numFmtId="172" formatCode="&quot;Riesgo Importante&quot;"/>
      <fill>
        <patternFill>
          <bgColor rgb="FFFFC000"/>
        </patternFill>
      </fill>
    </dxf>
    <dxf>
      <font>
        <color theme="0"/>
      </font>
      <numFmt numFmtId="175" formatCode="&quot;Riesgo muy grave&quot;"/>
      <fill>
        <patternFill>
          <bgColor rgb="FFFF0000"/>
        </patternFill>
      </fill>
    </dxf>
    <dxf>
      <fill>
        <patternFill patternType="darkGrid"/>
      </fill>
    </dxf>
  </dxfs>
  <tableStyles count="0" defaultTableStyle="TableStyleMedium9" defaultPivotStyle="PivotStyleLight16"/>
  <colors>
    <mruColors>
      <color rgb="FF17830F"/>
      <color rgb="FF198E10"/>
      <color rgb="FF167C0E"/>
      <color rgb="FF0D4808"/>
      <color rgb="FFE2E2E2"/>
      <color rgb="FF51572B"/>
      <color rgb="FFBDF296"/>
      <color rgb="FFFFFF99"/>
      <color rgb="FFFFFF66"/>
      <color rgb="FFDAF8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PDI-03'!A1"/><Relationship Id="rId7" Type="http://schemas.openxmlformats.org/officeDocument/2006/relationships/hyperlink" Target="#'PDI-07'!A1"/><Relationship Id="rId2" Type="http://schemas.openxmlformats.org/officeDocument/2006/relationships/hyperlink" Target="#'PDI-02'!A1"/><Relationship Id="rId1" Type="http://schemas.openxmlformats.org/officeDocument/2006/relationships/hyperlink" Target="#'PDI-01'!A1"/><Relationship Id="rId6" Type="http://schemas.openxmlformats.org/officeDocument/2006/relationships/hyperlink" Target="#'PDI-06'!A1"/><Relationship Id="rId5" Type="http://schemas.openxmlformats.org/officeDocument/2006/relationships/hyperlink" Target="#'PDI-05'!A1"/><Relationship Id="rId4" Type="http://schemas.openxmlformats.org/officeDocument/2006/relationships/hyperlink" Target="#'PDI-04'!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hyperlink" Target="#&#205;ndice!A1"/><Relationship Id="rId5" Type="http://schemas.openxmlformats.org/officeDocument/2006/relationships/image" Target="../media/image2.png"/><Relationship Id="rId4"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oneCellAnchor>
    <xdr:from>
      <xdr:col>2</xdr:col>
      <xdr:colOff>245447</xdr:colOff>
      <xdr:row>1</xdr:row>
      <xdr:rowOff>41462</xdr:rowOff>
    </xdr:from>
    <xdr:ext cx="5231239" cy="921621"/>
    <xdr:sp macro="" textlink="">
      <xdr:nvSpPr>
        <xdr:cNvPr id="20" name="19 Rectángulo">
          <a:extLst>
            <a:ext uri="{FF2B5EF4-FFF2-40B4-BE49-F238E27FC236}">
              <a16:creationId xmlns:a16="http://schemas.microsoft.com/office/drawing/2014/main" id="{00000000-0008-0000-0000-000014000000}"/>
            </a:ext>
          </a:extLst>
        </xdr:cNvPr>
        <xdr:cNvSpPr/>
      </xdr:nvSpPr>
      <xdr:spPr>
        <a:xfrm>
          <a:off x="2489114" y="231962"/>
          <a:ext cx="5231239" cy="921621"/>
        </a:xfrm>
        <a:prstGeom prst="rect">
          <a:avLst/>
        </a:prstGeom>
        <a:solidFill>
          <a:schemeClr val="tx2">
            <a:lumMod val="75000"/>
          </a:schemeClr>
        </a:solidFill>
      </xdr:spPr>
      <xdr:txBody>
        <a:bodyPr wrap="none" lIns="91440" tIns="45720" rIns="91440" bIns="45720">
          <a:noAutofit/>
        </a:bodyPr>
        <a:lstStyle/>
        <a:p>
          <a:pPr algn="ctr"/>
          <a:r>
            <a:rPr lang="es-ES" sz="1300" b="0" cap="none" spc="0" baseline="0">
              <a:ln w="18415" cmpd="sng">
                <a:solidFill>
                  <a:srgbClr val="FFFFFF"/>
                </a:solidFill>
                <a:prstDash val="solid"/>
              </a:ln>
              <a:solidFill>
                <a:schemeClr val="bg1">
                  <a:lumMod val="50000"/>
                </a:schemeClr>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300" b="0" cap="none" spc="0" baseline="0">
              <a:ln w="18415" cmpd="sng">
                <a:solidFill>
                  <a:srgbClr val="FFFFFF"/>
                </a:solidFill>
                <a:prstDash val="solid"/>
              </a:ln>
              <a:solidFill>
                <a:schemeClr val="bg1">
                  <a:lumMod val="50000"/>
                </a:schemeClr>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algn="ctr"/>
          <a:r>
            <a:rPr lang="es-ES" sz="1300" b="0" cap="none" spc="0" baseline="0">
              <a:ln w="18415" cmpd="sng">
                <a:solidFill>
                  <a:srgbClr val="FFFFFF"/>
                </a:solidFill>
                <a:prstDash val="solid"/>
              </a:ln>
              <a:solidFill>
                <a:schemeClr val="bg1">
                  <a:lumMod val="50000"/>
                </a:schemeClr>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300" b="0" cap="none" spc="0" baseline="0">
              <a:ln w="18415" cmpd="sng">
                <a:solidFill>
                  <a:srgbClr val="FFFFFF"/>
                </a:solidFill>
                <a:prstDash val="solid"/>
              </a:ln>
              <a:solidFill>
                <a:schemeClr val="bg1">
                  <a:lumMod val="50000"/>
                </a:schemeClr>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a:t>
          </a:r>
          <a:r>
            <a:rPr lang="es-ES" sz="1300" b="0" cap="none" spc="0" baseline="0">
              <a:ln w="18415" cmpd="sng">
                <a:solidFill>
                  <a:srgbClr val="FFFFFF"/>
                </a:solidFill>
                <a:prstDash val="solid"/>
              </a:ln>
              <a:solidFill>
                <a:srgbClr val="00B050"/>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2025 - 2028</a:t>
          </a:r>
        </a:p>
      </xdr:txBody>
    </xdr:sp>
    <xdr:clientData/>
  </xdr:oneCellAnchor>
  <xdr:twoCellAnchor>
    <xdr:from>
      <xdr:col>2</xdr:col>
      <xdr:colOff>323850</xdr:colOff>
      <xdr:row>7</xdr:row>
      <xdr:rowOff>76200</xdr:rowOff>
    </xdr:from>
    <xdr:to>
      <xdr:col>9</xdr:col>
      <xdr:colOff>494620</xdr:colOff>
      <xdr:row>10</xdr:row>
      <xdr:rowOff>85725</xdr:rowOff>
    </xdr:to>
    <xdr:sp macro="" textlink="">
      <xdr:nvSpPr>
        <xdr:cNvPr id="22" name="21 Rectángulo redondeado">
          <a:hlinkClick xmlns:r="http://schemas.openxmlformats.org/officeDocument/2006/relationships" r:id="rId1"/>
          <a:extLst>
            <a:ext uri="{FF2B5EF4-FFF2-40B4-BE49-F238E27FC236}">
              <a16:creationId xmlns:a16="http://schemas.microsoft.com/office/drawing/2014/main" id="{00000000-0008-0000-0000-000016000000}"/>
            </a:ext>
          </a:extLst>
        </xdr:cNvPr>
        <xdr:cNvSpPr/>
      </xdr:nvSpPr>
      <xdr:spPr>
        <a:xfrm>
          <a:off x="2562225" y="1600200"/>
          <a:ext cx="5504770" cy="581025"/>
        </a:xfrm>
        <a:prstGeom prst="roundRect">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Información Básica del Proyecto</a:t>
          </a:r>
        </a:p>
      </xdr:txBody>
    </xdr:sp>
    <xdr:clientData/>
  </xdr:twoCellAnchor>
  <xdr:twoCellAnchor>
    <xdr:from>
      <xdr:col>2</xdr:col>
      <xdr:colOff>312420</xdr:colOff>
      <xdr:row>12</xdr:row>
      <xdr:rowOff>133350</xdr:rowOff>
    </xdr:from>
    <xdr:to>
      <xdr:col>9</xdr:col>
      <xdr:colOff>483191</xdr:colOff>
      <xdr:row>15</xdr:row>
      <xdr:rowOff>142875</xdr:rowOff>
    </xdr:to>
    <xdr:sp macro="" textlink="">
      <xdr:nvSpPr>
        <xdr:cNvPr id="23" name="22 Rectángulo redondeado">
          <a:hlinkClick xmlns:r="http://schemas.openxmlformats.org/officeDocument/2006/relationships" r:id="rId2"/>
          <a:extLst>
            <a:ext uri="{FF2B5EF4-FFF2-40B4-BE49-F238E27FC236}">
              <a16:creationId xmlns:a16="http://schemas.microsoft.com/office/drawing/2014/main" id="{00000000-0008-0000-0000-000017000000}"/>
            </a:ext>
          </a:extLst>
        </xdr:cNvPr>
        <xdr:cNvSpPr/>
      </xdr:nvSpPr>
      <xdr:spPr>
        <a:xfrm>
          <a:off x="2550795" y="2609850"/>
          <a:ext cx="5504771" cy="581025"/>
        </a:xfrm>
        <a:prstGeom prst="roundRect">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Diagnóstico del problema/necesidad/oportunidad</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twoCellAnchor>
  <xdr:twoCellAnchor>
    <xdr:from>
      <xdr:col>2</xdr:col>
      <xdr:colOff>300991</xdr:colOff>
      <xdr:row>18</xdr:row>
      <xdr:rowOff>9525</xdr:rowOff>
    </xdr:from>
    <xdr:to>
      <xdr:col>9</xdr:col>
      <xdr:colOff>491491</xdr:colOff>
      <xdr:row>21</xdr:row>
      <xdr:rowOff>19050</xdr:rowOff>
    </xdr:to>
    <xdr:sp macro="" textlink="">
      <xdr:nvSpPr>
        <xdr:cNvPr id="24" name="23 Rectángulo redondeado">
          <a:hlinkClick xmlns:r="http://schemas.openxmlformats.org/officeDocument/2006/relationships" r:id="rId3"/>
          <a:extLst>
            <a:ext uri="{FF2B5EF4-FFF2-40B4-BE49-F238E27FC236}">
              <a16:creationId xmlns:a16="http://schemas.microsoft.com/office/drawing/2014/main" id="{00000000-0008-0000-0000-000018000000}"/>
            </a:ext>
          </a:extLst>
        </xdr:cNvPr>
        <xdr:cNvSpPr/>
      </xdr:nvSpPr>
      <xdr:spPr>
        <a:xfrm>
          <a:off x="2539366" y="3629025"/>
          <a:ext cx="5524500" cy="581025"/>
        </a:xfrm>
        <a:prstGeom prst="roundRect">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Objetivos del proyecto y Matriz de Marco Lógico</a:t>
          </a:r>
          <a:endParaRPr lang="es-CO"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twoCellAnchor>
  <xdr:twoCellAnchor>
    <xdr:from>
      <xdr:col>2</xdr:col>
      <xdr:colOff>232411</xdr:colOff>
      <xdr:row>22</xdr:row>
      <xdr:rowOff>22412</xdr:rowOff>
    </xdr:from>
    <xdr:to>
      <xdr:col>9</xdr:col>
      <xdr:colOff>504825</xdr:colOff>
      <xdr:row>27</xdr:row>
      <xdr:rowOff>168087</xdr:rowOff>
    </xdr:to>
    <xdr:sp macro="" textlink="">
      <xdr:nvSpPr>
        <xdr:cNvPr id="25" name="24 Rectángulo redondeado">
          <a:hlinkClick xmlns:r="http://schemas.openxmlformats.org/officeDocument/2006/relationships" r:id="rId4"/>
          <a:extLst>
            <a:ext uri="{FF2B5EF4-FFF2-40B4-BE49-F238E27FC236}">
              <a16:creationId xmlns:a16="http://schemas.microsoft.com/office/drawing/2014/main" id="{00000000-0008-0000-0000-000019000000}"/>
            </a:ext>
          </a:extLst>
        </xdr:cNvPr>
        <xdr:cNvSpPr/>
      </xdr:nvSpPr>
      <xdr:spPr>
        <a:xfrm>
          <a:off x="2473587" y="4403912"/>
          <a:ext cx="5606414" cy="1098175"/>
        </a:xfrm>
        <a:prstGeom prst="roundRect">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lIns="360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plurianual y fuentes de financiación (Modelo presupuesto Vicerrectoría Administrativa)</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twoCellAnchor>
  <xdr:twoCellAnchor>
    <xdr:from>
      <xdr:col>2</xdr:col>
      <xdr:colOff>363856</xdr:colOff>
      <xdr:row>29</xdr:row>
      <xdr:rowOff>0</xdr:rowOff>
    </xdr:from>
    <xdr:to>
      <xdr:col>9</xdr:col>
      <xdr:colOff>554356</xdr:colOff>
      <xdr:row>32</xdr:row>
      <xdr:rowOff>9525</xdr:rowOff>
    </xdr:to>
    <xdr:sp macro="" textlink="">
      <xdr:nvSpPr>
        <xdr:cNvPr id="26" name="25 Rectángulo redondeado">
          <a:hlinkClick xmlns:r="http://schemas.openxmlformats.org/officeDocument/2006/relationships" r:id="rId5"/>
          <a:extLst>
            <a:ext uri="{FF2B5EF4-FFF2-40B4-BE49-F238E27FC236}">
              <a16:creationId xmlns:a16="http://schemas.microsoft.com/office/drawing/2014/main" id="{00000000-0008-0000-0000-00001A000000}"/>
            </a:ext>
          </a:extLst>
        </xdr:cNvPr>
        <xdr:cNvSpPr/>
      </xdr:nvSpPr>
      <xdr:spPr>
        <a:xfrm>
          <a:off x="2602231" y="5715000"/>
          <a:ext cx="5524500" cy="581025"/>
        </a:xfrm>
        <a:prstGeom prst="roundRect">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Análisis de impacto ambiental</a:t>
          </a:r>
          <a:endParaRPr lang="es-CO" sz="3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twoCellAnchor>
  <xdr:twoCellAnchor>
    <xdr:from>
      <xdr:col>2</xdr:col>
      <xdr:colOff>400050</xdr:colOff>
      <xdr:row>34</xdr:row>
      <xdr:rowOff>39221</xdr:rowOff>
    </xdr:from>
    <xdr:to>
      <xdr:col>9</xdr:col>
      <xdr:colOff>590550</xdr:colOff>
      <xdr:row>38</xdr:row>
      <xdr:rowOff>50426</xdr:rowOff>
    </xdr:to>
    <xdr:sp macro="" textlink="">
      <xdr:nvSpPr>
        <xdr:cNvPr id="27" name="26 Rectángulo redondeado">
          <a:hlinkClick xmlns:r="http://schemas.openxmlformats.org/officeDocument/2006/relationships" r:id="rId6"/>
          <a:extLst>
            <a:ext uri="{FF2B5EF4-FFF2-40B4-BE49-F238E27FC236}">
              <a16:creationId xmlns:a16="http://schemas.microsoft.com/office/drawing/2014/main" id="{00000000-0008-0000-0000-00001B000000}"/>
            </a:ext>
          </a:extLst>
        </xdr:cNvPr>
        <xdr:cNvSpPr/>
      </xdr:nvSpPr>
      <xdr:spPr>
        <a:xfrm>
          <a:off x="2638425" y="6706721"/>
          <a:ext cx="5524500" cy="773205"/>
        </a:xfrm>
        <a:prstGeom prst="roundRect">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pPr algn="l"/>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Descripción de beneficios sociales y económicos del proyecto</a:t>
          </a:r>
          <a:endParaRPr lang="es-CO" sz="4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twoCellAnchor>
  <xdr:twoCellAnchor>
    <xdr:from>
      <xdr:col>1</xdr:col>
      <xdr:colOff>244289</xdr:colOff>
      <xdr:row>33</xdr:row>
      <xdr:rowOff>133350</xdr:rowOff>
    </xdr:from>
    <xdr:to>
      <xdr:col>2</xdr:col>
      <xdr:colOff>571500</xdr:colOff>
      <xdr:row>38</xdr:row>
      <xdr:rowOff>57150</xdr:rowOff>
    </xdr:to>
    <xdr:sp macro="" textlink="">
      <xdr:nvSpPr>
        <xdr:cNvPr id="29" name="28 Elipse">
          <a:hlinkClick xmlns:r="http://schemas.openxmlformats.org/officeDocument/2006/relationships" r:id="rId6"/>
          <a:extLst>
            <a:ext uri="{FF2B5EF4-FFF2-40B4-BE49-F238E27FC236}">
              <a16:creationId xmlns:a16="http://schemas.microsoft.com/office/drawing/2014/main" id="{00000000-0008-0000-0000-00001D000000}"/>
            </a:ext>
          </a:extLst>
        </xdr:cNvPr>
        <xdr:cNvSpPr/>
      </xdr:nvSpPr>
      <xdr:spPr>
        <a:xfrm>
          <a:off x="1720664" y="6610350"/>
          <a:ext cx="1089211" cy="876300"/>
        </a:xfrm>
        <a:prstGeom prst="ellipse">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PDI 06</a:t>
          </a:r>
        </a:p>
      </xdr:txBody>
    </xdr:sp>
    <xdr:clientData/>
  </xdr:twoCellAnchor>
  <xdr:twoCellAnchor>
    <xdr:from>
      <xdr:col>1</xdr:col>
      <xdr:colOff>249331</xdr:colOff>
      <xdr:row>28</xdr:row>
      <xdr:rowOff>55245</xdr:rowOff>
    </xdr:from>
    <xdr:to>
      <xdr:col>2</xdr:col>
      <xdr:colOff>542925</xdr:colOff>
      <xdr:row>32</xdr:row>
      <xdr:rowOff>169545</xdr:rowOff>
    </xdr:to>
    <xdr:sp macro="" textlink="">
      <xdr:nvSpPr>
        <xdr:cNvPr id="30" name="29 Elipse">
          <a:hlinkClick xmlns:r="http://schemas.openxmlformats.org/officeDocument/2006/relationships" r:id="rId5"/>
          <a:extLst>
            <a:ext uri="{FF2B5EF4-FFF2-40B4-BE49-F238E27FC236}">
              <a16:creationId xmlns:a16="http://schemas.microsoft.com/office/drawing/2014/main" id="{00000000-0008-0000-0000-00001E000000}"/>
            </a:ext>
          </a:extLst>
        </xdr:cNvPr>
        <xdr:cNvSpPr/>
      </xdr:nvSpPr>
      <xdr:spPr>
        <a:xfrm>
          <a:off x="1725706" y="5579745"/>
          <a:ext cx="1055594" cy="876300"/>
        </a:xfrm>
        <a:prstGeom prst="ellipse">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PDI 05</a:t>
          </a:r>
        </a:p>
      </xdr:txBody>
    </xdr:sp>
    <xdr:clientData/>
  </xdr:twoCellAnchor>
  <xdr:twoCellAnchor>
    <xdr:from>
      <xdr:col>1</xdr:col>
      <xdr:colOff>235325</xdr:colOff>
      <xdr:row>22</xdr:row>
      <xdr:rowOff>110490</xdr:rowOff>
    </xdr:from>
    <xdr:to>
      <xdr:col>2</xdr:col>
      <xdr:colOff>495301</xdr:colOff>
      <xdr:row>27</xdr:row>
      <xdr:rowOff>34290</xdr:rowOff>
    </xdr:to>
    <xdr:sp macro="" textlink="">
      <xdr:nvSpPr>
        <xdr:cNvPr id="31" name="30 Elipse">
          <a:hlinkClick xmlns:r="http://schemas.openxmlformats.org/officeDocument/2006/relationships" r:id="rId4"/>
          <a:extLst>
            <a:ext uri="{FF2B5EF4-FFF2-40B4-BE49-F238E27FC236}">
              <a16:creationId xmlns:a16="http://schemas.microsoft.com/office/drawing/2014/main" id="{00000000-0008-0000-0000-00001F000000}"/>
            </a:ext>
          </a:extLst>
        </xdr:cNvPr>
        <xdr:cNvSpPr/>
      </xdr:nvSpPr>
      <xdr:spPr>
        <a:xfrm>
          <a:off x="1714501" y="4491990"/>
          <a:ext cx="1021976" cy="876300"/>
        </a:xfrm>
        <a:prstGeom prst="ellipse">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PDI 04</a:t>
          </a:r>
        </a:p>
      </xdr:txBody>
    </xdr:sp>
    <xdr:clientData/>
  </xdr:twoCellAnchor>
  <xdr:twoCellAnchor>
    <xdr:from>
      <xdr:col>1</xdr:col>
      <xdr:colOff>212913</xdr:colOff>
      <xdr:row>17</xdr:row>
      <xdr:rowOff>51435</xdr:rowOff>
    </xdr:from>
    <xdr:to>
      <xdr:col>2</xdr:col>
      <xdr:colOff>495301</xdr:colOff>
      <xdr:row>21</xdr:row>
      <xdr:rowOff>165735</xdr:rowOff>
    </xdr:to>
    <xdr:sp macro="" textlink="">
      <xdr:nvSpPr>
        <xdr:cNvPr id="32" name="31 Elipse">
          <a:hlinkClick xmlns:r="http://schemas.openxmlformats.org/officeDocument/2006/relationships" r:id="rId3"/>
          <a:extLst>
            <a:ext uri="{FF2B5EF4-FFF2-40B4-BE49-F238E27FC236}">
              <a16:creationId xmlns:a16="http://schemas.microsoft.com/office/drawing/2014/main" id="{00000000-0008-0000-0000-000020000000}"/>
            </a:ext>
          </a:extLst>
        </xdr:cNvPr>
        <xdr:cNvSpPr/>
      </xdr:nvSpPr>
      <xdr:spPr>
        <a:xfrm>
          <a:off x="1692089" y="3480435"/>
          <a:ext cx="1044388" cy="876300"/>
        </a:xfrm>
        <a:prstGeom prst="ellipse">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PDI 03</a:t>
          </a:r>
        </a:p>
      </xdr:txBody>
    </xdr:sp>
    <xdr:clientData/>
  </xdr:twoCellAnchor>
  <xdr:twoCellAnchor>
    <xdr:from>
      <xdr:col>1</xdr:col>
      <xdr:colOff>201707</xdr:colOff>
      <xdr:row>11</xdr:row>
      <xdr:rowOff>182880</xdr:rowOff>
    </xdr:from>
    <xdr:to>
      <xdr:col>2</xdr:col>
      <xdr:colOff>495301</xdr:colOff>
      <xdr:row>16</xdr:row>
      <xdr:rowOff>106680</xdr:rowOff>
    </xdr:to>
    <xdr:sp macro="" textlink="">
      <xdr:nvSpPr>
        <xdr:cNvPr id="33" name="32 Elipse">
          <a:hlinkClick xmlns:r="http://schemas.openxmlformats.org/officeDocument/2006/relationships" r:id="rId2"/>
          <a:extLst>
            <a:ext uri="{FF2B5EF4-FFF2-40B4-BE49-F238E27FC236}">
              <a16:creationId xmlns:a16="http://schemas.microsoft.com/office/drawing/2014/main" id="{00000000-0008-0000-0000-000021000000}"/>
            </a:ext>
          </a:extLst>
        </xdr:cNvPr>
        <xdr:cNvSpPr/>
      </xdr:nvSpPr>
      <xdr:spPr>
        <a:xfrm>
          <a:off x="1680883" y="2468880"/>
          <a:ext cx="1055594" cy="876300"/>
        </a:xfrm>
        <a:prstGeom prst="ellipse">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PDI 02</a:t>
          </a:r>
        </a:p>
      </xdr:txBody>
    </xdr:sp>
    <xdr:clientData/>
  </xdr:twoCellAnchor>
  <xdr:twoCellAnchor>
    <xdr:from>
      <xdr:col>1</xdr:col>
      <xdr:colOff>235325</xdr:colOff>
      <xdr:row>6</xdr:row>
      <xdr:rowOff>123825</xdr:rowOff>
    </xdr:from>
    <xdr:to>
      <xdr:col>2</xdr:col>
      <xdr:colOff>495301</xdr:colOff>
      <xdr:row>11</xdr:row>
      <xdr:rowOff>47625</xdr:rowOff>
    </xdr:to>
    <xdr:sp macro="" textlink="">
      <xdr:nvSpPr>
        <xdr:cNvPr id="34" name="33 Elipse">
          <a:hlinkClick xmlns:r="http://schemas.openxmlformats.org/officeDocument/2006/relationships" r:id="rId1"/>
          <a:extLst>
            <a:ext uri="{FF2B5EF4-FFF2-40B4-BE49-F238E27FC236}">
              <a16:creationId xmlns:a16="http://schemas.microsoft.com/office/drawing/2014/main" id="{00000000-0008-0000-0000-000022000000}"/>
            </a:ext>
          </a:extLst>
        </xdr:cNvPr>
        <xdr:cNvSpPr/>
      </xdr:nvSpPr>
      <xdr:spPr>
        <a:xfrm>
          <a:off x="1714501" y="1457325"/>
          <a:ext cx="1021976" cy="876300"/>
        </a:xfrm>
        <a:prstGeom prst="ellipse">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PDI 01</a:t>
          </a:r>
        </a:p>
      </xdr:txBody>
    </xdr:sp>
    <xdr:clientData/>
  </xdr:twoCellAnchor>
  <xdr:twoCellAnchor>
    <xdr:from>
      <xdr:col>2</xdr:col>
      <xdr:colOff>409575</xdr:colOff>
      <xdr:row>39</xdr:row>
      <xdr:rowOff>161924</xdr:rowOff>
    </xdr:from>
    <xdr:to>
      <xdr:col>9</xdr:col>
      <xdr:colOff>600075</xdr:colOff>
      <xdr:row>43</xdr:row>
      <xdr:rowOff>109817</xdr:rowOff>
    </xdr:to>
    <xdr:sp macro="" textlink="">
      <xdr:nvSpPr>
        <xdr:cNvPr id="18" name="27 Rectángulo redondeado">
          <a:hlinkClick xmlns:r="http://schemas.openxmlformats.org/officeDocument/2006/relationships" r:id="rId7"/>
          <a:extLst>
            <a:ext uri="{FF2B5EF4-FFF2-40B4-BE49-F238E27FC236}">
              <a16:creationId xmlns:a16="http://schemas.microsoft.com/office/drawing/2014/main" id="{00000000-0008-0000-0000-000012000000}"/>
            </a:ext>
          </a:extLst>
        </xdr:cNvPr>
        <xdr:cNvSpPr/>
      </xdr:nvSpPr>
      <xdr:spPr>
        <a:xfrm>
          <a:off x="2647950" y="7781924"/>
          <a:ext cx="5524500" cy="709893"/>
        </a:xfrm>
        <a:prstGeom prst="roundRect">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lIns="252000" rtlCol="0" anchor="ctr"/>
        <a:lstStyle/>
        <a:p>
          <a:r>
            <a:rPr lang="es-CO" sz="1600" b="0" i="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Control de Cambios a los Proyectos </a:t>
          </a:r>
        </a:p>
      </xdr:txBody>
    </xdr:sp>
    <xdr:clientData/>
  </xdr:twoCellAnchor>
  <xdr:twoCellAnchor>
    <xdr:from>
      <xdr:col>1</xdr:col>
      <xdr:colOff>255495</xdr:colOff>
      <xdr:row>39</xdr:row>
      <xdr:rowOff>19050</xdr:rowOff>
    </xdr:from>
    <xdr:to>
      <xdr:col>2</xdr:col>
      <xdr:colOff>571500</xdr:colOff>
      <xdr:row>43</xdr:row>
      <xdr:rowOff>133350</xdr:rowOff>
    </xdr:to>
    <xdr:sp macro="" textlink="">
      <xdr:nvSpPr>
        <xdr:cNvPr id="21" name="34 Elipse">
          <a:hlinkClick xmlns:r="http://schemas.openxmlformats.org/officeDocument/2006/relationships" r:id="rId7"/>
          <a:extLst>
            <a:ext uri="{FF2B5EF4-FFF2-40B4-BE49-F238E27FC236}">
              <a16:creationId xmlns:a16="http://schemas.microsoft.com/office/drawing/2014/main" id="{00000000-0008-0000-0000-000015000000}"/>
            </a:ext>
          </a:extLst>
        </xdr:cNvPr>
        <xdr:cNvSpPr/>
      </xdr:nvSpPr>
      <xdr:spPr>
        <a:xfrm>
          <a:off x="1731870" y="7639050"/>
          <a:ext cx="1078005" cy="876300"/>
        </a:xfrm>
        <a:prstGeom prst="ellipse">
          <a:avLst/>
        </a:prstGeom>
        <a:solidFill>
          <a:schemeClr val="tx2">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PDI 07</a:t>
          </a:r>
        </a:p>
      </xdr:txBody>
    </xdr:sp>
    <xdr:clientData/>
  </xdr:twoCellAnchor>
  <xdr:twoCellAnchor editAs="oneCell">
    <xdr:from>
      <xdr:col>0</xdr:col>
      <xdr:colOff>158751</xdr:colOff>
      <xdr:row>0</xdr:row>
      <xdr:rowOff>105834</xdr:rowOff>
    </xdr:from>
    <xdr:to>
      <xdr:col>1</xdr:col>
      <xdr:colOff>190500</xdr:colOff>
      <xdr:row>7</xdr:row>
      <xdr:rowOff>10584</xdr:rowOff>
    </xdr:to>
    <xdr:pic>
      <xdr:nvPicPr>
        <xdr:cNvPr id="38" name="Imagen 37" descr="La UTP una buena opción de Estudios">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8751" y="105834"/>
          <a:ext cx="1513416"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245447</xdr:colOff>
      <xdr:row>1</xdr:row>
      <xdr:rowOff>41462</xdr:rowOff>
    </xdr:from>
    <xdr:ext cx="5231239" cy="921621"/>
    <xdr:sp macro="" textlink="">
      <xdr:nvSpPr>
        <xdr:cNvPr id="2" name="19 Rectángulo">
          <a:extLst>
            <a:ext uri="{FF2B5EF4-FFF2-40B4-BE49-F238E27FC236}">
              <a16:creationId xmlns:a16="http://schemas.microsoft.com/office/drawing/2014/main" id="{00000000-0008-0000-0000-000002000000}"/>
            </a:ext>
          </a:extLst>
        </xdr:cNvPr>
        <xdr:cNvSpPr/>
      </xdr:nvSpPr>
      <xdr:spPr>
        <a:xfrm>
          <a:off x="2483822" y="231962"/>
          <a:ext cx="5231239" cy="921621"/>
        </a:xfrm>
        <a:prstGeom prst="rect">
          <a:avLst/>
        </a:prstGeom>
        <a:solidFill>
          <a:schemeClr val="tx2">
            <a:lumMod val="75000"/>
          </a:schemeClr>
        </a:solidFill>
      </xdr:spPr>
      <xdr:txBody>
        <a:bodyPr wrap="none" lIns="91440" tIns="45720" rIns="91440" bIns="45720">
          <a:noAutofit/>
        </a:bodyPr>
        <a:lstStyle/>
        <a:p>
          <a:pPr algn="ctr"/>
          <a:r>
            <a:rPr lang="es-ES" sz="1300" b="0" cap="none" spc="0" baseline="0">
              <a:ln w="18415" cmpd="sng">
                <a:solidFill>
                  <a:srgbClr val="FFFFFF"/>
                </a:solidFill>
                <a:prstDash val="solid"/>
              </a:ln>
              <a:solidFill>
                <a:schemeClr val="bg1">
                  <a:lumMod val="50000"/>
                </a:schemeClr>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300" b="0" cap="none" spc="0" baseline="0">
              <a:ln w="18415" cmpd="sng">
                <a:solidFill>
                  <a:srgbClr val="FFFFFF"/>
                </a:solidFill>
                <a:prstDash val="solid"/>
              </a:ln>
              <a:solidFill>
                <a:schemeClr val="bg1">
                  <a:lumMod val="50000"/>
                </a:schemeClr>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algn="ctr"/>
          <a:r>
            <a:rPr lang="es-ES" sz="1300" b="0" cap="none" spc="0" baseline="0">
              <a:ln w="18415" cmpd="sng">
                <a:solidFill>
                  <a:srgbClr val="FFFFFF"/>
                </a:solidFill>
                <a:prstDash val="solid"/>
              </a:ln>
              <a:solidFill>
                <a:schemeClr val="bg1">
                  <a:lumMod val="50000"/>
                </a:schemeClr>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300" b="0" cap="none" spc="0" baseline="0">
              <a:ln w="18415" cmpd="sng">
                <a:solidFill>
                  <a:srgbClr val="FFFFFF"/>
                </a:solidFill>
                <a:prstDash val="solid"/>
              </a:ln>
              <a:solidFill>
                <a:schemeClr val="bg1">
                  <a:lumMod val="50000"/>
                </a:schemeClr>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a:t>
          </a:r>
          <a:r>
            <a:rPr lang="es-ES" sz="1300" b="0" cap="none" spc="0" baseline="0">
              <a:ln w="18415" cmpd="sng">
                <a:solidFill>
                  <a:srgbClr val="FFFFFF"/>
                </a:solidFill>
                <a:prstDash val="solid"/>
              </a:ln>
              <a:solidFill>
                <a:srgbClr val="00B050"/>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2025 - 2028</a:t>
          </a:r>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180975</xdr:rowOff>
        </xdr:from>
        <xdr:to>
          <xdr:col>6</xdr:col>
          <xdr:colOff>9525</xdr:colOff>
          <xdr:row>2</xdr:row>
          <xdr:rowOff>180975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D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266700</xdr:rowOff>
        </xdr:from>
        <xdr:to>
          <xdr:col>6</xdr:col>
          <xdr:colOff>9525</xdr:colOff>
          <xdr:row>3</xdr:row>
          <xdr:rowOff>266700</xdr:rowOff>
        </xdr:to>
        <xdr:sp macro="" textlink="">
          <xdr:nvSpPr>
            <xdr:cNvPr id="11266" name="Object 2" hidden="1">
              <a:extLst>
                <a:ext uri="{63B3BB69-23CF-44E3-9099-C40C66FF867C}">
                  <a14:compatExt spid="_x0000_s11266"/>
                </a:ext>
                <a:ext uri="{FF2B5EF4-FFF2-40B4-BE49-F238E27FC236}">
                  <a16:creationId xmlns:a16="http://schemas.microsoft.com/office/drawing/2014/main" id="{00000000-0008-0000-0D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6</xdr:col>
          <xdr:colOff>9525</xdr:colOff>
          <xdr:row>6</xdr:row>
          <xdr:rowOff>38100</xdr:rowOff>
        </xdr:to>
        <xdr:sp macro="" textlink="">
          <xdr:nvSpPr>
            <xdr:cNvPr id="11267" name="Object 3" hidden="1">
              <a:extLst>
                <a:ext uri="{63B3BB69-23CF-44E3-9099-C40C66FF867C}">
                  <a14:compatExt spid="_x0000_s11267"/>
                </a:ext>
                <a:ext uri="{FF2B5EF4-FFF2-40B4-BE49-F238E27FC236}">
                  <a16:creationId xmlns:a16="http://schemas.microsoft.com/office/drawing/2014/main" id="{00000000-0008-0000-0D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142875</xdr:rowOff>
        </xdr:from>
        <xdr:to>
          <xdr:col>6</xdr:col>
          <xdr:colOff>9525</xdr:colOff>
          <xdr:row>4</xdr:row>
          <xdr:rowOff>180975</xdr:rowOff>
        </xdr:to>
        <xdr:sp macro="" textlink="">
          <xdr:nvSpPr>
            <xdr:cNvPr id="11268" name="Object 4" hidden="1">
              <a:extLst>
                <a:ext uri="{63B3BB69-23CF-44E3-9099-C40C66FF867C}">
                  <a14:compatExt spid="_x0000_s11268"/>
                </a:ext>
                <a:ext uri="{FF2B5EF4-FFF2-40B4-BE49-F238E27FC236}">
                  <a16:creationId xmlns:a16="http://schemas.microsoft.com/office/drawing/2014/main" id="{00000000-0008-0000-0D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6</xdr:col>
          <xdr:colOff>9525</xdr:colOff>
          <xdr:row>5</xdr:row>
          <xdr:rowOff>38100</xdr:rowOff>
        </xdr:to>
        <xdr:sp macro="" textlink="">
          <xdr:nvSpPr>
            <xdr:cNvPr id="11269" name="Object 5" hidden="1">
              <a:extLst>
                <a:ext uri="{63B3BB69-23CF-44E3-9099-C40C66FF867C}">
                  <a14:compatExt spid="_x0000_s11269"/>
                </a:ext>
                <a:ext uri="{FF2B5EF4-FFF2-40B4-BE49-F238E27FC236}">
                  <a16:creationId xmlns:a16="http://schemas.microsoft.com/office/drawing/2014/main" id="{00000000-0008-0000-0D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142875</xdr:rowOff>
        </xdr:from>
        <xdr:to>
          <xdr:col>6</xdr:col>
          <xdr:colOff>9525</xdr:colOff>
          <xdr:row>5</xdr:row>
          <xdr:rowOff>180975</xdr:rowOff>
        </xdr:to>
        <xdr:sp macro="" textlink="">
          <xdr:nvSpPr>
            <xdr:cNvPr id="11270" name="Object 6" hidden="1">
              <a:extLst>
                <a:ext uri="{63B3BB69-23CF-44E3-9099-C40C66FF867C}">
                  <a14:compatExt spid="_x0000_s11270"/>
                </a:ext>
                <a:ext uri="{FF2B5EF4-FFF2-40B4-BE49-F238E27FC236}">
                  <a16:creationId xmlns:a16="http://schemas.microsoft.com/office/drawing/2014/main" id="{00000000-0008-0000-0D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689878</xdr:colOff>
      <xdr:row>0</xdr:row>
      <xdr:rowOff>19050</xdr:rowOff>
    </xdr:from>
    <xdr:ext cx="5037405" cy="1047466"/>
    <xdr:sp macro="" textlink="">
      <xdr:nvSpPr>
        <xdr:cNvPr id="8" name="7 Rectángulo">
          <a:extLst>
            <a:ext uri="{FF2B5EF4-FFF2-40B4-BE49-F238E27FC236}">
              <a16:creationId xmlns:a16="http://schemas.microsoft.com/office/drawing/2014/main" id="{00000000-0008-0000-0100-000008000000}"/>
            </a:ext>
          </a:extLst>
        </xdr:cNvPr>
        <xdr:cNvSpPr/>
      </xdr:nvSpPr>
      <xdr:spPr>
        <a:xfrm>
          <a:off x="1566178" y="19050"/>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oneCellAnchor>
    <xdr:from>
      <xdr:col>1</xdr:col>
      <xdr:colOff>1057908</xdr:colOff>
      <xdr:row>5</xdr:row>
      <xdr:rowOff>100194</xdr:rowOff>
    </xdr:from>
    <xdr:ext cx="4208461" cy="399405"/>
    <xdr:sp macro="" textlink="">
      <xdr:nvSpPr>
        <xdr:cNvPr id="11" name="10 Rectángulo">
          <a:extLst>
            <a:ext uri="{FF2B5EF4-FFF2-40B4-BE49-F238E27FC236}">
              <a16:creationId xmlns:a16="http://schemas.microsoft.com/office/drawing/2014/main" id="{00000000-0008-0000-0100-00000B000000}"/>
            </a:ext>
          </a:extLst>
        </xdr:cNvPr>
        <xdr:cNvSpPr/>
      </xdr:nvSpPr>
      <xdr:spPr>
        <a:xfrm>
          <a:off x="1934208" y="1052694"/>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12" name="11 Rectángulo redondeado">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7905750" y="1095375"/>
          <a:ext cx="2032607" cy="309563"/>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0</xdr:col>
      <xdr:colOff>190500</xdr:colOff>
      <xdr:row>1</xdr:row>
      <xdr:rowOff>76200</xdr:rowOff>
    </xdr:from>
    <xdr:to>
      <xdr:col>1</xdr:col>
      <xdr:colOff>478366</xdr:colOff>
      <xdr:row>5</xdr:row>
      <xdr:rowOff>180975</xdr:rowOff>
    </xdr:to>
    <xdr:pic>
      <xdr:nvPicPr>
        <xdr:cNvPr id="10" name="Imagen 9" descr="La UTP una buena opción de Estudios">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26670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689878</xdr:colOff>
      <xdr:row>0</xdr:row>
      <xdr:rowOff>19050</xdr:rowOff>
    </xdr:from>
    <xdr:ext cx="5037405" cy="1047466"/>
    <xdr:sp macro="" textlink="">
      <xdr:nvSpPr>
        <xdr:cNvPr id="2" name="7 Rectángulo">
          <a:extLst>
            <a:ext uri="{FF2B5EF4-FFF2-40B4-BE49-F238E27FC236}">
              <a16:creationId xmlns:a16="http://schemas.microsoft.com/office/drawing/2014/main" id="{00000000-0008-0000-0100-000002000000}"/>
            </a:ext>
          </a:extLst>
        </xdr:cNvPr>
        <xdr:cNvSpPr/>
      </xdr:nvSpPr>
      <xdr:spPr>
        <a:xfrm>
          <a:off x="1566178" y="19050"/>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oneCellAnchor>
    <xdr:from>
      <xdr:col>1</xdr:col>
      <xdr:colOff>1057908</xdr:colOff>
      <xdr:row>5</xdr:row>
      <xdr:rowOff>100194</xdr:rowOff>
    </xdr:from>
    <xdr:ext cx="4208461" cy="399405"/>
    <xdr:sp macro="" textlink="">
      <xdr:nvSpPr>
        <xdr:cNvPr id="3" name="10 Rectángulo">
          <a:extLst>
            <a:ext uri="{FF2B5EF4-FFF2-40B4-BE49-F238E27FC236}">
              <a16:creationId xmlns:a16="http://schemas.microsoft.com/office/drawing/2014/main" id="{00000000-0008-0000-0100-000003000000}"/>
            </a:ext>
          </a:extLst>
        </xdr:cNvPr>
        <xdr:cNvSpPr/>
      </xdr:nvSpPr>
      <xdr:spPr>
        <a:xfrm>
          <a:off x="1934208" y="1052694"/>
          <a:ext cx="4208461"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INFORMACIÓN BÁSICA DEL PROYECTO</a:t>
          </a:r>
        </a:p>
      </xdr:txBody>
    </xdr:sp>
    <xdr:clientData/>
  </xdr:oneCellAnchor>
  <xdr:twoCellAnchor>
    <xdr:from>
      <xdr:col>9</xdr:col>
      <xdr:colOff>750094</xdr:colOff>
      <xdr:row>5</xdr:row>
      <xdr:rowOff>142875</xdr:rowOff>
    </xdr:from>
    <xdr:to>
      <xdr:col>12</xdr:col>
      <xdr:colOff>56169</xdr:colOff>
      <xdr:row>6</xdr:row>
      <xdr:rowOff>261938</xdr:rowOff>
    </xdr:to>
    <xdr:sp macro="" textlink="">
      <xdr:nvSpPr>
        <xdr:cNvPr id="4" name="11 Rectángulo redondeado">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7893844" y="1095375"/>
          <a:ext cx="3268475" cy="309563"/>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0</xdr:col>
      <xdr:colOff>190500</xdr:colOff>
      <xdr:row>1</xdr:row>
      <xdr:rowOff>76200</xdr:rowOff>
    </xdr:from>
    <xdr:to>
      <xdr:col>1</xdr:col>
      <xdr:colOff>478366</xdr:colOff>
      <xdr:row>5</xdr:row>
      <xdr:rowOff>180975</xdr:rowOff>
    </xdr:to>
    <xdr:pic>
      <xdr:nvPicPr>
        <xdr:cNvPr id="5" name="Imagen 4" descr="La UTP una buena opción de Estudios">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26670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1486479</xdr:colOff>
      <xdr:row>5</xdr:row>
      <xdr:rowOff>146735</xdr:rowOff>
    </xdr:from>
    <xdr:ext cx="5168980" cy="331116"/>
    <xdr:sp macro="" textlink="">
      <xdr:nvSpPr>
        <xdr:cNvPr id="9" name="8 Rectángulo">
          <a:extLst>
            <a:ext uri="{FF2B5EF4-FFF2-40B4-BE49-F238E27FC236}">
              <a16:creationId xmlns:a16="http://schemas.microsoft.com/office/drawing/2014/main" id="{00000000-0008-0000-0200-000009000000}"/>
            </a:ext>
          </a:extLst>
        </xdr:cNvPr>
        <xdr:cNvSpPr/>
      </xdr:nvSpPr>
      <xdr:spPr>
        <a:xfrm>
          <a:off x="2277054" y="1099235"/>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0" name="9 Rectángulo redondeado">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7505700" y="1143000"/>
          <a:ext cx="1897155" cy="267754"/>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0</xdr:col>
      <xdr:colOff>438150</xdr:colOff>
      <xdr:row>1</xdr:row>
      <xdr:rowOff>95250</xdr:rowOff>
    </xdr:from>
    <xdr:to>
      <xdr:col>1</xdr:col>
      <xdr:colOff>811741</xdr:colOff>
      <xdr:row>6</xdr:row>
      <xdr:rowOff>9525</xdr:rowOff>
    </xdr:to>
    <xdr:pic>
      <xdr:nvPicPr>
        <xdr:cNvPr id="11" name="Imagen 10" descr="La UTP una buena opción de Estudios">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28575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1514475</xdr:colOff>
      <xdr:row>0</xdr:row>
      <xdr:rowOff>28575</xdr:rowOff>
    </xdr:from>
    <xdr:ext cx="5037405" cy="1047466"/>
    <xdr:sp macro="" textlink="">
      <xdr:nvSpPr>
        <xdr:cNvPr id="8" name="7 Rectángulo">
          <a:extLst>
            <a:ext uri="{FF2B5EF4-FFF2-40B4-BE49-F238E27FC236}">
              <a16:creationId xmlns:a16="http://schemas.microsoft.com/office/drawing/2014/main" id="{00000000-0008-0000-0200-000008000000}"/>
            </a:ext>
          </a:extLst>
        </xdr:cNvPr>
        <xdr:cNvSpPr/>
      </xdr:nvSpPr>
      <xdr:spPr>
        <a:xfrm>
          <a:off x="2305050" y="28575"/>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oneCellAnchor>
    <xdr:from>
      <xdr:col>1</xdr:col>
      <xdr:colOff>1486479</xdr:colOff>
      <xdr:row>5</xdr:row>
      <xdr:rowOff>146735</xdr:rowOff>
    </xdr:from>
    <xdr:ext cx="5168980" cy="331116"/>
    <xdr:sp macro="" textlink="">
      <xdr:nvSpPr>
        <xdr:cNvPr id="2" name="8 Rectángulo">
          <a:extLst>
            <a:ext uri="{FF2B5EF4-FFF2-40B4-BE49-F238E27FC236}">
              <a16:creationId xmlns:a16="http://schemas.microsoft.com/office/drawing/2014/main" id="{00000000-0008-0000-0200-000002000000}"/>
            </a:ext>
          </a:extLst>
        </xdr:cNvPr>
        <xdr:cNvSpPr/>
      </xdr:nvSpPr>
      <xdr:spPr>
        <a:xfrm>
          <a:off x="2277054" y="1099235"/>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3" name="9 Rectángulo redondeado">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8305800" y="1143000"/>
          <a:ext cx="4268880" cy="267754"/>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oneCellAnchor>
    <xdr:from>
      <xdr:col>0</xdr:col>
      <xdr:colOff>438150</xdr:colOff>
      <xdr:row>1</xdr:row>
      <xdr:rowOff>95250</xdr:rowOff>
    </xdr:from>
    <xdr:ext cx="1164166" cy="866775"/>
    <xdr:pic>
      <xdr:nvPicPr>
        <xdr:cNvPr id="4" name="Imagen 3" descr="La UTP una buena opción de Estudios">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28575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1514475</xdr:colOff>
      <xdr:row>0</xdr:row>
      <xdr:rowOff>28575</xdr:rowOff>
    </xdr:from>
    <xdr:ext cx="5037405" cy="1047466"/>
    <xdr:sp macro="" textlink="">
      <xdr:nvSpPr>
        <xdr:cNvPr id="5" name="7 Rectángulo">
          <a:extLst>
            <a:ext uri="{FF2B5EF4-FFF2-40B4-BE49-F238E27FC236}">
              <a16:creationId xmlns:a16="http://schemas.microsoft.com/office/drawing/2014/main" id="{00000000-0008-0000-0200-000005000000}"/>
            </a:ext>
          </a:extLst>
        </xdr:cNvPr>
        <xdr:cNvSpPr/>
      </xdr:nvSpPr>
      <xdr:spPr>
        <a:xfrm>
          <a:off x="2305050" y="28575"/>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oneCellAnchor>
    <xdr:from>
      <xdr:col>1</xdr:col>
      <xdr:colOff>1486479</xdr:colOff>
      <xdr:row>5</xdr:row>
      <xdr:rowOff>146735</xdr:rowOff>
    </xdr:from>
    <xdr:ext cx="5168980" cy="331116"/>
    <xdr:sp macro="" textlink="">
      <xdr:nvSpPr>
        <xdr:cNvPr id="6" name="8 Rectángulo">
          <a:extLst>
            <a:ext uri="{FF2B5EF4-FFF2-40B4-BE49-F238E27FC236}">
              <a16:creationId xmlns:a16="http://schemas.microsoft.com/office/drawing/2014/main" id="{00000000-0008-0000-0200-000006000000}"/>
            </a:ext>
          </a:extLst>
        </xdr:cNvPr>
        <xdr:cNvSpPr/>
      </xdr:nvSpPr>
      <xdr:spPr>
        <a:xfrm>
          <a:off x="2277054" y="1099235"/>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7" name="9 Rectángulo redondeado">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8305800" y="1143000"/>
          <a:ext cx="4268880" cy="267754"/>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oneCellAnchor>
    <xdr:from>
      <xdr:col>0</xdr:col>
      <xdr:colOff>438150</xdr:colOff>
      <xdr:row>1</xdr:row>
      <xdr:rowOff>95250</xdr:rowOff>
    </xdr:from>
    <xdr:ext cx="1164166" cy="866775"/>
    <xdr:pic>
      <xdr:nvPicPr>
        <xdr:cNvPr id="12" name="Imagen 11" descr="La UTP una buena opción de Estudios">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28575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1514475</xdr:colOff>
      <xdr:row>0</xdr:row>
      <xdr:rowOff>28575</xdr:rowOff>
    </xdr:from>
    <xdr:ext cx="5037405" cy="1047466"/>
    <xdr:sp macro="" textlink="">
      <xdr:nvSpPr>
        <xdr:cNvPr id="13" name="7 Rectángulo">
          <a:extLst>
            <a:ext uri="{FF2B5EF4-FFF2-40B4-BE49-F238E27FC236}">
              <a16:creationId xmlns:a16="http://schemas.microsoft.com/office/drawing/2014/main" id="{00000000-0008-0000-0200-00000D000000}"/>
            </a:ext>
          </a:extLst>
        </xdr:cNvPr>
        <xdr:cNvSpPr/>
      </xdr:nvSpPr>
      <xdr:spPr>
        <a:xfrm>
          <a:off x="2305050" y="28575"/>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oneCellAnchor>
    <xdr:from>
      <xdr:col>1</xdr:col>
      <xdr:colOff>1486479</xdr:colOff>
      <xdr:row>5</xdr:row>
      <xdr:rowOff>146735</xdr:rowOff>
    </xdr:from>
    <xdr:ext cx="5168980" cy="331116"/>
    <xdr:sp macro="" textlink="">
      <xdr:nvSpPr>
        <xdr:cNvPr id="14" name="8 Rectángulo">
          <a:extLst>
            <a:ext uri="{FF2B5EF4-FFF2-40B4-BE49-F238E27FC236}">
              <a16:creationId xmlns:a16="http://schemas.microsoft.com/office/drawing/2014/main" id="{00000000-0008-0000-0200-00000E000000}"/>
            </a:ext>
          </a:extLst>
        </xdr:cNvPr>
        <xdr:cNvSpPr/>
      </xdr:nvSpPr>
      <xdr:spPr>
        <a:xfrm>
          <a:off x="2277054" y="1099235"/>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5" name="9 Rectángulo redondeado">
          <a:hlinkClick xmlns:r="http://schemas.openxmlformats.org/officeDocument/2006/relationships" r:id="rId1"/>
          <a:extLst>
            <a:ext uri="{FF2B5EF4-FFF2-40B4-BE49-F238E27FC236}">
              <a16:creationId xmlns:a16="http://schemas.microsoft.com/office/drawing/2014/main" id="{00000000-0008-0000-0200-00000F000000}"/>
            </a:ext>
          </a:extLst>
        </xdr:cNvPr>
        <xdr:cNvSpPr/>
      </xdr:nvSpPr>
      <xdr:spPr>
        <a:xfrm>
          <a:off x="8305800" y="1143000"/>
          <a:ext cx="4268880" cy="267754"/>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oneCellAnchor>
    <xdr:from>
      <xdr:col>0</xdr:col>
      <xdr:colOff>438150</xdr:colOff>
      <xdr:row>1</xdr:row>
      <xdr:rowOff>95250</xdr:rowOff>
    </xdr:from>
    <xdr:ext cx="1164166" cy="866775"/>
    <xdr:pic>
      <xdr:nvPicPr>
        <xdr:cNvPr id="16" name="Imagen 15" descr="La UTP una buena opción de Estudios">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28575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1514475</xdr:colOff>
      <xdr:row>0</xdr:row>
      <xdr:rowOff>28575</xdr:rowOff>
    </xdr:from>
    <xdr:ext cx="5037405" cy="1047466"/>
    <xdr:sp macro="" textlink="">
      <xdr:nvSpPr>
        <xdr:cNvPr id="17" name="7 Rectángulo">
          <a:extLst>
            <a:ext uri="{FF2B5EF4-FFF2-40B4-BE49-F238E27FC236}">
              <a16:creationId xmlns:a16="http://schemas.microsoft.com/office/drawing/2014/main" id="{00000000-0008-0000-0200-000011000000}"/>
            </a:ext>
          </a:extLst>
        </xdr:cNvPr>
        <xdr:cNvSpPr/>
      </xdr:nvSpPr>
      <xdr:spPr>
        <a:xfrm>
          <a:off x="2305050" y="28575"/>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oneCellAnchor>
    <xdr:from>
      <xdr:col>1</xdr:col>
      <xdr:colOff>1486479</xdr:colOff>
      <xdr:row>5</xdr:row>
      <xdr:rowOff>146735</xdr:rowOff>
    </xdr:from>
    <xdr:ext cx="5168980" cy="331116"/>
    <xdr:sp macro="" textlink="">
      <xdr:nvSpPr>
        <xdr:cNvPr id="18" name="8 Rectángulo">
          <a:extLst>
            <a:ext uri="{FF2B5EF4-FFF2-40B4-BE49-F238E27FC236}">
              <a16:creationId xmlns:a16="http://schemas.microsoft.com/office/drawing/2014/main" id="{00000000-0008-0000-0200-000012000000}"/>
            </a:ext>
          </a:extLst>
        </xdr:cNvPr>
        <xdr:cNvSpPr/>
      </xdr:nvSpPr>
      <xdr:spPr>
        <a:xfrm>
          <a:off x="2277054" y="1099235"/>
          <a:ext cx="5168980" cy="331116"/>
        </a:xfrm>
        <a:prstGeom prst="rect">
          <a:avLst/>
        </a:prstGeom>
        <a:noFill/>
      </xdr:spPr>
      <xdr:txBody>
        <a:bodyPr wrap="none" lIns="91440" tIns="45720" rIns="91440" bIns="45720">
          <a:spAutoFit/>
        </a:bodyPr>
        <a:lstStyle/>
        <a:p>
          <a:pPr algn="ctr"/>
          <a:r>
            <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DIAGNÓSTICO DEL PROBLEMA / NECESIDAD</a:t>
          </a:r>
          <a:r>
            <a:rPr lang="es-ES" sz="1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 / OPORTUNIDAD</a:t>
          </a:r>
          <a:endParaRPr lang="es-ES"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oneCellAnchor>
  <xdr:twoCellAnchor>
    <xdr:from>
      <xdr:col>7</xdr:col>
      <xdr:colOff>0</xdr:colOff>
      <xdr:row>6</xdr:row>
      <xdr:rowOff>0</xdr:rowOff>
    </xdr:from>
    <xdr:to>
      <xdr:col>9</xdr:col>
      <xdr:colOff>11205</xdr:colOff>
      <xdr:row>6</xdr:row>
      <xdr:rowOff>267754</xdr:rowOff>
    </xdr:to>
    <xdr:sp macro="" textlink="">
      <xdr:nvSpPr>
        <xdr:cNvPr id="19" name="9 Rectángulo redondeado">
          <a:hlinkClick xmlns:r="http://schemas.openxmlformats.org/officeDocument/2006/relationships" r:id="rId1"/>
          <a:extLst>
            <a:ext uri="{FF2B5EF4-FFF2-40B4-BE49-F238E27FC236}">
              <a16:creationId xmlns:a16="http://schemas.microsoft.com/office/drawing/2014/main" id="{00000000-0008-0000-0200-000013000000}"/>
            </a:ext>
          </a:extLst>
        </xdr:cNvPr>
        <xdr:cNvSpPr/>
      </xdr:nvSpPr>
      <xdr:spPr>
        <a:xfrm>
          <a:off x="8305800" y="1143000"/>
          <a:ext cx="4268880" cy="267754"/>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0</xdr:col>
      <xdr:colOff>438150</xdr:colOff>
      <xdr:row>1</xdr:row>
      <xdr:rowOff>95250</xdr:rowOff>
    </xdr:from>
    <xdr:to>
      <xdr:col>1</xdr:col>
      <xdr:colOff>811741</xdr:colOff>
      <xdr:row>6</xdr:row>
      <xdr:rowOff>9525</xdr:rowOff>
    </xdr:to>
    <xdr:pic>
      <xdr:nvPicPr>
        <xdr:cNvPr id="20" name="Imagen 19" descr="La UTP una buena opción de Estudios">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28575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1514475</xdr:colOff>
      <xdr:row>0</xdr:row>
      <xdr:rowOff>28575</xdr:rowOff>
    </xdr:from>
    <xdr:ext cx="5037405" cy="1047466"/>
    <xdr:sp macro="" textlink="">
      <xdr:nvSpPr>
        <xdr:cNvPr id="21" name="7 Rectángulo">
          <a:extLst>
            <a:ext uri="{FF2B5EF4-FFF2-40B4-BE49-F238E27FC236}">
              <a16:creationId xmlns:a16="http://schemas.microsoft.com/office/drawing/2014/main" id="{00000000-0008-0000-0200-000015000000}"/>
            </a:ext>
          </a:extLst>
        </xdr:cNvPr>
        <xdr:cNvSpPr/>
      </xdr:nvSpPr>
      <xdr:spPr>
        <a:xfrm>
          <a:off x="2305050" y="28575"/>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2705391</xdr:colOff>
      <xdr:row>5</xdr:row>
      <xdr:rowOff>93887</xdr:rowOff>
    </xdr:from>
    <xdr:ext cx="6111097" cy="399405"/>
    <xdr:sp macro="" textlink="">
      <xdr:nvSpPr>
        <xdr:cNvPr id="19" name="18 Rectángulo">
          <a:extLst>
            <a:ext uri="{FF2B5EF4-FFF2-40B4-BE49-F238E27FC236}">
              <a16:creationId xmlns:a16="http://schemas.microsoft.com/office/drawing/2014/main" id="{00000000-0008-0000-0300-000013000000}"/>
            </a:ext>
          </a:extLst>
        </xdr:cNvPr>
        <xdr:cNvSpPr/>
      </xdr:nvSpPr>
      <xdr:spPr>
        <a:xfrm>
          <a:off x="3930034"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MATRIZ DE MARCO LÓGICO</a:t>
          </a:r>
        </a:p>
      </xdr:txBody>
    </xdr:sp>
    <xdr:clientData/>
  </xdr:oneCellAnchor>
  <xdr:twoCellAnchor>
    <xdr:from>
      <xdr:col>7</xdr:col>
      <xdr:colOff>1374321</xdr:colOff>
      <xdr:row>5</xdr:row>
      <xdr:rowOff>163285</xdr:rowOff>
    </xdr:from>
    <xdr:to>
      <xdr:col>10</xdr:col>
      <xdr:colOff>204108</xdr:colOff>
      <xdr:row>6</xdr:row>
      <xdr:rowOff>299357</xdr:rowOff>
    </xdr:to>
    <xdr:sp macro="" textlink="">
      <xdr:nvSpPr>
        <xdr:cNvPr id="7" name="19 Rectángulo redondead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a:off x="15199178" y="1115785"/>
          <a:ext cx="5034644" cy="326572"/>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27214</xdr:colOff>
      <xdr:row>0</xdr:row>
      <xdr:rowOff>176893</xdr:rowOff>
    </xdr:from>
    <xdr:to>
      <xdr:col>3</xdr:col>
      <xdr:colOff>748393</xdr:colOff>
      <xdr:row>6</xdr:row>
      <xdr:rowOff>148319</xdr:rowOff>
    </xdr:to>
    <xdr:pic>
      <xdr:nvPicPr>
        <xdr:cNvPr id="9" name="Imagen 8" descr="La UTP una buena opción de Estudios">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0" y="176893"/>
          <a:ext cx="1496786" cy="1114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326573</xdr:colOff>
      <xdr:row>0</xdr:row>
      <xdr:rowOff>40821</xdr:rowOff>
    </xdr:from>
    <xdr:ext cx="5037405" cy="1047466"/>
    <xdr:sp macro="" textlink="">
      <xdr:nvSpPr>
        <xdr:cNvPr id="6" name="7 Rectángulo">
          <a:extLst>
            <a:ext uri="{FF2B5EF4-FFF2-40B4-BE49-F238E27FC236}">
              <a16:creationId xmlns:a16="http://schemas.microsoft.com/office/drawing/2014/main" id="{00000000-0008-0000-0300-000006000000}"/>
            </a:ext>
          </a:extLst>
        </xdr:cNvPr>
        <xdr:cNvSpPr/>
      </xdr:nvSpPr>
      <xdr:spPr>
        <a:xfrm>
          <a:off x="4463144" y="40821"/>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oneCellAnchor>
    <xdr:from>
      <xdr:col>3</xdr:col>
      <xdr:colOff>2705391</xdr:colOff>
      <xdr:row>5</xdr:row>
      <xdr:rowOff>93887</xdr:rowOff>
    </xdr:from>
    <xdr:ext cx="6111097" cy="399405"/>
    <xdr:sp macro="" textlink="">
      <xdr:nvSpPr>
        <xdr:cNvPr id="2" name="18 Rectángulo">
          <a:extLst>
            <a:ext uri="{FF2B5EF4-FFF2-40B4-BE49-F238E27FC236}">
              <a16:creationId xmlns:a16="http://schemas.microsoft.com/office/drawing/2014/main" id="{00000000-0008-0000-0300-000002000000}"/>
            </a:ext>
          </a:extLst>
        </xdr:cNvPr>
        <xdr:cNvSpPr/>
      </xdr:nvSpPr>
      <xdr:spPr>
        <a:xfrm>
          <a:off x="3924591" y="1046387"/>
          <a:ext cx="6111097"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OBJETIVOS DEL PROYECTO</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 Y </a:t>
          </a: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MATRIZ DE MARCO LÓGICO</a:t>
          </a:r>
        </a:p>
      </xdr:txBody>
    </xdr:sp>
    <xdr:clientData/>
  </xdr:oneCellAnchor>
  <xdr:twoCellAnchor>
    <xdr:from>
      <xdr:col>7</xdr:col>
      <xdr:colOff>1374321</xdr:colOff>
      <xdr:row>5</xdr:row>
      <xdr:rowOff>163285</xdr:rowOff>
    </xdr:from>
    <xdr:to>
      <xdr:col>10</xdr:col>
      <xdr:colOff>204108</xdr:colOff>
      <xdr:row>6</xdr:row>
      <xdr:rowOff>299357</xdr:rowOff>
    </xdr:to>
    <xdr:sp macro="" textlink="">
      <xdr:nvSpPr>
        <xdr:cNvPr id="3" name="19 Rectángulo redondeado">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5195096" y="1115785"/>
          <a:ext cx="5316312" cy="326572"/>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27214</xdr:colOff>
      <xdr:row>0</xdr:row>
      <xdr:rowOff>176893</xdr:rowOff>
    </xdr:from>
    <xdr:to>
      <xdr:col>3</xdr:col>
      <xdr:colOff>748393</xdr:colOff>
      <xdr:row>6</xdr:row>
      <xdr:rowOff>148319</xdr:rowOff>
    </xdr:to>
    <xdr:pic>
      <xdr:nvPicPr>
        <xdr:cNvPr id="4" name="Imagen 3" descr="La UTP una buena opción de Estudios">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889" y="176893"/>
          <a:ext cx="1492704" cy="1114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326573</xdr:colOff>
      <xdr:row>0</xdr:row>
      <xdr:rowOff>40821</xdr:rowOff>
    </xdr:from>
    <xdr:ext cx="5037405" cy="1047466"/>
    <xdr:sp macro="" textlink="">
      <xdr:nvSpPr>
        <xdr:cNvPr id="5" name="7 Rectángulo">
          <a:extLst>
            <a:ext uri="{FF2B5EF4-FFF2-40B4-BE49-F238E27FC236}">
              <a16:creationId xmlns:a16="http://schemas.microsoft.com/office/drawing/2014/main" id="{00000000-0008-0000-0300-000005000000}"/>
            </a:ext>
          </a:extLst>
        </xdr:cNvPr>
        <xdr:cNvSpPr/>
      </xdr:nvSpPr>
      <xdr:spPr>
        <a:xfrm>
          <a:off x="4450898" y="40821"/>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777645</xdr:colOff>
      <xdr:row>4</xdr:row>
      <xdr:rowOff>145919</xdr:rowOff>
    </xdr:from>
    <xdr:ext cx="4825039" cy="399405"/>
    <xdr:sp macro="" textlink="">
      <xdr:nvSpPr>
        <xdr:cNvPr id="11" name="9 Rectángulo">
          <a:extLst>
            <a:ext uri="{FF2B5EF4-FFF2-40B4-BE49-F238E27FC236}">
              <a16:creationId xmlns:a16="http://schemas.microsoft.com/office/drawing/2014/main" id="{00000000-0008-0000-0400-00000B000000}"/>
            </a:ext>
          </a:extLst>
        </xdr:cNvPr>
        <xdr:cNvSpPr/>
      </xdr:nvSpPr>
      <xdr:spPr>
        <a:xfrm>
          <a:off x="6290239" y="907919"/>
          <a:ext cx="4825039"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PRESUPUESTO Y FUENTES DE FINANCIACIÓN</a:t>
          </a:r>
        </a:p>
      </xdr:txBody>
    </xdr:sp>
    <xdr:clientData/>
  </xdr:oneCellAnchor>
  <xdr:twoCellAnchor>
    <xdr:from>
      <xdr:col>13</xdr:col>
      <xdr:colOff>334169</xdr:colOff>
      <xdr:row>5</xdr:row>
      <xdr:rowOff>130969</xdr:rowOff>
    </xdr:from>
    <xdr:to>
      <xdr:col>14</xdr:col>
      <xdr:colOff>952500</xdr:colOff>
      <xdr:row>6</xdr:row>
      <xdr:rowOff>190499</xdr:rowOff>
    </xdr:to>
    <xdr:sp macro="" textlink="">
      <xdr:nvSpPr>
        <xdr:cNvPr id="12" name="10 Rectángulo redondeado">
          <a:hlinkClick xmlns:r="http://schemas.openxmlformats.org/officeDocument/2006/relationships" r:id="rId1"/>
          <a:extLst>
            <a:ext uri="{FF2B5EF4-FFF2-40B4-BE49-F238E27FC236}">
              <a16:creationId xmlns:a16="http://schemas.microsoft.com/office/drawing/2014/main" id="{00000000-0008-0000-0400-00000C000000}"/>
            </a:ext>
          </a:extLst>
        </xdr:cNvPr>
        <xdr:cNvSpPr/>
      </xdr:nvSpPr>
      <xdr:spPr>
        <a:xfrm>
          <a:off x="25591294" y="1321594"/>
          <a:ext cx="1967706" cy="297655"/>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r>
            <a:rPr lang="es-CO" sz="12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416718</xdr:colOff>
      <xdr:row>0</xdr:row>
      <xdr:rowOff>142874</xdr:rowOff>
    </xdr:from>
    <xdr:to>
      <xdr:col>1</xdr:col>
      <xdr:colOff>1785937</xdr:colOff>
      <xdr:row>4</xdr:row>
      <xdr:rowOff>209820</xdr:rowOff>
    </xdr:to>
    <xdr:pic>
      <xdr:nvPicPr>
        <xdr:cNvPr id="7" name="Imagen 6" descr="La UTP una buena opción de Estudio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218" y="142874"/>
          <a:ext cx="1369219" cy="1019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595312</xdr:colOff>
      <xdr:row>0</xdr:row>
      <xdr:rowOff>47625</xdr:rowOff>
    </xdr:from>
    <xdr:ext cx="5037405" cy="1047466"/>
    <xdr:sp macro="" textlink="">
      <xdr:nvSpPr>
        <xdr:cNvPr id="6" name="7 Rectángulo">
          <a:extLst>
            <a:ext uri="{FF2B5EF4-FFF2-40B4-BE49-F238E27FC236}">
              <a16:creationId xmlns:a16="http://schemas.microsoft.com/office/drawing/2014/main" id="{00000000-0008-0000-0400-000006000000}"/>
            </a:ext>
          </a:extLst>
        </xdr:cNvPr>
        <xdr:cNvSpPr/>
      </xdr:nvSpPr>
      <xdr:spPr>
        <a:xfrm>
          <a:off x="6107906" y="47625"/>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1407902</xdr:colOff>
      <xdr:row>5</xdr:row>
      <xdr:rowOff>133350</xdr:rowOff>
    </xdr:from>
    <xdr:ext cx="3727495" cy="399405"/>
    <xdr:sp macro="" textlink="">
      <xdr:nvSpPr>
        <xdr:cNvPr id="8" name="7 Rectángulo">
          <a:extLst>
            <a:ext uri="{FF2B5EF4-FFF2-40B4-BE49-F238E27FC236}">
              <a16:creationId xmlns:a16="http://schemas.microsoft.com/office/drawing/2014/main" id="{00000000-0008-0000-0500-000008000000}"/>
            </a:ext>
          </a:extLst>
        </xdr:cNvPr>
        <xdr:cNvSpPr/>
      </xdr:nvSpPr>
      <xdr:spPr>
        <a:xfrm>
          <a:off x="2674727" y="10858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9" name="8 Rectángulo redondeado">
          <a:hlinkClick xmlns:r="http://schemas.openxmlformats.org/officeDocument/2006/relationships" r:id="rId1"/>
          <a:extLst>
            <a:ext uri="{FF2B5EF4-FFF2-40B4-BE49-F238E27FC236}">
              <a16:creationId xmlns:a16="http://schemas.microsoft.com/office/drawing/2014/main" id="{00000000-0008-0000-0500-000009000000}"/>
            </a:ext>
          </a:extLst>
        </xdr:cNvPr>
        <xdr:cNvSpPr/>
      </xdr:nvSpPr>
      <xdr:spPr>
        <a:xfrm>
          <a:off x="7720852" y="1131794"/>
          <a:ext cx="2241177" cy="302559"/>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38100</xdr:colOff>
      <xdr:row>1</xdr:row>
      <xdr:rowOff>114300</xdr:rowOff>
    </xdr:from>
    <xdr:to>
      <xdr:col>2</xdr:col>
      <xdr:colOff>116416</xdr:colOff>
      <xdr:row>6</xdr:row>
      <xdr:rowOff>28575</xdr:rowOff>
    </xdr:to>
    <xdr:pic>
      <xdr:nvPicPr>
        <xdr:cNvPr id="10" name="Imagen 9" descr="La UTP una buena opción de Estudios">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30480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723900</xdr:colOff>
      <xdr:row>0</xdr:row>
      <xdr:rowOff>9525</xdr:rowOff>
    </xdr:from>
    <xdr:ext cx="5037405" cy="1047466"/>
    <xdr:sp macro="" textlink="">
      <xdr:nvSpPr>
        <xdr:cNvPr id="6" name="7 Rectángulo">
          <a:extLst>
            <a:ext uri="{FF2B5EF4-FFF2-40B4-BE49-F238E27FC236}">
              <a16:creationId xmlns:a16="http://schemas.microsoft.com/office/drawing/2014/main" id="{00000000-0008-0000-0500-000006000000}"/>
            </a:ext>
          </a:extLst>
        </xdr:cNvPr>
        <xdr:cNvSpPr/>
      </xdr:nvSpPr>
      <xdr:spPr>
        <a:xfrm>
          <a:off x="1990725" y="9525"/>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oneCellAnchor>
    <xdr:from>
      <xdr:col>2</xdr:col>
      <xdr:colOff>1407902</xdr:colOff>
      <xdr:row>5</xdr:row>
      <xdr:rowOff>133350</xdr:rowOff>
    </xdr:from>
    <xdr:ext cx="3727495" cy="399405"/>
    <xdr:sp macro="" textlink="">
      <xdr:nvSpPr>
        <xdr:cNvPr id="2" name="7 Rectángulo">
          <a:extLst>
            <a:ext uri="{FF2B5EF4-FFF2-40B4-BE49-F238E27FC236}">
              <a16:creationId xmlns:a16="http://schemas.microsoft.com/office/drawing/2014/main" id="{00000000-0008-0000-0500-000002000000}"/>
            </a:ext>
          </a:extLst>
        </xdr:cNvPr>
        <xdr:cNvSpPr/>
      </xdr:nvSpPr>
      <xdr:spPr>
        <a:xfrm>
          <a:off x="2674727" y="1085850"/>
          <a:ext cx="3727495"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ANÁLIS</a:t>
          </a:r>
          <a:r>
            <a:rPr lang="es-ES" sz="18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 DEL IMPACTO AMBIENTAL</a:t>
          </a:r>
          <a:endPar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endParaRPr>
        </a:p>
      </xdr:txBody>
    </xdr:sp>
    <xdr:clientData/>
  </xdr:oneCellAnchor>
  <xdr:twoCellAnchor>
    <xdr:from>
      <xdr:col>8</xdr:col>
      <xdr:colOff>549087</xdr:colOff>
      <xdr:row>5</xdr:row>
      <xdr:rowOff>179294</xdr:rowOff>
    </xdr:from>
    <xdr:to>
      <xdr:col>11</xdr:col>
      <xdr:colOff>224117</xdr:colOff>
      <xdr:row>6</xdr:row>
      <xdr:rowOff>291353</xdr:rowOff>
    </xdr:to>
    <xdr:sp macro="" textlink="">
      <xdr:nvSpPr>
        <xdr:cNvPr id="3" name="8 Rectángulo redondeado">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7721412" y="1131794"/>
          <a:ext cx="2237255" cy="302559"/>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38100</xdr:colOff>
      <xdr:row>1</xdr:row>
      <xdr:rowOff>114300</xdr:rowOff>
    </xdr:from>
    <xdr:to>
      <xdr:col>2</xdr:col>
      <xdr:colOff>116416</xdr:colOff>
      <xdr:row>6</xdr:row>
      <xdr:rowOff>28575</xdr:rowOff>
    </xdr:to>
    <xdr:pic>
      <xdr:nvPicPr>
        <xdr:cNvPr id="4" name="Imagen 3" descr="La UTP una buena opción de Estudios">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30480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723900</xdr:colOff>
      <xdr:row>0</xdr:row>
      <xdr:rowOff>9525</xdr:rowOff>
    </xdr:from>
    <xdr:ext cx="5037405" cy="1047466"/>
    <xdr:sp macro="" textlink="">
      <xdr:nvSpPr>
        <xdr:cNvPr id="5" name="7 Rectángulo">
          <a:extLst>
            <a:ext uri="{FF2B5EF4-FFF2-40B4-BE49-F238E27FC236}">
              <a16:creationId xmlns:a16="http://schemas.microsoft.com/office/drawing/2014/main" id="{00000000-0008-0000-0500-000005000000}"/>
            </a:ext>
          </a:extLst>
        </xdr:cNvPr>
        <xdr:cNvSpPr/>
      </xdr:nvSpPr>
      <xdr:spPr>
        <a:xfrm>
          <a:off x="1990725" y="9525"/>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786542</xdr:colOff>
      <xdr:row>5</xdr:row>
      <xdr:rowOff>119591</xdr:rowOff>
    </xdr:from>
    <xdr:ext cx="4085286" cy="399405"/>
    <xdr:sp macro="" textlink="">
      <xdr:nvSpPr>
        <xdr:cNvPr id="13" name="12 Rectángulo">
          <a:extLst>
            <a:ext uri="{FF2B5EF4-FFF2-40B4-BE49-F238E27FC236}">
              <a16:creationId xmlns:a16="http://schemas.microsoft.com/office/drawing/2014/main" id="{00000000-0008-0000-0600-00000D000000}"/>
            </a:ext>
          </a:extLst>
        </xdr:cNvPr>
        <xdr:cNvSpPr/>
      </xdr:nvSpPr>
      <xdr:spPr>
        <a:xfrm>
          <a:off x="2424842" y="1072091"/>
          <a:ext cx="4085286"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cs typeface="Segoe UI Light" panose="020B0502040204020203" pitchFamily="34" charset="0"/>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14" name="13 Rectángulo redondeado">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8180294" y="1098176"/>
          <a:ext cx="2162735" cy="336177"/>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0</xdr:col>
      <xdr:colOff>219075</xdr:colOff>
      <xdr:row>1</xdr:row>
      <xdr:rowOff>114300</xdr:rowOff>
    </xdr:from>
    <xdr:to>
      <xdr:col>0</xdr:col>
      <xdr:colOff>1383241</xdr:colOff>
      <xdr:row>6</xdr:row>
      <xdr:rowOff>28575</xdr:rowOff>
    </xdr:to>
    <xdr:pic>
      <xdr:nvPicPr>
        <xdr:cNvPr id="8" name="Imagen 7" descr="La UTP una buena opción de Estudio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30480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228600</xdr:colOff>
      <xdr:row>0</xdr:row>
      <xdr:rowOff>0</xdr:rowOff>
    </xdr:from>
    <xdr:ext cx="5037405" cy="1047466"/>
    <xdr:sp macro="" textlink="">
      <xdr:nvSpPr>
        <xdr:cNvPr id="6" name="7 Rectángulo">
          <a:extLst>
            <a:ext uri="{FF2B5EF4-FFF2-40B4-BE49-F238E27FC236}">
              <a16:creationId xmlns:a16="http://schemas.microsoft.com/office/drawing/2014/main" id="{00000000-0008-0000-0600-000006000000}"/>
            </a:ext>
          </a:extLst>
        </xdr:cNvPr>
        <xdr:cNvSpPr/>
      </xdr:nvSpPr>
      <xdr:spPr>
        <a:xfrm>
          <a:off x="1866900" y="0"/>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oneCellAnchor>
    <xdr:from>
      <xdr:col>1</xdr:col>
      <xdr:colOff>786542</xdr:colOff>
      <xdr:row>5</xdr:row>
      <xdr:rowOff>119591</xdr:rowOff>
    </xdr:from>
    <xdr:ext cx="4085286" cy="399405"/>
    <xdr:sp macro="" textlink="">
      <xdr:nvSpPr>
        <xdr:cNvPr id="2" name="12 Rectángulo">
          <a:extLst>
            <a:ext uri="{FF2B5EF4-FFF2-40B4-BE49-F238E27FC236}">
              <a16:creationId xmlns:a16="http://schemas.microsoft.com/office/drawing/2014/main" id="{00000000-0008-0000-0600-000002000000}"/>
            </a:ext>
          </a:extLst>
        </xdr:cNvPr>
        <xdr:cNvSpPr/>
      </xdr:nvSpPr>
      <xdr:spPr>
        <a:xfrm>
          <a:off x="2424842" y="1072091"/>
          <a:ext cx="4085286"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cs typeface="Segoe UI Light" panose="020B0502040204020203" pitchFamily="34" charset="0"/>
            </a:rPr>
            <a:t>BENEFICIOS SOCIALES Y ECONÓMICOS</a:t>
          </a:r>
        </a:p>
      </xdr:txBody>
    </xdr:sp>
    <xdr:clientData/>
  </xdr:oneCellAnchor>
  <xdr:twoCellAnchor>
    <xdr:from>
      <xdr:col>6</xdr:col>
      <xdr:colOff>896470</xdr:colOff>
      <xdr:row>5</xdr:row>
      <xdr:rowOff>145676</xdr:rowOff>
    </xdr:from>
    <xdr:to>
      <xdr:col>9</xdr:col>
      <xdr:colOff>78441</xdr:colOff>
      <xdr:row>6</xdr:row>
      <xdr:rowOff>291353</xdr:rowOff>
    </xdr:to>
    <xdr:sp macro="" textlink="">
      <xdr:nvSpPr>
        <xdr:cNvPr id="3" name="13 Rectángulo redondeado">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8173570" y="1098176"/>
          <a:ext cx="2153771" cy="336177"/>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0</xdr:col>
      <xdr:colOff>219075</xdr:colOff>
      <xdr:row>1</xdr:row>
      <xdr:rowOff>114300</xdr:rowOff>
    </xdr:from>
    <xdr:to>
      <xdr:col>0</xdr:col>
      <xdr:colOff>1383241</xdr:colOff>
      <xdr:row>6</xdr:row>
      <xdr:rowOff>28575</xdr:rowOff>
    </xdr:to>
    <xdr:pic>
      <xdr:nvPicPr>
        <xdr:cNvPr id="4" name="Imagen 3" descr="La UTP una buena opción de Estudios">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30480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228600</xdr:colOff>
      <xdr:row>0</xdr:row>
      <xdr:rowOff>0</xdr:rowOff>
    </xdr:from>
    <xdr:ext cx="5037405" cy="1047466"/>
    <xdr:sp macro="" textlink="">
      <xdr:nvSpPr>
        <xdr:cNvPr id="5" name="7 Rectángulo">
          <a:extLst>
            <a:ext uri="{FF2B5EF4-FFF2-40B4-BE49-F238E27FC236}">
              <a16:creationId xmlns:a16="http://schemas.microsoft.com/office/drawing/2014/main" id="{00000000-0008-0000-0600-000005000000}"/>
            </a:ext>
          </a:extLst>
        </xdr:cNvPr>
        <xdr:cNvSpPr/>
      </xdr:nvSpPr>
      <xdr:spPr>
        <a:xfrm>
          <a:off x="1866900" y="0"/>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1180692</xdr:colOff>
      <xdr:row>5</xdr:row>
      <xdr:rowOff>92273</xdr:rowOff>
    </xdr:from>
    <xdr:ext cx="4118180" cy="399405"/>
    <xdr:sp macro="" textlink="">
      <xdr:nvSpPr>
        <xdr:cNvPr id="3" name="8 Rectángulo">
          <a:extLst>
            <a:ext uri="{FF2B5EF4-FFF2-40B4-BE49-F238E27FC236}">
              <a16:creationId xmlns:a16="http://schemas.microsoft.com/office/drawing/2014/main" id="{00000000-0008-0000-0700-000003000000}"/>
            </a:ext>
          </a:extLst>
        </xdr:cNvPr>
        <xdr:cNvSpPr/>
      </xdr:nvSpPr>
      <xdr:spPr>
        <a:xfrm>
          <a:off x="5466942" y="1044773"/>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CONTROL DE CAMBIOS AL PROYECTO</a:t>
          </a:r>
        </a:p>
      </xdr:txBody>
    </xdr:sp>
    <xdr:clientData/>
  </xdr:oneCellAnchor>
  <xdr:twoCellAnchor>
    <xdr:from>
      <xdr:col>13</xdr:col>
      <xdr:colOff>911225</xdr:colOff>
      <xdr:row>5</xdr:row>
      <xdr:rowOff>120651</xdr:rowOff>
    </xdr:from>
    <xdr:to>
      <xdr:col>14</xdr:col>
      <xdr:colOff>1571626</xdr:colOff>
      <xdr:row>6</xdr:row>
      <xdr:rowOff>232833</xdr:rowOff>
    </xdr:to>
    <xdr:sp macro="" textlink="">
      <xdr:nvSpPr>
        <xdr:cNvPr id="4" name="9 Rectángulo redondead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2933892" y="1073151"/>
          <a:ext cx="3475567" cy="302682"/>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95249</xdr:colOff>
      <xdr:row>1</xdr:row>
      <xdr:rowOff>95250</xdr:rowOff>
    </xdr:from>
    <xdr:to>
      <xdr:col>1</xdr:col>
      <xdr:colOff>1259415</xdr:colOff>
      <xdr:row>6</xdr:row>
      <xdr:rowOff>9525</xdr:rowOff>
    </xdr:to>
    <xdr:pic>
      <xdr:nvPicPr>
        <xdr:cNvPr id="6" name="Imagen 5" descr="La UTP una buena opción de Estudios">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5666" y="28575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825502</xdr:colOff>
      <xdr:row>0</xdr:row>
      <xdr:rowOff>0</xdr:rowOff>
    </xdr:from>
    <xdr:ext cx="5037405" cy="1047466"/>
    <xdr:sp macro="" textlink="">
      <xdr:nvSpPr>
        <xdr:cNvPr id="7" name="7 Rectángulo">
          <a:extLst>
            <a:ext uri="{FF2B5EF4-FFF2-40B4-BE49-F238E27FC236}">
              <a16:creationId xmlns:a16="http://schemas.microsoft.com/office/drawing/2014/main" id="{00000000-0008-0000-0700-000007000000}"/>
            </a:ext>
          </a:extLst>
        </xdr:cNvPr>
        <xdr:cNvSpPr/>
      </xdr:nvSpPr>
      <xdr:spPr>
        <a:xfrm>
          <a:off x="5111752" y="0"/>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oneCellAnchor>
    <xdr:from>
      <xdr:col>3</xdr:col>
      <xdr:colOff>1180692</xdr:colOff>
      <xdr:row>5</xdr:row>
      <xdr:rowOff>92273</xdr:rowOff>
    </xdr:from>
    <xdr:ext cx="4118180" cy="399405"/>
    <xdr:sp macro="" textlink="">
      <xdr:nvSpPr>
        <xdr:cNvPr id="2" name="8 Rectángulo">
          <a:extLst>
            <a:ext uri="{FF2B5EF4-FFF2-40B4-BE49-F238E27FC236}">
              <a16:creationId xmlns:a16="http://schemas.microsoft.com/office/drawing/2014/main" id="{00000000-0008-0000-0700-000002000000}"/>
            </a:ext>
          </a:extLst>
        </xdr:cNvPr>
        <xdr:cNvSpPr/>
      </xdr:nvSpPr>
      <xdr:spPr>
        <a:xfrm>
          <a:off x="5466942" y="1044773"/>
          <a:ext cx="4118180"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ea typeface="Segoe UI Symbol" panose="020B0502040204020203" pitchFamily="34" charset="0"/>
              <a:cs typeface="Segoe UI Light" panose="020B0502040204020203" pitchFamily="34" charset="0"/>
            </a:rPr>
            <a:t>CONTROL DE CAMBIOS AL PROYECTO</a:t>
          </a:r>
        </a:p>
      </xdr:txBody>
    </xdr:sp>
    <xdr:clientData/>
  </xdr:oneCellAnchor>
  <xdr:twoCellAnchor>
    <xdr:from>
      <xdr:col>13</xdr:col>
      <xdr:colOff>911225</xdr:colOff>
      <xdr:row>5</xdr:row>
      <xdr:rowOff>120651</xdr:rowOff>
    </xdr:from>
    <xdr:to>
      <xdr:col>14</xdr:col>
      <xdr:colOff>1571626</xdr:colOff>
      <xdr:row>6</xdr:row>
      <xdr:rowOff>232833</xdr:rowOff>
    </xdr:to>
    <xdr:sp macro="" textlink="">
      <xdr:nvSpPr>
        <xdr:cNvPr id="5" name="9 Rectángulo redondead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20504150" y="1073151"/>
          <a:ext cx="1908176" cy="302682"/>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1</xdr:col>
      <xdr:colOff>95249</xdr:colOff>
      <xdr:row>1</xdr:row>
      <xdr:rowOff>95250</xdr:rowOff>
    </xdr:from>
    <xdr:to>
      <xdr:col>1</xdr:col>
      <xdr:colOff>1259415</xdr:colOff>
      <xdr:row>6</xdr:row>
      <xdr:rowOff>9525</xdr:rowOff>
    </xdr:to>
    <xdr:pic>
      <xdr:nvPicPr>
        <xdr:cNvPr id="8" name="Imagen 7" descr="La UTP una buena opción de Estudios">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4" y="285750"/>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825502</xdr:colOff>
      <xdr:row>0</xdr:row>
      <xdr:rowOff>0</xdr:rowOff>
    </xdr:from>
    <xdr:ext cx="5037405" cy="1047466"/>
    <xdr:sp macro="" textlink="">
      <xdr:nvSpPr>
        <xdr:cNvPr id="9" name="7 Rectángulo">
          <a:extLst>
            <a:ext uri="{FF2B5EF4-FFF2-40B4-BE49-F238E27FC236}">
              <a16:creationId xmlns:a16="http://schemas.microsoft.com/office/drawing/2014/main" id="{00000000-0008-0000-0700-000009000000}"/>
            </a:ext>
          </a:extLst>
        </xdr:cNvPr>
        <xdr:cNvSpPr/>
      </xdr:nvSpPr>
      <xdr:spPr>
        <a:xfrm>
          <a:off x="5111752" y="0"/>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6</xdr:col>
      <xdr:colOff>438149</xdr:colOff>
      <xdr:row>5</xdr:row>
      <xdr:rowOff>88526</xdr:rowOff>
    </xdr:from>
    <xdr:to>
      <xdr:col>7</xdr:col>
      <xdr:colOff>1497665</xdr:colOff>
      <xdr:row>6</xdr:row>
      <xdr:rowOff>129428</xdr:rowOff>
    </xdr:to>
    <xdr:sp macro="" textlink="">
      <xdr:nvSpPr>
        <xdr:cNvPr id="8" name="13 Rectángulo redondeado">
          <a:hlinkClick xmlns:r="http://schemas.openxmlformats.org/officeDocument/2006/relationships" r:id="rId1"/>
          <a:extLst>
            <a:ext uri="{FF2B5EF4-FFF2-40B4-BE49-F238E27FC236}">
              <a16:creationId xmlns:a16="http://schemas.microsoft.com/office/drawing/2014/main" id="{00000000-0008-0000-0800-000008000000}"/>
            </a:ext>
          </a:extLst>
        </xdr:cNvPr>
        <xdr:cNvSpPr/>
      </xdr:nvSpPr>
      <xdr:spPr>
        <a:xfrm>
          <a:off x="10153649" y="1041026"/>
          <a:ext cx="2650191" cy="231402"/>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168089</xdr:colOff>
      <xdr:row>5</xdr:row>
      <xdr:rowOff>123264</xdr:rowOff>
    </xdr:to>
    <xdr:pic>
      <xdr:nvPicPr>
        <xdr:cNvPr id="9" name="6 Imagen">
          <a:extLst>
            <a:ext uri="{FF2B5EF4-FFF2-40B4-BE49-F238E27FC236}">
              <a16:creationId xmlns:a16="http://schemas.microsoft.com/office/drawing/2014/main" id="{00000000-0008-0000-08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0" cy="717176"/>
        </a:xfrm>
        <a:prstGeom prst="rect">
          <a:avLst/>
        </a:prstGeom>
        <a:noFill/>
        <a:ln>
          <a:noFill/>
        </a:ln>
      </xdr:spPr>
    </xdr:pic>
    <xdr:clientData/>
  </xdr:twoCellAnchor>
  <xdr:oneCellAnchor>
    <xdr:from>
      <xdr:col>3</xdr:col>
      <xdr:colOff>218368</xdr:colOff>
      <xdr:row>5</xdr:row>
      <xdr:rowOff>14816</xdr:rowOff>
    </xdr:from>
    <xdr:ext cx="2649893" cy="399405"/>
    <xdr:sp macro="" textlink="">
      <xdr:nvSpPr>
        <xdr:cNvPr id="11" name="12 Rectángulo">
          <a:extLst>
            <a:ext uri="{FF2B5EF4-FFF2-40B4-BE49-F238E27FC236}">
              <a16:creationId xmlns:a16="http://schemas.microsoft.com/office/drawing/2014/main" id="{00000000-0008-0000-0800-00000B000000}"/>
            </a:ext>
          </a:extLst>
        </xdr:cNvPr>
        <xdr:cNvSpPr/>
      </xdr:nvSpPr>
      <xdr:spPr>
        <a:xfrm>
          <a:off x="5161843" y="967316"/>
          <a:ext cx="2649893"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cs typeface="Segoe UI Light" panose="020B0502040204020203" pitchFamily="34" charset="0"/>
            </a:rPr>
            <a:t>RIESGOS DEL PROYECTO</a:t>
          </a:r>
        </a:p>
      </xdr:txBody>
    </xdr:sp>
    <xdr:clientData/>
  </xdr:oneCellAnchor>
  <xdr:twoCellAnchor editAs="oneCell">
    <xdr:from>
      <xdr:col>0</xdr:col>
      <xdr:colOff>168089</xdr:colOff>
      <xdr:row>1</xdr:row>
      <xdr:rowOff>168088</xdr:rowOff>
    </xdr:from>
    <xdr:to>
      <xdr:col>0</xdr:col>
      <xdr:colOff>168089</xdr:colOff>
      <xdr:row>5</xdr:row>
      <xdr:rowOff>123264</xdr:rowOff>
    </xdr:to>
    <xdr:pic>
      <xdr:nvPicPr>
        <xdr:cNvPr id="13" name="6 Imagen">
          <a:extLst>
            <a:ext uri="{FF2B5EF4-FFF2-40B4-BE49-F238E27FC236}">
              <a16:creationId xmlns:a16="http://schemas.microsoft.com/office/drawing/2014/main" id="{00000000-0008-0000-0800-00000D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0" cy="717176"/>
        </a:xfrm>
        <a:prstGeom prst="rect">
          <a:avLst/>
        </a:prstGeom>
        <a:noFill/>
        <a:ln>
          <a:noFill/>
        </a:ln>
      </xdr:spPr>
    </xdr:pic>
    <xdr:clientData/>
  </xdr:twoCellAnchor>
  <xdr:twoCellAnchor editAs="oneCell">
    <xdr:from>
      <xdr:col>8</xdr:col>
      <xdr:colOff>514350</xdr:colOff>
      <xdr:row>12</xdr:row>
      <xdr:rowOff>38100</xdr:rowOff>
    </xdr:from>
    <xdr:to>
      <xdr:col>16</xdr:col>
      <xdr:colOff>230111</xdr:colOff>
      <xdr:row>20</xdr:row>
      <xdr:rowOff>1997867</xdr:rowOff>
    </xdr:to>
    <xdr:pic>
      <xdr:nvPicPr>
        <xdr:cNvPr id="14" name="Imagen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3"/>
        <a:stretch>
          <a:fillRect/>
        </a:stretch>
      </xdr:blipFill>
      <xdr:spPr>
        <a:xfrm>
          <a:off x="14478000" y="2590800"/>
          <a:ext cx="6278486" cy="5379242"/>
        </a:xfrm>
        <a:prstGeom prst="rect">
          <a:avLst/>
        </a:prstGeom>
      </xdr:spPr>
    </xdr:pic>
    <xdr:clientData/>
  </xdr:twoCellAnchor>
  <xdr:twoCellAnchor editAs="oneCell">
    <xdr:from>
      <xdr:col>3</xdr:col>
      <xdr:colOff>609599</xdr:colOff>
      <xdr:row>29</xdr:row>
      <xdr:rowOff>180974</xdr:rowOff>
    </xdr:from>
    <xdr:to>
      <xdr:col>7</xdr:col>
      <xdr:colOff>685799</xdr:colOff>
      <xdr:row>64</xdr:row>
      <xdr:rowOff>171449</xdr:rowOff>
    </xdr:to>
    <xdr:pic>
      <xdr:nvPicPr>
        <xdr:cNvPr id="16" name="Imagen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4"/>
        <a:stretch>
          <a:fillRect/>
        </a:stretch>
      </xdr:blipFill>
      <xdr:spPr>
        <a:xfrm>
          <a:off x="5553074" y="9505949"/>
          <a:ext cx="7724775" cy="6657975"/>
        </a:xfrm>
        <a:prstGeom prst="rect">
          <a:avLst/>
        </a:prstGeom>
      </xdr:spPr>
    </xdr:pic>
    <xdr:clientData/>
  </xdr:twoCellAnchor>
  <xdr:twoCellAnchor editAs="oneCell">
    <xdr:from>
      <xdr:col>0</xdr:col>
      <xdr:colOff>390525</xdr:colOff>
      <xdr:row>1</xdr:row>
      <xdr:rowOff>9525</xdr:rowOff>
    </xdr:from>
    <xdr:to>
      <xdr:col>1</xdr:col>
      <xdr:colOff>1049866</xdr:colOff>
      <xdr:row>5</xdr:row>
      <xdr:rowOff>114300</xdr:rowOff>
    </xdr:to>
    <xdr:pic>
      <xdr:nvPicPr>
        <xdr:cNvPr id="17" name="Imagen 16" descr="La UTP una buena opción de Estudios">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90525" y="200025"/>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742950</xdr:colOff>
      <xdr:row>0</xdr:row>
      <xdr:rowOff>28575</xdr:rowOff>
    </xdr:from>
    <xdr:ext cx="5037405" cy="1047466"/>
    <xdr:sp macro="" textlink="">
      <xdr:nvSpPr>
        <xdr:cNvPr id="12" name="7 Rectángulo">
          <a:extLst>
            <a:ext uri="{FF2B5EF4-FFF2-40B4-BE49-F238E27FC236}">
              <a16:creationId xmlns:a16="http://schemas.microsoft.com/office/drawing/2014/main" id="{00000000-0008-0000-0800-00000C000000}"/>
            </a:ext>
          </a:extLst>
        </xdr:cNvPr>
        <xdr:cNvSpPr/>
      </xdr:nvSpPr>
      <xdr:spPr>
        <a:xfrm>
          <a:off x="3848100" y="28575"/>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twoCellAnchor>
    <xdr:from>
      <xdr:col>6</xdr:col>
      <xdr:colOff>438149</xdr:colOff>
      <xdr:row>5</xdr:row>
      <xdr:rowOff>88526</xdr:rowOff>
    </xdr:from>
    <xdr:to>
      <xdr:col>7</xdr:col>
      <xdr:colOff>1497665</xdr:colOff>
      <xdr:row>6</xdr:row>
      <xdr:rowOff>129428</xdr:rowOff>
    </xdr:to>
    <xdr:sp macro="" textlink="">
      <xdr:nvSpPr>
        <xdr:cNvPr id="2" name="13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0325099" y="1041026"/>
          <a:ext cx="3069291" cy="231402"/>
        </a:xfrm>
        <a:prstGeom prst="roundRect">
          <a:avLst/>
        </a:prstGeom>
        <a:solidFill>
          <a:schemeClr val="accent1">
            <a:lumMod val="75000"/>
          </a:schemeClr>
        </a:solidFill>
      </xdr:spPr>
      <xdr:style>
        <a:lnRef idx="3">
          <a:schemeClr val="lt1"/>
        </a:lnRef>
        <a:fillRef idx="1">
          <a:schemeClr val="accent4"/>
        </a:fillRef>
        <a:effectRef idx="1">
          <a:schemeClr val="accent4"/>
        </a:effectRef>
        <a:fontRef idx="minor">
          <a:schemeClr val="lt1"/>
        </a:fontRef>
      </xdr:style>
      <xdr:txBody>
        <a:bodyPr vertOverflow="clip" rtlCol="0" anchor="ctr"/>
        <a:lstStyle/>
        <a:p>
          <a:pPr algn="ctr">
            <a:buFont typeface="Arial" pitchFamily="34" charset="0"/>
            <a:buNone/>
          </a:pPr>
          <a:r>
            <a:rPr lang="es-CO" sz="1600" b="1">
              <a:solidFill>
                <a:schemeClr val="bg1"/>
              </a:solidFill>
              <a:latin typeface="Segoe UI Light" panose="020B0502040204020203" pitchFamily="34" charset="0"/>
              <a:ea typeface="Segoe UI Symbol" panose="020B0502040204020203" pitchFamily="34" charset="0"/>
              <a:cs typeface="Segoe UI Light" panose="020B0502040204020203" pitchFamily="34" charset="0"/>
            </a:rPr>
            <a:t>Regresar al índice</a:t>
          </a:r>
        </a:p>
      </xdr:txBody>
    </xdr:sp>
    <xdr:clientData/>
  </xdr:twoCellAnchor>
  <xdr:twoCellAnchor editAs="oneCell">
    <xdr:from>
      <xdr:col>0</xdr:col>
      <xdr:colOff>168089</xdr:colOff>
      <xdr:row>1</xdr:row>
      <xdr:rowOff>168088</xdr:rowOff>
    </xdr:from>
    <xdr:to>
      <xdr:col>0</xdr:col>
      <xdr:colOff>168089</xdr:colOff>
      <xdr:row>5</xdr:row>
      <xdr:rowOff>123264</xdr:rowOff>
    </xdr:to>
    <xdr:pic>
      <xdr:nvPicPr>
        <xdr:cNvPr id="3" name="6 Imagen">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0" cy="717176"/>
        </a:xfrm>
        <a:prstGeom prst="rect">
          <a:avLst/>
        </a:prstGeom>
        <a:noFill/>
        <a:ln>
          <a:noFill/>
        </a:ln>
      </xdr:spPr>
    </xdr:pic>
    <xdr:clientData/>
  </xdr:twoCellAnchor>
  <xdr:oneCellAnchor>
    <xdr:from>
      <xdr:col>3</xdr:col>
      <xdr:colOff>218368</xdr:colOff>
      <xdr:row>5</xdr:row>
      <xdr:rowOff>14816</xdr:rowOff>
    </xdr:from>
    <xdr:ext cx="2649893" cy="399405"/>
    <xdr:sp macro="" textlink="">
      <xdr:nvSpPr>
        <xdr:cNvPr id="4" name="12 Rectángulo">
          <a:extLst>
            <a:ext uri="{FF2B5EF4-FFF2-40B4-BE49-F238E27FC236}">
              <a16:creationId xmlns:a16="http://schemas.microsoft.com/office/drawing/2014/main" id="{00000000-0008-0000-0800-000004000000}"/>
            </a:ext>
          </a:extLst>
        </xdr:cNvPr>
        <xdr:cNvSpPr/>
      </xdr:nvSpPr>
      <xdr:spPr>
        <a:xfrm>
          <a:off x="5161843" y="967316"/>
          <a:ext cx="2649893" cy="399405"/>
        </a:xfrm>
        <a:prstGeom prst="rect">
          <a:avLst/>
        </a:prstGeom>
        <a:noFill/>
      </xdr:spPr>
      <xdr:txBody>
        <a:bodyPr wrap="none" lIns="91440" tIns="45720" rIns="91440" bIns="45720">
          <a:spAutoFit/>
        </a:bodyPr>
        <a:lstStyle/>
        <a:p>
          <a:pPr algn="ctr"/>
          <a:r>
            <a:rPr lang="es-ES" sz="18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Segoe UI Light" panose="020B0502040204020203" pitchFamily="34" charset="0"/>
              <a:cs typeface="Segoe UI Light" panose="020B0502040204020203" pitchFamily="34" charset="0"/>
            </a:rPr>
            <a:t>RIESGOS DEL PROYECTO</a:t>
          </a:r>
        </a:p>
      </xdr:txBody>
    </xdr:sp>
    <xdr:clientData/>
  </xdr:oneCellAnchor>
  <xdr:twoCellAnchor editAs="oneCell">
    <xdr:from>
      <xdr:col>0</xdr:col>
      <xdr:colOff>168089</xdr:colOff>
      <xdr:row>1</xdr:row>
      <xdr:rowOff>168088</xdr:rowOff>
    </xdr:from>
    <xdr:to>
      <xdr:col>0</xdr:col>
      <xdr:colOff>168089</xdr:colOff>
      <xdr:row>5</xdr:row>
      <xdr:rowOff>123264</xdr:rowOff>
    </xdr:to>
    <xdr:pic>
      <xdr:nvPicPr>
        <xdr:cNvPr id="5" name="6 Imagen">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089" y="358588"/>
          <a:ext cx="0" cy="717176"/>
        </a:xfrm>
        <a:prstGeom prst="rect">
          <a:avLst/>
        </a:prstGeom>
        <a:noFill/>
        <a:ln>
          <a:noFill/>
        </a:ln>
      </xdr:spPr>
    </xdr:pic>
    <xdr:clientData/>
  </xdr:twoCellAnchor>
  <xdr:twoCellAnchor editAs="oneCell">
    <xdr:from>
      <xdr:col>0</xdr:col>
      <xdr:colOff>390525</xdr:colOff>
      <xdr:row>1</xdr:row>
      <xdr:rowOff>9525</xdr:rowOff>
    </xdr:from>
    <xdr:to>
      <xdr:col>1</xdr:col>
      <xdr:colOff>1049866</xdr:colOff>
      <xdr:row>5</xdr:row>
      <xdr:rowOff>114300</xdr:rowOff>
    </xdr:to>
    <xdr:pic>
      <xdr:nvPicPr>
        <xdr:cNvPr id="6" name="Imagen 5" descr="La UTP una buena opción de Estudios">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90525" y="200025"/>
          <a:ext cx="116416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742950</xdr:colOff>
      <xdr:row>0</xdr:row>
      <xdr:rowOff>28575</xdr:rowOff>
    </xdr:from>
    <xdr:ext cx="5037405" cy="1047466"/>
    <xdr:sp macro="" textlink="">
      <xdr:nvSpPr>
        <xdr:cNvPr id="7" name="7 Rectángulo">
          <a:extLst>
            <a:ext uri="{FF2B5EF4-FFF2-40B4-BE49-F238E27FC236}">
              <a16:creationId xmlns:a16="http://schemas.microsoft.com/office/drawing/2014/main" id="{00000000-0008-0000-0800-000007000000}"/>
            </a:ext>
          </a:extLst>
        </xdr:cNvPr>
        <xdr:cNvSpPr/>
      </xdr:nvSpPr>
      <xdr:spPr>
        <a:xfrm>
          <a:off x="3848100" y="28575"/>
          <a:ext cx="5037405" cy="1047466"/>
        </a:xfrm>
        <a:prstGeom prst="rect">
          <a:avLst/>
        </a:prstGeom>
        <a:noFill/>
      </xdr:spPr>
      <xdr:txBody>
        <a:bodyPr wrap="none" lIns="91440" tIns="45720" rIns="91440" bIns="45720">
          <a:spAutoFit/>
        </a:bodyPr>
        <a:lstStyle/>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PLANEACIÓN</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PLAN DE DESARROLLO INSTITUCIONAL 2020 - 2028</a:t>
          </a:r>
        </a:p>
        <a:p>
          <a:pPr marL="0" marR="0" lvl="0" indent="0" algn="ctr" defTabSz="914400" eaLnBrk="1" fontAlgn="auto" latinLnBrk="0" hangingPunct="1">
            <a:lnSpc>
              <a:spcPct val="100000"/>
            </a:lnSpc>
            <a:spcBef>
              <a:spcPts val="0"/>
            </a:spcBef>
            <a:spcAft>
              <a:spcPts val="0"/>
            </a:spcAft>
            <a:buClrTx/>
            <a:buSzTx/>
            <a:buFontTx/>
            <a:buNone/>
            <a:tabLst/>
            <a:defRPr/>
          </a:pP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"Aquí construimos futuro"</a:t>
          </a:r>
        </a:p>
        <a:p>
          <a:pPr algn="ctr"/>
          <a:r>
            <a:rPr lang="es-ES" sz="1400" b="1" cap="none" spc="0">
              <a:ln>
                <a:noFill/>
              </a:ln>
              <a:solidFill>
                <a:schemeClr val="bg1"/>
              </a:solidFill>
              <a:effectLst/>
              <a:latin typeface="Segoe UI Light" panose="020B0502040204020203" pitchFamily="34" charset="0"/>
              <a:ea typeface="Segoe UI Symbol" panose="020B0502040204020203" pitchFamily="34" charset="0"/>
              <a:cs typeface="Segoe UI Light" panose="020B0502040204020203" pitchFamily="34" charset="0"/>
            </a:rPr>
            <a:t>FICHA DE FORMULACIÓN DE PROYECTOS DEL PDI 2025 - 2028</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tpedu-my.sharepoint.com/OD/OneDrive%20-%20Universidad%20Tecnol&#243;gica%20de%20Pereira/01.%202021/7.%20Acompa&#241;am%20talleres%20y%20proyect/Banco%20de%20proyectos%20institucional/Plantilla%20requerimientos%20MG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tpedu-my.sharepoint.com/Users/juma2/Downloads/131-F31%20-%20V9%20-%20Plantilla%20Ficha%20PDI%202025%20-%202028%20-%20ajustada%2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20UTP\Downloads\P4.%202025%20-%202028%20Acomp%20Seguimiento%20Indic%20nue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del proyecto"/>
      <sheetName val="Plan de Desarrollo"/>
      <sheetName val="Problemática"/>
      <sheetName val="Participantes"/>
      <sheetName val="Población "/>
      <sheetName val="Objetivos"/>
      <sheetName val="Alternativa"/>
      <sheetName val="Necesidades"/>
      <sheetName val="Análisis técnico alternativa"/>
      <sheetName val="Localización"/>
      <sheetName val="Cadena de valor"/>
      <sheetName val="Presupuesto"/>
      <sheetName val="Riesgos"/>
      <sheetName val="Ingresos y beneficios"/>
      <sheetName val="Préstamos"/>
      <sheetName val="Depreciación"/>
      <sheetName val="Programación indicadores"/>
      <sheetName val="Indicadores de gestión"/>
      <sheetName val="Fuentes de financiación"/>
      <sheetName val="Anex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I2" t="str">
            <v>Administrativos</v>
          </cell>
        </row>
        <row r="3">
          <cell r="I3" t="str">
            <v>Asociados a fenómenos de origen biológico plagas, epidemias</v>
          </cell>
        </row>
        <row r="4">
          <cell r="I4" t="str">
            <v>Asociados a fenómenos de origen humano no intencionales, aglomeración de público</v>
          </cell>
        </row>
        <row r="5">
          <cell r="I5" t="str">
            <v>Asociados afenómenos de origen natural, atmosféricos, hidrológicos, geológicos, otros</v>
          </cell>
        </row>
        <row r="6">
          <cell r="I6" t="str">
            <v xml:space="preserve">Asociados a fenómenos de origen socio-natural: inundaciones movimientos en masa, incendios forestales </v>
          </cell>
        </row>
        <row r="7">
          <cell r="I7" t="str">
            <v>Asociados a fenómenos de origen tecnológico: químicos, eléctricos, mecánicos, térmicos</v>
          </cell>
        </row>
        <row r="8">
          <cell r="I8" t="str">
            <v>De calendario</v>
          </cell>
        </row>
        <row r="9">
          <cell r="I9" t="str">
            <v>De costos</v>
          </cell>
        </row>
        <row r="10">
          <cell r="I10" t="str">
            <v>De mercado</v>
          </cell>
        </row>
        <row r="11">
          <cell r="I11" t="str">
            <v>Financieros</v>
          </cell>
        </row>
        <row r="12">
          <cell r="I12" t="str">
            <v>Legales</v>
          </cell>
        </row>
        <row r="13">
          <cell r="I13" t="str">
            <v>Operacionales</v>
          </cell>
        </row>
        <row r="14">
          <cell r="I14" t="str">
            <v>Sanitarios</v>
          </cell>
        </row>
        <row r="17">
          <cell r="I17" t="str">
            <v>1. Raro</v>
          </cell>
        </row>
        <row r="18">
          <cell r="I18" t="str">
            <v>2. Improbable</v>
          </cell>
        </row>
        <row r="19">
          <cell r="I19" t="str">
            <v>3. Moderado</v>
          </cell>
        </row>
        <row r="20">
          <cell r="I20" t="str">
            <v>4. Probable</v>
          </cell>
        </row>
        <row r="21">
          <cell r="I21" t="str">
            <v>5. Casi seguro</v>
          </cell>
        </row>
        <row r="24">
          <cell r="I24" t="str">
            <v>1. Insignificante</v>
          </cell>
        </row>
        <row r="25">
          <cell r="I25" t="str">
            <v>2. Menor</v>
          </cell>
        </row>
        <row r="26">
          <cell r="I26" t="str">
            <v>3. Moderado</v>
          </cell>
        </row>
        <row r="27">
          <cell r="I27" t="str">
            <v>4. Mayor</v>
          </cell>
        </row>
        <row r="28">
          <cell r="I28" t="str">
            <v>5. Catastrófico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row r="2">
          <cell r="L2" t="str">
            <v>113-F31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PDI-01"/>
      <sheetName val="PDI-02"/>
      <sheetName val="PDI-03"/>
      <sheetName val="PDI-04"/>
      <sheetName val="PDI-05"/>
      <sheetName val="PDI-06"/>
      <sheetName val="PDI-07"/>
      <sheetName val="PDI-08"/>
      <sheetName val="Anexo fórmulas"/>
      <sheetName val="Anexo Tabla Riesgos"/>
      <sheetName val="BD_Ref"/>
      <sheetName val="Ind_Obj"/>
      <sheetName val="Ind_C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id="1" name="Tabla134592" displayName="Tabla134592" ref="B20:H27" totalsRowShown="0" headerRowDxfId="10" dataDxfId="8" headerRowBorderDxfId="9">
  <tableColumns count="7">
    <tableColumn id="1" name="Tipo de riesgo" dataDxfId="7"/>
    <tableColumn id="7" name="Descripción del riesgo" dataDxfId="6"/>
    <tableColumn id="2" name="Probabilidad" dataDxfId="5"/>
    <tableColumn id="3" name="Impacto" dataDxfId="4"/>
    <tableColumn id="4" name="Resultado" dataDxfId="3">
      <calculatedColumnFormula>IFERROR(INDEX('Anexo Tabla Riesgos'!$E$9:$E$13,MATCH(D21,'Anexo Tabla Riesgos'!$D$9:$D$13,0))*INDEX('Anexo Tabla Riesgos'!$F$8:$J$8,MATCH(E21,'Anexo Tabla Riesgos'!$F$7:$J$7,0)),"-")</calculatedColumnFormula>
    </tableColumn>
    <tableColumn id="5" name="Efectos_x000a_(Describir)" dataDxfId="2"/>
    <tableColumn id="6" name="Medidas de mitigación_x000a_(Describir)" dataDxfId="1"/>
  </tableColumns>
  <tableStyleInfo name="TableStyleMedium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oleObject" Target="../embeddings/oleObject1.bin"/><Relationship Id="rId7" Type="http://schemas.openxmlformats.org/officeDocument/2006/relationships/oleObject" Target="../embeddings/oleObject3.bin"/><Relationship Id="rId12"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drawing" Target="../drawings/drawing10.xml"/><Relationship Id="rId6" Type="http://schemas.openxmlformats.org/officeDocument/2006/relationships/image" Target="../media/image13.emf"/><Relationship Id="rId11" Type="http://schemas.openxmlformats.org/officeDocument/2006/relationships/oleObject" Target="../embeddings/oleObject6.bin"/><Relationship Id="rId5" Type="http://schemas.openxmlformats.org/officeDocument/2006/relationships/oleObject" Target="../embeddings/oleObject2.bin"/><Relationship Id="rId10" Type="http://schemas.openxmlformats.org/officeDocument/2006/relationships/oleObject" Target="../embeddings/oleObject5.bin"/><Relationship Id="rId4" Type="http://schemas.openxmlformats.org/officeDocument/2006/relationships/image" Target="../media/image12.emf"/><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8" tint="-0.499984740745262"/>
  </sheetPr>
  <dimension ref="A1:M1048576"/>
  <sheetViews>
    <sheetView tabSelected="1" zoomScale="80" zoomScaleNormal="80" workbookViewId="0">
      <selection activeCell="J20" sqref="J20"/>
    </sheetView>
  </sheetViews>
  <sheetFormatPr baseColWidth="10" defaultColWidth="0" defaultRowHeight="15" customHeight="1" zeroHeight="1" x14ac:dyDescent="0.25"/>
  <cols>
    <col min="1" max="1" width="22.140625" style="317" customWidth="1"/>
    <col min="2" max="11" width="11.42578125" style="317" customWidth="1"/>
    <col min="12" max="12" width="13.85546875" style="317" customWidth="1"/>
    <col min="13" max="13" width="11.42578125" style="317" customWidth="1"/>
    <col min="14" max="16384" width="11.42578125" style="317" hidden="1"/>
  </cols>
  <sheetData>
    <row r="1" spans="2:12" x14ac:dyDescent="0.25"/>
    <row r="2" spans="2:12" x14ac:dyDescent="0.25">
      <c r="B2" s="532"/>
      <c r="C2" s="532"/>
      <c r="D2" s="532"/>
      <c r="E2" s="532"/>
      <c r="F2" s="532"/>
      <c r="G2" s="532"/>
      <c r="H2" s="532"/>
      <c r="I2" s="532"/>
      <c r="J2" s="318"/>
      <c r="K2" s="518" t="s">
        <v>0</v>
      </c>
      <c r="L2" s="519" t="s">
        <v>1</v>
      </c>
    </row>
    <row r="3" spans="2:12" x14ac:dyDescent="0.25">
      <c r="B3" s="532"/>
      <c r="C3" s="532"/>
      <c r="D3" s="532"/>
      <c r="E3" s="532"/>
      <c r="F3" s="532"/>
      <c r="G3" s="532"/>
      <c r="H3" s="532"/>
      <c r="I3" s="532"/>
      <c r="J3" s="318"/>
      <c r="K3" s="520" t="s">
        <v>2</v>
      </c>
      <c r="L3" s="515">
        <v>10</v>
      </c>
    </row>
    <row r="4" spans="2:12" x14ac:dyDescent="0.25">
      <c r="B4" s="532"/>
      <c r="C4" s="532"/>
      <c r="D4" s="532"/>
      <c r="E4" s="532"/>
      <c r="F4" s="532"/>
      <c r="G4" s="532"/>
      <c r="H4" s="532"/>
      <c r="I4" s="532"/>
      <c r="J4" s="318"/>
      <c r="K4" s="518" t="s">
        <v>3</v>
      </c>
      <c r="L4" s="516">
        <v>45848</v>
      </c>
    </row>
    <row r="5" spans="2:12" x14ac:dyDescent="0.25">
      <c r="K5" s="518" t="s">
        <v>4</v>
      </c>
      <c r="L5" s="519" t="s">
        <v>1219</v>
      </c>
    </row>
    <row r="6" spans="2:12" x14ac:dyDescent="0.25"/>
    <row r="7" spans="2:12" x14ac:dyDescent="0.25"/>
    <row r="8" spans="2:12" x14ac:dyDescent="0.25"/>
    <row r="9" spans="2:12" x14ac:dyDescent="0.25"/>
    <row r="10" spans="2:12" x14ac:dyDescent="0.25"/>
    <row r="11" spans="2:12" x14ac:dyDescent="0.25"/>
    <row r="12" spans="2:12" x14ac:dyDescent="0.25"/>
    <row r="13" spans="2:12" x14ac:dyDescent="0.25"/>
    <row r="14" spans="2:12" x14ac:dyDescent="0.25"/>
    <row r="15" spans="2:12" x14ac:dyDescent="0.25"/>
    <row r="16" spans="2:12" x14ac:dyDescent="0.25"/>
    <row r="17" spans="2:2" x14ac:dyDescent="0.25"/>
    <row r="18" spans="2:2" x14ac:dyDescent="0.25"/>
    <row r="19" spans="2:2" x14ac:dyDescent="0.25"/>
    <row r="20" spans="2:2" x14ac:dyDescent="0.25"/>
    <row r="21" spans="2:2" x14ac:dyDescent="0.25"/>
    <row r="22" spans="2:2" x14ac:dyDescent="0.25">
      <c r="B22" s="319"/>
    </row>
    <row r="23" spans="2:2" x14ac:dyDescent="0.25"/>
    <row r="24" spans="2:2" x14ac:dyDescent="0.25"/>
    <row r="25" spans="2:2" x14ac:dyDescent="0.25"/>
    <row r="26" spans="2:2" x14ac:dyDescent="0.25"/>
    <row r="27" spans="2:2" x14ac:dyDescent="0.25"/>
    <row r="28" spans="2:2" x14ac:dyDescent="0.25"/>
    <row r="29" spans="2:2" x14ac:dyDescent="0.25"/>
    <row r="30" spans="2:2" x14ac:dyDescent="0.25"/>
    <row r="31" spans="2:2" x14ac:dyDescent="0.25"/>
    <row r="32" spans="2: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1048575" ht="22.5" hidden="1" customHeight="1" x14ac:dyDescent="0.25"/>
    <row r="1048576" ht="15" customHeight="1" x14ac:dyDescent="0.25"/>
  </sheetData>
  <sheetProtection algorithmName="SHA-512" hashValue="JPsOA65m4/6aiDqf9i5jS14yHuK6HRmYyf1bNsLsqzJWDOSoU2rO/YLoq4wW3Mz3x+jYyqfj3CrsP0a/BajPjw==" saltValue="A4siGDHgnIbMqFd90QF1QA==" spinCount="100000" sheet="1" objects="1" scenarios="1"/>
  <mergeCells count="3">
    <mergeCell ref="B2:I2"/>
    <mergeCell ref="B3:I3"/>
    <mergeCell ref="B4:I4"/>
  </mergeCells>
  <phoneticPr fontId="0"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3:X89"/>
  <sheetViews>
    <sheetView topLeftCell="E40" workbookViewId="0">
      <selection activeCell="V59" sqref="V59"/>
    </sheetView>
  </sheetViews>
  <sheetFormatPr baseColWidth="10" defaultColWidth="11.42578125" defaultRowHeight="15" x14ac:dyDescent="0.25"/>
  <cols>
    <col min="6" max="6" width="14.85546875" customWidth="1"/>
    <col min="13" max="13" width="12.85546875" customWidth="1"/>
    <col min="14" max="14" width="13.140625" customWidth="1"/>
    <col min="15" max="20" width="0" hidden="1" customWidth="1"/>
    <col min="23" max="23" width="16.28515625" customWidth="1"/>
    <col min="24" max="24" width="58.5703125" customWidth="1"/>
  </cols>
  <sheetData>
    <row r="3" spans="2:2" x14ac:dyDescent="0.25">
      <c r="B3" s="295" t="s">
        <v>290</v>
      </c>
    </row>
    <row r="4" spans="2:2" x14ac:dyDescent="0.25">
      <c r="B4" t="s">
        <v>297</v>
      </c>
    </row>
    <row r="5" spans="2:2" x14ac:dyDescent="0.25">
      <c r="B5" t="s">
        <v>326</v>
      </c>
    </row>
    <row r="6" spans="2:2" x14ac:dyDescent="0.25">
      <c r="B6" t="s">
        <v>327</v>
      </c>
    </row>
    <row r="7" spans="2:2" x14ac:dyDescent="0.25">
      <c r="B7" t="s">
        <v>328</v>
      </c>
    </row>
    <row r="8" spans="2:2" x14ac:dyDescent="0.25">
      <c r="B8" t="s">
        <v>329</v>
      </c>
    </row>
    <row r="9" spans="2:2" x14ac:dyDescent="0.25">
      <c r="B9" t="s">
        <v>330</v>
      </c>
    </row>
    <row r="10" spans="2:2" x14ac:dyDescent="0.25">
      <c r="B10" t="s">
        <v>331</v>
      </c>
    </row>
    <row r="11" spans="2:2" x14ac:dyDescent="0.25">
      <c r="B11" t="s">
        <v>332</v>
      </c>
    </row>
    <row r="12" spans="2:2" x14ac:dyDescent="0.25">
      <c r="B12" t="s">
        <v>333</v>
      </c>
    </row>
    <row r="13" spans="2:2" x14ac:dyDescent="0.25">
      <c r="B13" t="s">
        <v>334</v>
      </c>
    </row>
    <row r="14" spans="2:2" x14ac:dyDescent="0.25">
      <c r="B14" t="s">
        <v>335</v>
      </c>
    </row>
    <row r="15" spans="2:2" x14ac:dyDescent="0.25">
      <c r="B15" t="s">
        <v>336</v>
      </c>
    </row>
    <row r="16" spans="2:2" x14ac:dyDescent="0.25">
      <c r="B16" t="s">
        <v>337</v>
      </c>
    </row>
    <row r="18" spans="2:2" x14ac:dyDescent="0.25">
      <c r="B18" s="295" t="s">
        <v>292</v>
      </c>
    </row>
    <row r="19" spans="2:2" x14ac:dyDescent="0.25">
      <c r="B19" t="s">
        <v>338</v>
      </c>
    </row>
    <row r="20" spans="2:2" x14ac:dyDescent="0.25">
      <c r="B20" t="s">
        <v>339</v>
      </c>
    </row>
    <row r="21" spans="2:2" x14ac:dyDescent="0.25">
      <c r="B21" t="s">
        <v>340</v>
      </c>
    </row>
    <row r="22" spans="2:2" x14ac:dyDescent="0.25">
      <c r="B22" t="s">
        <v>341</v>
      </c>
    </row>
    <row r="23" spans="2:2" x14ac:dyDescent="0.25">
      <c r="B23" t="s">
        <v>342</v>
      </c>
    </row>
    <row r="25" spans="2:2" x14ac:dyDescent="0.25">
      <c r="B25" s="295" t="s">
        <v>293</v>
      </c>
    </row>
    <row r="26" spans="2:2" x14ac:dyDescent="0.25">
      <c r="B26" t="s">
        <v>343</v>
      </c>
    </row>
    <row r="27" spans="2:2" x14ac:dyDescent="0.25">
      <c r="B27" t="s">
        <v>344</v>
      </c>
    </row>
    <row r="28" spans="2:2" x14ac:dyDescent="0.25">
      <c r="B28" t="s">
        <v>340</v>
      </c>
    </row>
    <row r="29" spans="2:2" x14ac:dyDescent="0.25">
      <c r="B29" t="s">
        <v>345</v>
      </c>
    </row>
    <row r="30" spans="2:2" x14ac:dyDescent="0.25">
      <c r="B30" t="s">
        <v>346</v>
      </c>
    </row>
    <row r="34" spans="2:20" ht="15.75" thickBot="1" x14ac:dyDescent="0.3"/>
    <row r="35" spans="2:20" x14ac:dyDescent="0.25">
      <c r="B35" s="279"/>
      <c r="C35" s="280"/>
      <c r="D35" s="280"/>
      <c r="E35" s="280"/>
      <c r="F35" s="280"/>
      <c r="G35" s="280"/>
      <c r="H35" s="280"/>
      <c r="I35" s="280"/>
      <c r="J35" s="280"/>
      <c r="K35" s="281"/>
    </row>
    <row r="36" spans="2:20" ht="18" x14ac:dyDescent="0.25">
      <c r="B36" s="282"/>
      <c r="C36" s="710" t="s">
        <v>347</v>
      </c>
      <c r="D36" s="710"/>
      <c r="E36" s="710"/>
      <c r="F36" s="710"/>
      <c r="G36" s="710"/>
      <c r="H36" s="710"/>
      <c r="I36" s="710"/>
      <c r="J36" s="710"/>
      <c r="K36" s="283"/>
    </row>
    <row r="37" spans="2:20" x14ac:dyDescent="0.25">
      <c r="B37" s="282"/>
      <c r="C37" s="6"/>
      <c r="D37" s="6"/>
      <c r="E37" s="6"/>
      <c r="F37" s="6"/>
      <c r="G37" s="6"/>
      <c r="H37" s="6"/>
      <c r="I37" s="6"/>
      <c r="J37" s="6"/>
      <c r="K37" s="283"/>
    </row>
    <row r="38" spans="2:20" ht="16.5" customHeight="1" x14ac:dyDescent="0.25">
      <c r="B38" s="282"/>
      <c r="C38" s="6"/>
      <c r="D38" s="6"/>
      <c r="E38" s="6"/>
      <c r="F38" s="711" t="s">
        <v>293</v>
      </c>
      <c r="G38" s="711"/>
      <c r="H38" s="711"/>
      <c r="I38" s="711"/>
      <c r="J38" s="711"/>
      <c r="K38" s="283"/>
      <c r="M38" s="289"/>
      <c r="N38" s="299" t="s">
        <v>348</v>
      </c>
      <c r="O38" s="299"/>
      <c r="P38" s="299"/>
      <c r="Q38" s="299"/>
      <c r="R38" s="299"/>
      <c r="S38" s="299"/>
      <c r="T38" s="299"/>
    </row>
    <row r="39" spans="2:20" ht="16.5" x14ac:dyDescent="0.25">
      <c r="B39" s="282"/>
      <c r="C39" s="6"/>
      <c r="D39" s="6"/>
      <c r="E39" s="6"/>
      <c r="F39" s="284" t="s">
        <v>349</v>
      </c>
      <c r="G39" s="284" t="s">
        <v>300</v>
      </c>
      <c r="H39" s="284" t="s">
        <v>299</v>
      </c>
      <c r="I39" s="284" t="s">
        <v>350</v>
      </c>
      <c r="J39" s="284" t="s">
        <v>351</v>
      </c>
      <c r="K39" s="283"/>
      <c r="M39" s="6"/>
      <c r="N39" s="6"/>
      <c r="O39" s="6"/>
      <c r="P39" s="6"/>
      <c r="Q39" s="6"/>
      <c r="R39" s="6"/>
      <c r="S39" s="6"/>
      <c r="T39" s="6"/>
    </row>
    <row r="40" spans="2:20" ht="16.5" x14ac:dyDescent="0.25">
      <c r="B40" s="282"/>
      <c r="C40" s="6"/>
      <c r="D40" s="6"/>
      <c r="E40" s="6"/>
      <c r="F40" s="284">
        <v>1</v>
      </c>
      <c r="G40" s="284">
        <v>2</v>
      </c>
      <c r="H40" s="284">
        <v>3</v>
      </c>
      <c r="I40" s="284">
        <v>4</v>
      </c>
      <c r="J40" s="284">
        <v>5</v>
      </c>
      <c r="K40" s="283"/>
      <c r="M40" s="290"/>
      <c r="N40" s="299" t="s">
        <v>352</v>
      </c>
      <c r="O40" s="299"/>
      <c r="P40" s="299"/>
      <c r="Q40" s="299"/>
      <c r="R40" s="299"/>
      <c r="S40" s="299"/>
      <c r="T40" s="299"/>
    </row>
    <row r="41" spans="2:20" ht="16.5" x14ac:dyDescent="0.3">
      <c r="B41" s="282"/>
      <c r="C41" s="711" t="s">
        <v>292</v>
      </c>
      <c r="D41" s="285" t="s">
        <v>353</v>
      </c>
      <c r="E41" s="284">
        <v>5</v>
      </c>
      <c r="F41" s="296">
        <v>5</v>
      </c>
      <c r="G41" s="286">
        <v>10</v>
      </c>
      <c r="H41" s="287">
        <v>15</v>
      </c>
      <c r="I41" s="287">
        <v>20</v>
      </c>
      <c r="J41" s="287">
        <v>25</v>
      </c>
      <c r="K41" s="283"/>
      <c r="M41" s="6"/>
      <c r="N41" s="6"/>
      <c r="O41" s="6"/>
      <c r="P41" s="6"/>
      <c r="Q41" s="6"/>
      <c r="R41" s="6"/>
      <c r="S41" s="6"/>
      <c r="T41" s="6"/>
    </row>
    <row r="42" spans="2:20" ht="16.5" x14ac:dyDescent="0.3">
      <c r="B42" s="282"/>
      <c r="C42" s="711"/>
      <c r="D42" s="285" t="s">
        <v>354</v>
      </c>
      <c r="E42" s="284">
        <v>4</v>
      </c>
      <c r="F42" s="296">
        <v>4</v>
      </c>
      <c r="G42" s="297">
        <v>8</v>
      </c>
      <c r="H42" s="286">
        <v>12</v>
      </c>
      <c r="I42" s="287">
        <v>16</v>
      </c>
      <c r="J42" s="287">
        <v>20</v>
      </c>
      <c r="K42" s="283"/>
      <c r="M42" s="298"/>
      <c r="N42" s="299" t="s">
        <v>355</v>
      </c>
      <c r="O42" s="299"/>
      <c r="P42" s="299"/>
      <c r="Q42" s="299"/>
      <c r="R42" s="299"/>
      <c r="S42" s="299"/>
      <c r="T42" s="299"/>
    </row>
    <row r="43" spans="2:20" ht="16.5" x14ac:dyDescent="0.3">
      <c r="B43" s="282"/>
      <c r="C43" s="711"/>
      <c r="D43" s="285" t="s">
        <v>299</v>
      </c>
      <c r="E43" s="284">
        <v>3</v>
      </c>
      <c r="F43" s="296">
        <v>3</v>
      </c>
      <c r="G43" s="297">
        <v>6</v>
      </c>
      <c r="H43" s="286">
        <v>9</v>
      </c>
      <c r="I43" s="286">
        <v>12</v>
      </c>
      <c r="J43" s="287">
        <v>15</v>
      </c>
      <c r="K43" s="283"/>
      <c r="M43" s="6"/>
      <c r="N43" s="6"/>
      <c r="O43" s="6"/>
      <c r="P43" s="6"/>
      <c r="Q43" s="6"/>
      <c r="R43" s="6"/>
      <c r="S43" s="6"/>
      <c r="T43" s="6"/>
    </row>
    <row r="44" spans="2:20" ht="16.5" x14ac:dyDescent="0.3">
      <c r="B44" s="282"/>
      <c r="C44" s="711"/>
      <c r="D44" s="285" t="s">
        <v>356</v>
      </c>
      <c r="E44" s="284">
        <v>2</v>
      </c>
      <c r="F44" s="288">
        <v>2</v>
      </c>
      <c r="G44" s="297">
        <v>4</v>
      </c>
      <c r="H44" s="297">
        <v>6</v>
      </c>
      <c r="I44" s="297">
        <v>8</v>
      </c>
      <c r="J44" s="286">
        <v>10</v>
      </c>
      <c r="K44" s="283"/>
      <c r="M44" s="291"/>
      <c r="N44" s="299" t="s">
        <v>357</v>
      </c>
      <c r="O44" s="299"/>
      <c r="P44" s="299"/>
      <c r="Q44" s="299"/>
      <c r="R44" s="299"/>
      <c r="S44" s="299"/>
      <c r="T44" s="299"/>
    </row>
    <row r="45" spans="2:20" ht="16.5" x14ac:dyDescent="0.3">
      <c r="B45" s="282"/>
      <c r="C45" s="711"/>
      <c r="D45" s="285" t="s">
        <v>358</v>
      </c>
      <c r="E45" s="284">
        <v>1</v>
      </c>
      <c r="F45" s="288">
        <v>1</v>
      </c>
      <c r="G45" s="288">
        <v>2</v>
      </c>
      <c r="H45" s="297">
        <v>3</v>
      </c>
      <c r="I45" s="297">
        <v>4</v>
      </c>
      <c r="J45" s="297">
        <v>5</v>
      </c>
      <c r="K45" s="283"/>
    </row>
    <row r="46" spans="2:20" x14ac:dyDescent="0.25">
      <c r="B46" s="282"/>
      <c r="C46" s="6"/>
      <c r="D46" s="6"/>
      <c r="E46" s="6"/>
      <c r="F46" s="6"/>
      <c r="G46" s="6"/>
      <c r="H46" s="6"/>
      <c r="I46" s="6"/>
      <c r="J46" s="6"/>
      <c r="K46" s="283"/>
    </row>
    <row r="47" spans="2:20" ht="16.5" x14ac:dyDescent="0.25">
      <c r="B47" s="282"/>
      <c r="C47" s="289"/>
      <c r="D47" s="703" t="s">
        <v>359</v>
      </c>
      <c r="E47" s="703"/>
      <c r="F47" s="703"/>
      <c r="G47" s="703"/>
      <c r="H47" s="703"/>
      <c r="I47" s="703"/>
      <c r="J47" s="703"/>
      <c r="K47" s="283"/>
    </row>
    <row r="48" spans="2:20" x14ac:dyDescent="0.25">
      <c r="B48" s="282"/>
      <c r="C48" s="6"/>
      <c r="D48" s="6"/>
      <c r="E48" s="6"/>
      <c r="F48" s="6"/>
      <c r="G48" s="6"/>
      <c r="H48" s="6"/>
      <c r="I48" s="6"/>
      <c r="J48" s="6"/>
      <c r="K48" s="283"/>
    </row>
    <row r="49" spans="2:24" ht="16.5" x14ac:dyDescent="0.25">
      <c r="B49" s="282"/>
      <c r="C49" s="290"/>
      <c r="D49" s="703" t="s">
        <v>360</v>
      </c>
      <c r="E49" s="703"/>
      <c r="F49" s="703"/>
      <c r="G49" s="703"/>
      <c r="H49" s="703"/>
      <c r="I49" s="703"/>
      <c r="J49" s="703"/>
      <c r="K49" s="283"/>
    </row>
    <row r="50" spans="2:24" x14ac:dyDescent="0.25">
      <c r="B50" s="282"/>
      <c r="C50" s="6"/>
      <c r="D50" s="6"/>
      <c r="E50" s="6"/>
      <c r="F50" s="6"/>
      <c r="G50" s="6"/>
      <c r="H50" s="6"/>
      <c r="I50" s="6"/>
      <c r="J50" s="6"/>
      <c r="K50" s="283"/>
    </row>
    <row r="51" spans="2:24" ht="16.5" x14ac:dyDescent="0.25">
      <c r="B51" s="282"/>
      <c r="C51" s="298"/>
      <c r="D51" s="703" t="s">
        <v>361</v>
      </c>
      <c r="E51" s="703"/>
      <c r="F51" s="703"/>
      <c r="G51" s="703"/>
      <c r="H51" s="703"/>
      <c r="I51" s="703"/>
      <c r="J51" s="703"/>
      <c r="K51" s="283"/>
    </row>
    <row r="52" spans="2:24" x14ac:dyDescent="0.25">
      <c r="B52" s="282"/>
      <c r="C52" s="6"/>
      <c r="D52" s="6"/>
      <c r="E52" s="6"/>
      <c r="F52" s="6"/>
      <c r="G52" s="6"/>
      <c r="H52" s="6"/>
      <c r="I52" s="6"/>
      <c r="J52" s="6"/>
      <c r="K52" s="283"/>
    </row>
    <row r="53" spans="2:24" ht="16.5" x14ac:dyDescent="0.25">
      <c r="B53" s="282"/>
      <c r="C53" s="291"/>
      <c r="D53" s="703" t="s">
        <v>362</v>
      </c>
      <c r="E53" s="703"/>
      <c r="F53" s="703"/>
      <c r="G53" s="703"/>
      <c r="H53" s="703"/>
      <c r="I53" s="703"/>
      <c r="J53" s="703"/>
      <c r="K53" s="283"/>
    </row>
    <row r="54" spans="2:24" ht="15.75" thickBot="1" x14ac:dyDescent="0.3">
      <c r="B54" s="292"/>
      <c r="C54" s="293"/>
      <c r="D54" s="293"/>
      <c r="E54" s="293"/>
      <c r="F54" s="293"/>
      <c r="G54" s="293"/>
      <c r="H54" s="293"/>
      <c r="I54" s="293"/>
      <c r="J54" s="293"/>
      <c r="K54" s="294"/>
    </row>
    <row r="57" spans="2:24" x14ac:dyDescent="0.25">
      <c r="W57" s="259"/>
      <c r="X57" s="259"/>
    </row>
    <row r="58" spans="2:24" ht="15" customHeight="1" x14ac:dyDescent="0.25">
      <c r="W58" s="712"/>
      <c r="X58" s="433"/>
    </row>
    <row r="59" spans="2:24" ht="15" customHeight="1" x14ac:dyDescent="0.25">
      <c r="W59" s="712"/>
      <c r="X59" s="35"/>
    </row>
    <row r="60" spans="2:24" ht="15" customHeight="1" x14ac:dyDescent="0.25">
      <c r="W60" s="712"/>
      <c r="X60" s="433"/>
    </row>
    <row r="61" spans="2:24" ht="15" customHeight="1" x14ac:dyDescent="0.25">
      <c r="W61" s="712"/>
      <c r="X61" s="433"/>
    </row>
    <row r="62" spans="2:24" ht="15" customHeight="1" x14ac:dyDescent="0.25">
      <c r="W62" s="712"/>
      <c r="X62" s="35"/>
    </row>
    <row r="63" spans="2:24" ht="15" customHeight="1" x14ac:dyDescent="0.25">
      <c r="W63" s="712"/>
      <c r="X63" s="35"/>
    </row>
    <row r="64" spans="2:24" ht="15" customHeight="1" x14ac:dyDescent="0.25">
      <c r="W64" s="712"/>
      <c r="X64" s="433"/>
    </row>
    <row r="65" spans="23:24" ht="15" customHeight="1" x14ac:dyDescent="0.25">
      <c r="W65" s="712"/>
      <c r="X65" s="433"/>
    </row>
    <row r="66" spans="23:24" x14ac:dyDescent="0.25">
      <c r="W66" s="712"/>
      <c r="X66" s="35"/>
    </row>
    <row r="67" spans="23:24" ht="15" customHeight="1" x14ac:dyDescent="0.25">
      <c r="W67" s="712"/>
      <c r="X67" s="433"/>
    </row>
    <row r="68" spans="23:24" ht="15" customHeight="1" x14ac:dyDescent="0.25">
      <c r="W68" s="712"/>
      <c r="X68" s="433"/>
    </row>
    <row r="69" spans="23:24" ht="15" customHeight="1" x14ac:dyDescent="0.25">
      <c r="W69" s="712"/>
      <c r="X69" s="433"/>
    </row>
    <row r="70" spans="23:24" ht="15" customHeight="1" x14ac:dyDescent="0.25">
      <c r="W70" s="712"/>
      <c r="X70" s="433"/>
    </row>
    <row r="71" spans="23:24" ht="15" customHeight="1" x14ac:dyDescent="0.25">
      <c r="W71" s="712"/>
      <c r="X71" s="433"/>
    </row>
    <row r="72" spans="23:24" ht="15" customHeight="1" x14ac:dyDescent="0.25">
      <c r="W72" s="712"/>
      <c r="X72" s="433"/>
    </row>
    <row r="73" spans="23:24" ht="15" customHeight="1" x14ac:dyDescent="0.25">
      <c r="W73" s="712"/>
      <c r="X73" s="433"/>
    </row>
    <row r="74" spans="23:24" ht="15" customHeight="1" x14ac:dyDescent="0.25">
      <c r="W74" s="712"/>
      <c r="X74" s="433"/>
    </row>
    <row r="75" spans="23:24" ht="15" customHeight="1" x14ac:dyDescent="0.25">
      <c r="W75" s="712"/>
      <c r="X75" s="266"/>
    </row>
    <row r="76" spans="23:24" ht="15" customHeight="1" x14ac:dyDescent="0.25">
      <c r="W76" s="712"/>
      <c r="X76" s="434"/>
    </row>
    <row r="77" spans="23:24" ht="15.75" x14ac:dyDescent="0.25">
      <c r="W77" s="712"/>
      <c r="X77" s="434"/>
    </row>
    <row r="78" spans="23:24" ht="15.75" x14ac:dyDescent="0.25">
      <c r="W78" s="712"/>
      <c r="X78" s="434"/>
    </row>
    <row r="79" spans="23:24" ht="15.75" x14ac:dyDescent="0.25">
      <c r="W79" s="712"/>
      <c r="X79" s="434"/>
    </row>
    <row r="80" spans="23:24" ht="15" customHeight="1" x14ac:dyDescent="0.25">
      <c r="W80" s="712"/>
      <c r="X80" s="434"/>
    </row>
    <row r="81" spans="23:24" ht="15" customHeight="1" x14ac:dyDescent="0.25">
      <c r="W81" s="712"/>
      <c r="X81" s="434"/>
    </row>
    <row r="82" spans="23:24" ht="15" customHeight="1" x14ac:dyDescent="0.25">
      <c r="W82" s="712"/>
      <c r="X82" s="434"/>
    </row>
    <row r="83" spans="23:24" ht="15.75" x14ac:dyDescent="0.25">
      <c r="W83" s="712"/>
      <c r="X83" s="434"/>
    </row>
    <row r="84" spans="23:24" ht="15.75" x14ac:dyDescent="0.25">
      <c r="W84" s="712"/>
      <c r="X84" s="434"/>
    </row>
    <row r="85" spans="23:24" ht="15.75" x14ac:dyDescent="0.25">
      <c r="W85" s="712"/>
      <c r="X85" s="434"/>
    </row>
    <row r="86" spans="23:24" ht="15" customHeight="1" x14ac:dyDescent="0.25">
      <c r="W86" s="712"/>
      <c r="X86" s="434"/>
    </row>
    <row r="87" spans="23:24" ht="15" customHeight="1" x14ac:dyDescent="0.25">
      <c r="W87" s="712"/>
      <c r="X87" s="434"/>
    </row>
    <row r="88" spans="23:24" ht="15" customHeight="1" x14ac:dyDescent="0.25">
      <c r="W88" s="712"/>
      <c r="X88" s="434"/>
    </row>
    <row r="89" spans="23:24" ht="15" customHeight="1" x14ac:dyDescent="0.25">
      <c r="W89" s="712"/>
      <c r="X89" s="434"/>
    </row>
  </sheetData>
  <mergeCells count="18">
    <mergeCell ref="W83:W85"/>
    <mergeCell ref="W86:W87"/>
    <mergeCell ref="W88:W89"/>
    <mergeCell ref="W76:W78"/>
    <mergeCell ref="W79:W80"/>
    <mergeCell ref="W81:W82"/>
    <mergeCell ref="W72:W75"/>
    <mergeCell ref="W64:W66"/>
    <mergeCell ref="W67:W71"/>
    <mergeCell ref="W58:W59"/>
    <mergeCell ref="W60:W63"/>
    <mergeCell ref="D53:J53"/>
    <mergeCell ref="C36:J36"/>
    <mergeCell ref="F38:J38"/>
    <mergeCell ref="C41:C45"/>
    <mergeCell ref="D47:J47"/>
    <mergeCell ref="D49:J49"/>
    <mergeCell ref="D51:J5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32"/>
  <sheetViews>
    <sheetView workbookViewId="0">
      <selection activeCell="O33" sqref="O33"/>
    </sheetView>
  </sheetViews>
  <sheetFormatPr baseColWidth="10" defaultColWidth="11.42578125" defaultRowHeight="15" x14ac:dyDescent="0.25"/>
  <cols>
    <col min="1" max="1" width="17" customWidth="1"/>
    <col min="2" max="2" width="6.140625" customWidth="1"/>
    <col min="3" max="3" width="14.28515625" customWidth="1"/>
    <col min="5" max="5" width="3.42578125" customWidth="1"/>
    <col min="6" max="6" width="15.42578125" customWidth="1"/>
    <col min="11" max="11" width="5.85546875" customWidth="1"/>
  </cols>
  <sheetData>
    <row r="1" spans="1:12" x14ac:dyDescent="0.25">
      <c r="A1" s="6"/>
      <c r="B1" s="6"/>
      <c r="C1" s="6"/>
      <c r="D1" s="6"/>
      <c r="E1" s="6"/>
      <c r="F1" s="6"/>
      <c r="G1" s="6"/>
      <c r="H1" s="6"/>
      <c r="I1" s="6"/>
      <c r="J1" s="6"/>
      <c r="K1" s="6"/>
      <c r="L1" s="6"/>
    </row>
    <row r="2" spans="1:12" ht="15.75" thickBot="1" x14ac:dyDescent="0.3">
      <c r="A2" s="6"/>
      <c r="B2" s="6"/>
      <c r="C2" s="6"/>
      <c r="D2" s="6"/>
      <c r="E2" s="6"/>
      <c r="F2" s="6"/>
      <c r="G2" s="6"/>
      <c r="H2" s="6"/>
      <c r="I2" s="6"/>
      <c r="J2" s="6"/>
      <c r="K2" s="6"/>
      <c r="L2" s="6"/>
    </row>
    <row r="3" spans="1:12" ht="22.5" customHeight="1" x14ac:dyDescent="0.25">
      <c r="A3" s="6"/>
      <c r="B3" s="279"/>
      <c r="C3" s="280"/>
      <c r="D3" s="280"/>
      <c r="E3" s="280"/>
      <c r="F3" s="280"/>
      <c r="G3" s="280"/>
      <c r="H3" s="280"/>
      <c r="I3" s="280"/>
      <c r="J3" s="280"/>
      <c r="K3" s="281"/>
      <c r="L3" s="6"/>
    </row>
    <row r="4" spans="1:12" ht="18" x14ac:dyDescent="0.25">
      <c r="A4" s="6"/>
      <c r="B4" s="282"/>
      <c r="C4" s="710" t="s">
        <v>347</v>
      </c>
      <c r="D4" s="710"/>
      <c r="E4" s="710"/>
      <c r="F4" s="710"/>
      <c r="G4" s="710"/>
      <c r="H4" s="710"/>
      <c r="I4" s="710"/>
      <c r="J4" s="710"/>
      <c r="K4" s="283"/>
      <c r="L4" s="6"/>
    </row>
    <row r="5" spans="1:12" ht="22.5" customHeight="1" x14ac:dyDescent="0.25">
      <c r="A5" s="6"/>
      <c r="B5" s="282"/>
      <c r="C5" s="6"/>
      <c r="D5" s="6"/>
      <c r="E5" s="6"/>
      <c r="F5" s="6"/>
      <c r="G5" s="6"/>
      <c r="H5" s="6"/>
      <c r="I5" s="6"/>
      <c r="J5" s="6"/>
      <c r="K5" s="283"/>
      <c r="L5" s="6"/>
    </row>
    <row r="6" spans="1:12" ht="16.5" x14ac:dyDescent="0.25">
      <c r="A6" s="6"/>
      <c r="B6" s="282"/>
      <c r="C6" s="6"/>
      <c r="D6" s="6"/>
      <c r="E6" s="6"/>
      <c r="F6" s="711" t="s">
        <v>293</v>
      </c>
      <c r="G6" s="711"/>
      <c r="H6" s="711"/>
      <c r="I6" s="711"/>
      <c r="J6" s="711"/>
      <c r="K6" s="283"/>
      <c r="L6" s="6"/>
    </row>
    <row r="7" spans="1:12" ht="16.5" x14ac:dyDescent="0.25">
      <c r="A7" s="6"/>
      <c r="B7" s="282"/>
      <c r="C7" s="6"/>
      <c r="D7" s="6"/>
      <c r="E7" s="6"/>
      <c r="F7" s="284" t="s">
        <v>349</v>
      </c>
      <c r="G7" s="284" t="s">
        <v>300</v>
      </c>
      <c r="H7" s="284" t="s">
        <v>299</v>
      </c>
      <c r="I7" s="284" t="s">
        <v>350</v>
      </c>
      <c r="J7" s="284" t="s">
        <v>351</v>
      </c>
      <c r="K7" s="283"/>
      <c r="L7" s="6"/>
    </row>
    <row r="8" spans="1:12" ht="16.5" x14ac:dyDescent="0.25">
      <c r="A8" s="6"/>
      <c r="B8" s="282"/>
      <c r="C8" s="6"/>
      <c r="D8" s="6"/>
      <c r="E8" s="6"/>
      <c r="F8" s="284">
        <v>1</v>
      </c>
      <c r="G8" s="284">
        <v>2</v>
      </c>
      <c r="H8" s="284">
        <v>3</v>
      </c>
      <c r="I8" s="284">
        <v>4</v>
      </c>
      <c r="J8" s="284">
        <v>5</v>
      </c>
      <c r="K8" s="283"/>
      <c r="L8" s="6"/>
    </row>
    <row r="9" spans="1:12" ht="16.5" x14ac:dyDescent="0.3">
      <c r="A9" s="6"/>
      <c r="B9" s="282"/>
      <c r="C9" s="711" t="s">
        <v>292</v>
      </c>
      <c r="D9" s="285" t="s">
        <v>353</v>
      </c>
      <c r="E9" s="284">
        <v>5</v>
      </c>
      <c r="F9" s="297">
        <v>5</v>
      </c>
      <c r="G9" s="286">
        <v>10</v>
      </c>
      <c r="H9" s="287">
        <v>15</v>
      </c>
      <c r="I9" s="287">
        <v>20</v>
      </c>
      <c r="J9" s="287">
        <v>25</v>
      </c>
      <c r="K9" s="283"/>
      <c r="L9" s="6"/>
    </row>
    <row r="10" spans="1:12" ht="16.5" x14ac:dyDescent="0.3">
      <c r="A10" s="6"/>
      <c r="B10" s="282"/>
      <c r="C10" s="711"/>
      <c r="D10" s="285" t="s">
        <v>354</v>
      </c>
      <c r="E10" s="284">
        <v>4</v>
      </c>
      <c r="F10" s="297">
        <v>4</v>
      </c>
      <c r="G10" s="297">
        <v>8</v>
      </c>
      <c r="H10" s="286">
        <v>12</v>
      </c>
      <c r="I10" s="287">
        <v>16</v>
      </c>
      <c r="J10" s="287">
        <v>20</v>
      </c>
      <c r="K10" s="283"/>
      <c r="L10" s="6"/>
    </row>
    <row r="11" spans="1:12" ht="16.5" x14ac:dyDescent="0.3">
      <c r="A11" s="6"/>
      <c r="B11" s="282"/>
      <c r="C11" s="711"/>
      <c r="D11" s="285" t="s">
        <v>299</v>
      </c>
      <c r="E11" s="284">
        <v>3</v>
      </c>
      <c r="F11" s="297">
        <v>3</v>
      </c>
      <c r="G11" s="297">
        <v>6</v>
      </c>
      <c r="H11" s="286">
        <v>9</v>
      </c>
      <c r="I11" s="286">
        <v>12</v>
      </c>
      <c r="J11" s="287">
        <v>15</v>
      </c>
      <c r="K11" s="283"/>
      <c r="L11" s="6"/>
    </row>
    <row r="12" spans="1:12" ht="16.5" x14ac:dyDescent="0.3">
      <c r="A12" s="6"/>
      <c r="B12" s="282"/>
      <c r="C12" s="711"/>
      <c r="D12" s="285" t="s">
        <v>356</v>
      </c>
      <c r="E12" s="284">
        <v>2</v>
      </c>
      <c r="F12" s="288">
        <v>2</v>
      </c>
      <c r="G12" s="297">
        <v>4</v>
      </c>
      <c r="H12" s="297">
        <v>6</v>
      </c>
      <c r="I12" s="297">
        <v>8</v>
      </c>
      <c r="J12" s="286">
        <v>10</v>
      </c>
      <c r="K12" s="283"/>
      <c r="L12" s="6"/>
    </row>
    <row r="13" spans="1:12" ht="16.5" x14ac:dyDescent="0.3">
      <c r="A13" s="6"/>
      <c r="B13" s="282"/>
      <c r="C13" s="711"/>
      <c r="D13" s="285" t="s">
        <v>358</v>
      </c>
      <c r="E13" s="284">
        <v>1</v>
      </c>
      <c r="F13" s="288">
        <v>1</v>
      </c>
      <c r="G13" s="288">
        <v>2</v>
      </c>
      <c r="H13" s="297">
        <v>3</v>
      </c>
      <c r="I13" s="297">
        <v>4</v>
      </c>
      <c r="J13" s="297">
        <v>5</v>
      </c>
      <c r="K13" s="283"/>
      <c r="L13" s="6"/>
    </row>
    <row r="14" spans="1:12" x14ac:dyDescent="0.25">
      <c r="A14" s="6"/>
      <c r="B14" s="282"/>
      <c r="C14" s="6"/>
      <c r="D14" s="6"/>
      <c r="E14" s="6"/>
      <c r="F14" s="6"/>
      <c r="G14" s="6"/>
      <c r="H14" s="6"/>
      <c r="I14" s="6"/>
      <c r="J14" s="6"/>
      <c r="K14" s="283"/>
      <c r="L14" s="6"/>
    </row>
    <row r="15" spans="1:12" ht="16.5" x14ac:dyDescent="0.25">
      <c r="A15" s="6"/>
      <c r="B15" s="282"/>
      <c r="C15" s="289"/>
      <c r="D15" s="703" t="s">
        <v>359</v>
      </c>
      <c r="E15" s="703"/>
      <c r="F15" s="703"/>
      <c r="G15" s="703"/>
      <c r="H15" s="703"/>
      <c r="I15" s="703"/>
      <c r="J15" s="703"/>
      <c r="K15" s="283"/>
      <c r="L15" s="6"/>
    </row>
    <row r="16" spans="1:12" x14ac:dyDescent="0.25">
      <c r="A16" s="6"/>
      <c r="B16" s="282"/>
      <c r="C16" s="6"/>
      <c r="D16" s="6"/>
      <c r="E16" s="6"/>
      <c r="F16" s="6"/>
      <c r="G16" s="6"/>
      <c r="H16" s="6"/>
      <c r="I16" s="6"/>
      <c r="J16" s="6"/>
      <c r="K16" s="283"/>
      <c r="L16" s="6"/>
    </row>
    <row r="17" spans="1:12" ht="16.5" x14ac:dyDescent="0.25">
      <c r="A17" s="6"/>
      <c r="B17" s="282"/>
      <c r="C17" s="290"/>
      <c r="D17" s="703" t="s">
        <v>360</v>
      </c>
      <c r="E17" s="703"/>
      <c r="F17" s="703"/>
      <c r="G17" s="703"/>
      <c r="H17" s="703"/>
      <c r="I17" s="703"/>
      <c r="J17" s="703"/>
      <c r="K17" s="283"/>
      <c r="L17" s="6"/>
    </row>
    <row r="18" spans="1:12" x14ac:dyDescent="0.25">
      <c r="A18" s="6"/>
      <c r="B18" s="282"/>
      <c r="C18" s="6"/>
      <c r="D18" s="6"/>
      <c r="E18" s="6"/>
      <c r="F18" s="6"/>
      <c r="G18" s="6"/>
      <c r="H18" s="6"/>
      <c r="I18" s="6"/>
      <c r="J18" s="6"/>
      <c r="K18" s="283"/>
      <c r="L18" s="6"/>
    </row>
    <row r="19" spans="1:12" ht="16.5" x14ac:dyDescent="0.25">
      <c r="A19" s="6"/>
      <c r="B19" s="282"/>
      <c r="C19" s="298"/>
      <c r="D19" s="703" t="s">
        <v>361</v>
      </c>
      <c r="E19" s="703"/>
      <c r="F19" s="703"/>
      <c r="G19" s="703"/>
      <c r="H19" s="703"/>
      <c r="I19" s="703"/>
      <c r="J19" s="703"/>
      <c r="K19" s="283"/>
      <c r="L19" s="6"/>
    </row>
    <row r="20" spans="1:12" x14ac:dyDescent="0.25">
      <c r="A20" s="6"/>
      <c r="B20" s="282"/>
      <c r="C20" s="6"/>
      <c r="D20" s="6"/>
      <c r="E20" s="6"/>
      <c r="F20" s="6"/>
      <c r="G20" s="6"/>
      <c r="H20" s="6"/>
      <c r="I20" s="6"/>
      <c r="J20" s="6"/>
      <c r="K20" s="283"/>
      <c r="L20" s="6"/>
    </row>
    <row r="21" spans="1:12" ht="16.5" x14ac:dyDescent="0.25">
      <c r="A21" s="6"/>
      <c r="B21" s="282"/>
      <c r="C21" s="291"/>
      <c r="D21" s="703" t="s">
        <v>362</v>
      </c>
      <c r="E21" s="703"/>
      <c r="F21" s="703"/>
      <c r="G21" s="703"/>
      <c r="H21" s="703"/>
      <c r="I21" s="703"/>
      <c r="J21" s="703"/>
      <c r="K21" s="283"/>
      <c r="L21" s="6"/>
    </row>
    <row r="22" spans="1:12" ht="15.75" thickBot="1" x14ac:dyDescent="0.3">
      <c r="A22" s="6"/>
      <c r="B22" s="292"/>
      <c r="C22" s="293"/>
      <c r="D22" s="293"/>
      <c r="E22" s="293"/>
      <c r="F22" s="293"/>
      <c r="G22" s="293"/>
      <c r="H22" s="293"/>
      <c r="I22" s="293"/>
      <c r="J22" s="293"/>
      <c r="K22" s="294"/>
      <c r="L22" s="6"/>
    </row>
    <row r="23" spans="1:12" x14ac:dyDescent="0.25">
      <c r="A23" s="6"/>
      <c r="B23" s="6"/>
      <c r="C23" s="6"/>
      <c r="D23" s="6"/>
      <c r="E23" s="6"/>
      <c r="F23" s="6"/>
      <c r="G23" s="6"/>
      <c r="H23" s="6"/>
      <c r="I23" s="6"/>
      <c r="J23" s="6"/>
      <c r="K23" s="6"/>
      <c r="L23" s="6"/>
    </row>
    <row r="24" spans="1:12" x14ac:dyDescent="0.25">
      <c r="A24" s="6"/>
      <c r="B24" s="6"/>
      <c r="C24" s="6"/>
      <c r="D24" s="6"/>
      <c r="E24" s="6"/>
      <c r="F24" s="6"/>
      <c r="G24" s="6"/>
      <c r="H24" s="6"/>
      <c r="I24" s="6"/>
      <c r="J24" s="6"/>
      <c r="K24" s="6"/>
      <c r="L24" s="6"/>
    </row>
    <row r="25" spans="1:12" x14ac:dyDescent="0.25">
      <c r="A25" s="6"/>
      <c r="B25" s="6"/>
      <c r="C25" s="6"/>
      <c r="D25" s="6"/>
      <c r="E25" s="6"/>
      <c r="F25" s="6"/>
      <c r="G25" s="6"/>
      <c r="H25" s="6"/>
      <c r="I25" s="6"/>
      <c r="J25" s="6"/>
      <c r="K25" s="6"/>
      <c r="L25" s="6"/>
    </row>
    <row r="26" spans="1:12" x14ac:dyDescent="0.25">
      <c r="A26" s="6"/>
      <c r="B26" s="6"/>
      <c r="C26" s="6"/>
      <c r="D26" s="6"/>
      <c r="E26" s="6"/>
      <c r="F26" s="6"/>
      <c r="G26" s="6"/>
      <c r="H26" s="6"/>
      <c r="I26" s="6"/>
      <c r="J26" s="6"/>
      <c r="K26" s="6"/>
      <c r="L26" s="6"/>
    </row>
    <row r="27" spans="1:12" x14ac:dyDescent="0.25">
      <c r="A27" s="6"/>
      <c r="B27" s="6"/>
      <c r="C27" s="6"/>
      <c r="D27" s="6"/>
      <c r="E27" s="6"/>
      <c r="F27" s="6"/>
      <c r="G27" s="6"/>
      <c r="H27" s="6"/>
      <c r="I27" s="6"/>
      <c r="J27" s="6"/>
      <c r="K27" s="6"/>
      <c r="L27" s="6"/>
    </row>
    <row r="28" spans="1:12" x14ac:dyDescent="0.25">
      <c r="A28" s="6"/>
      <c r="B28" s="6"/>
      <c r="C28" s="6"/>
      <c r="D28" s="6"/>
      <c r="E28" s="6"/>
      <c r="F28" s="6"/>
      <c r="G28" s="6"/>
      <c r="H28" s="6"/>
      <c r="I28" s="6"/>
      <c r="J28" s="6"/>
      <c r="K28" s="6"/>
      <c r="L28" s="6"/>
    </row>
    <row r="29" spans="1:12" x14ac:dyDescent="0.25">
      <c r="A29" s="6"/>
      <c r="B29" s="6"/>
      <c r="C29" s="6"/>
      <c r="D29" s="6"/>
      <c r="E29" s="6"/>
      <c r="F29" s="6"/>
      <c r="G29" s="6"/>
      <c r="H29" s="6"/>
      <c r="I29" s="6"/>
      <c r="J29" s="6"/>
      <c r="K29" s="6"/>
      <c r="L29" s="6"/>
    </row>
    <row r="30" spans="1:12" x14ac:dyDescent="0.25">
      <c r="A30" s="6"/>
      <c r="B30" s="6"/>
      <c r="C30" s="6"/>
      <c r="D30" s="6"/>
      <c r="E30" s="6"/>
      <c r="F30" s="6"/>
      <c r="G30" s="6"/>
      <c r="H30" s="6"/>
      <c r="I30" s="6"/>
      <c r="J30" s="6"/>
      <c r="K30" s="6"/>
      <c r="L30" s="6"/>
    </row>
    <row r="31" spans="1:12" x14ac:dyDescent="0.25">
      <c r="A31" s="6"/>
      <c r="B31" s="6"/>
      <c r="C31" s="6"/>
      <c r="D31" s="6"/>
      <c r="E31" s="6"/>
      <c r="F31" s="6"/>
      <c r="G31" s="6"/>
      <c r="H31" s="6"/>
      <c r="I31" s="6"/>
      <c r="J31" s="6"/>
      <c r="K31" s="6"/>
      <c r="L31" s="6"/>
    </row>
    <row r="32" spans="1:12" x14ac:dyDescent="0.25">
      <c r="A32" s="6"/>
      <c r="B32" s="6"/>
    </row>
  </sheetData>
  <mergeCells count="7">
    <mergeCell ref="D21:J21"/>
    <mergeCell ref="C4:J4"/>
    <mergeCell ref="F6:J6"/>
    <mergeCell ref="C9:C13"/>
    <mergeCell ref="D15:J15"/>
    <mergeCell ref="D17:J17"/>
    <mergeCell ref="D19:J19"/>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6" id="{22B7791A-24CE-4347-B1F8-8407C586D9FF}">
            <xm:f>AND('PDI-08'!F21&gt;=9,'PDI-08'!F21&lt;=12)</xm:f>
            <x14:dxf>
              <numFmt numFmtId="172" formatCode="&quot;Riesgo Importante&quot;"/>
              <fill>
                <patternFill>
                  <bgColor rgb="FFFFC000"/>
                </patternFill>
              </fill>
            </x14:dxf>
          </x14:cfRule>
          <xm:sqref>D2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5:L195"/>
  <sheetViews>
    <sheetView topLeftCell="D1" workbookViewId="0">
      <selection activeCell="D17" sqref="D17:D19"/>
    </sheetView>
  </sheetViews>
  <sheetFormatPr baseColWidth="10" defaultColWidth="11.42578125" defaultRowHeight="15" x14ac:dyDescent="0.25"/>
  <cols>
    <col min="1" max="1" width="65.7109375" customWidth="1"/>
    <col min="2" max="2" width="71.5703125" customWidth="1"/>
    <col min="3" max="3" width="15.7109375" customWidth="1"/>
    <col min="4" max="4" width="58.5703125" customWidth="1"/>
    <col min="5" max="5" width="94.140625" bestFit="1" customWidth="1"/>
    <col min="8" max="8" width="61.140625" customWidth="1"/>
    <col min="9" max="9" width="87.5703125" customWidth="1"/>
    <col min="11" max="11" width="33.28515625" customWidth="1"/>
  </cols>
  <sheetData>
    <row r="5" spans="1:12" x14ac:dyDescent="0.25">
      <c r="A5" s="27" t="s">
        <v>363</v>
      </c>
      <c r="D5" s="27" t="s">
        <v>363</v>
      </c>
      <c r="E5" s="27" t="s">
        <v>364</v>
      </c>
      <c r="H5" s="27" t="s">
        <v>365</v>
      </c>
      <c r="I5" s="27" t="s">
        <v>366</v>
      </c>
      <c r="K5" s="27" t="s">
        <v>365</v>
      </c>
    </row>
    <row r="6" spans="1:12" ht="31.5" x14ac:dyDescent="0.25">
      <c r="A6" s="254" t="s">
        <v>23</v>
      </c>
      <c r="B6" t="s">
        <v>367</v>
      </c>
      <c r="D6" s="254" t="s">
        <v>368</v>
      </c>
      <c r="E6" s="255" t="s">
        <v>25</v>
      </c>
      <c r="H6" s="432" t="s">
        <v>39</v>
      </c>
      <c r="I6" s="429" t="s">
        <v>369</v>
      </c>
      <c r="K6" s="432" t="s">
        <v>39</v>
      </c>
      <c r="L6" t="s">
        <v>370</v>
      </c>
    </row>
    <row r="7" spans="1:12" ht="15" customHeight="1" x14ac:dyDescent="0.25">
      <c r="A7" s="28" t="s">
        <v>28</v>
      </c>
      <c r="B7" t="s">
        <v>371</v>
      </c>
      <c r="D7" s="254" t="s">
        <v>368</v>
      </c>
      <c r="E7" s="256" t="s">
        <v>26</v>
      </c>
      <c r="H7" s="432" t="s">
        <v>39</v>
      </c>
      <c r="I7" s="255" t="s">
        <v>41</v>
      </c>
      <c r="K7" s="257" t="s">
        <v>372</v>
      </c>
      <c r="L7" t="s">
        <v>373</v>
      </c>
    </row>
    <row r="8" spans="1:12" ht="15.75" x14ac:dyDescent="0.25">
      <c r="A8" s="254" t="s">
        <v>30</v>
      </c>
      <c r="B8" t="s">
        <v>374</v>
      </c>
      <c r="D8" s="254" t="s">
        <v>368</v>
      </c>
      <c r="E8" s="255" t="s">
        <v>27</v>
      </c>
      <c r="H8" s="257" t="s">
        <v>372</v>
      </c>
      <c r="I8" s="427" t="s">
        <v>375</v>
      </c>
      <c r="K8" s="432" t="s">
        <v>376</v>
      </c>
      <c r="L8" t="s">
        <v>377</v>
      </c>
    </row>
    <row r="9" spans="1:12" ht="30" x14ac:dyDescent="0.25">
      <c r="A9" s="257" t="s">
        <v>32</v>
      </c>
      <c r="B9" t="s">
        <v>378</v>
      </c>
      <c r="D9" s="28" t="s">
        <v>379</v>
      </c>
      <c r="E9" s="29" t="s">
        <v>380</v>
      </c>
      <c r="H9" s="257" t="s">
        <v>372</v>
      </c>
      <c r="I9" s="427" t="s">
        <v>381</v>
      </c>
      <c r="K9" s="257" t="s">
        <v>382</v>
      </c>
      <c r="L9" t="s">
        <v>383</v>
      </c>
    </row>
    <row r="10" spans="1:12" ht="15" customHeight="1" x14ac:dyDescent="0.25">
      <c r="A10" s="254" t="s">
        <v>384</v>
      </c>
      <c r="B10" t="s">
        <v>385</v>
      </c>
      <c r="D10" s="28" t="s">
        <v>379</v>
      </c>
      <c r="E10" s="29" t="s">
        <v>29</v>
      </c>
      <c r="H10" s="257" t="s">
        <v>372</v>
      </c>
      <c r="I10" s="29" t="s">
        <v>386</v>
      </c>
      <c r="K10" s="432" t="s">
        <v>42</v>
      </c>
      <c r="L10" t="s">
        <v>387</v>
      </c>
    </row>
    <row r="11" spans="1:12" ht="15" customHeight="1" x14ac:dyDescent="0.25">
      <c r="A11" s="28" t="s">
        <v>388</v>
      </c>
      <c r="B11" t="s">
        <v>389</v>
      </c>
      <c r="D11" s="28" t="s">
        <v>379</v>
      </c>
      <c r="E11" s="29" t="s">
        <v>390</v>
      </c>
      <c r="H11" s="257" t="s">
        <v>372</v>
      </c>
      <c r="I11" s="29" t="s">
        <v>391</v>
      </c>
      <c r="K11" s="257" t="s">
        <v>392</v>
      </c>
      <c r="L11" t="s">
        <v>393</v>
      </c>
    </row>
    <row r="12" spans="1:12" ht="15.75" x14ac:dyDescent="0.25">
      <c r="A12" s="254" t="s">
        <v>394</v>
      </c>
      <c r="B12" t="s">
        <v>395</v>
      </c>
      <c r="D12" s="254" t="s">
        <v>396</v>
      </c>
      <c r="E12" s="255" t="s">
        <v>397</v>
      </c>
      <c r="H12" s="432" t="s">
        <v>376</v>
      </c>
      <c r="I12" s="429" t="s">
        <v>398</v>
      </c>
      <c r="K12" s="432" t="s">
        <v>399</v>
      </c>
      <c r="L12" t="s">
        <v>400</v>
      </c>
    </row>
    <row r="13" spans="1:12" ht="30" x14ac:dyDescent="0.25">
      <c r="A13" s="28" t="s">
        <v>36</v>
      </c>
      <c r="B13" t="s">
        <v>401</v>
      </c>
      <c r="D13" s="254" t="s">
        <v>396</v>
      </c>
      <c r="E13" s="255" t="s">
        <v>402</v>
      </c>
      <c r="H13" s="432" t="s">
        <v>376</v>
      </c>
      <c r="I13" s="429" t="s">
        <v>403</v>
      </c>
      <c r="K13" s="257" t="s">
        <v>45</v>
      </c>
      <c r="L13" t="s">
        <v>404</v>
      </c>
    </row>
    <row r="14" spans="1:12" ht="15" customHeight="1" x14ac:dyDescent="0.25">
      <c r="A14" s="254" t="s">
        <v>405</v>
      </c>
      <c r="B14" t="s">
        <v>406</v>
      </c>
      <c r="D14" s="254" t="s">
        <v>396</v>
      </c>
      <c r="E14" s="255" t="s">
        <v>407</v>
      </c>
      <c r="H14" s="432" t="s">
        <v>376</v>
      </c>
      <c r="I14" s="255" t="s">
        <v>408</v>
      </c>
      <c r="K14" s="432" t="s">
        <v>409</v>
      </c>
      <c r="L14" t="s">
        <v>410</v>
      </c>
    </row>
    <row r="15" spans="1:12" ht="31.5" x14ac:dyDescent="0.25">
      <c r="A15" s="28" t="s">
        <v>411</v>
      </c>
      <c r="B15" t="s">
        <v>412</v>
      </c>
      <c r="D15" s="254" t="s">
        <v>396</v>
      </c>
      <c r="E15" s="255" t="s">
        <v>31</v>
      </c>
      <c r="H15" s="257" t="s">
        <v>382</v>
      </c>
      <c r="I15" s="427" t="s">
        <v>413</v>
      </c>
      <c r="K15" s="257" t="s">
        <v>414</v>
      </c>
      <c r="L15" t="s">
        <v>415</v>
      </c>
    </row>
    <row r="16" spans="1:12" ht="31.5" x14ac:dyDescent="0.25">
      <c r="A16" s="254" t="s">
        <v>416</v>
      </c>
      <c r="B16" t="s">
        <v>417</v>
      </c>
      <c r="D16" s="254" t="s">
        <v>396</v>
      </c>
      <c r="E16" s="255" t="s">
        <v>418</v>
      </c>
      <c r="H16" s="257" t="s">
        <v>382</v>
      </c>
      <c r="I16" s="427" t="s">
        <v>419</v>
      </c>
      <c r="K16" s="432" t="s">
        <v>47</v>
      </c>
      <c r="L16" t="s">
        <v>420</v>
      </c>
    </row>
    <row r="17" spans="1:9" ht="31.5" x14ac:dyDescent="0.25">
      <c r="A17" s="28" t="s">
        <v>421</v>
      </c>
      <c r="B17" t="s">
        <v>422</v>
      </c>
      <c r="D17" s="28" t="s">
        <v>423</v>
      </c>
      <c r="E17" s="29" t="s">
        <v>33</v>
      </c>
      <c r="H17" s="257" t="s">
        <v>382</v>
      </c>
      <c r="I17" s="427" t="s">
        <v>424</v>
      </c>
    </row>
    <row r="18" spans="1:9" ht="31.5" x14ac:dyDescent="0.25">
      <c r="A18" s="31" t="s">
        <v>425</v>
      </c>
      <c r="D18" s="28" t="s">
        <v>423</v>
      </c>
      <c r="E18" s="29" t="s">
        <v>34</v>
      </c>
      <c r="H18" s="257" t="s">
        <v>382</v>
      </c>
      <c r="I18" s="427" t="s">
        <v>426</v>
      </c>
    </row>
    <row r="19" spans="1:9" ht="15.75" x14ac:dyDescent="0.25">
      <c r="D19" s="28" t="s">
        <v>423</v>
      </c>
      <c r="E19" s="29" t="s">
        <v>35</v>
      </c>
      <c r="H19" s="257" t="s">
        <v>382</v>
      </c>
      <c r="I19" s="427" t="s">
        <v>427</v>
      </c>
    </row>
    <row r="20" spans="1:9" ht="31.5" x14ac:dyDescent="0.25">
      <c r="A20" s="263" t="s">
        <v>428</v>
      </c>
      <c r="D20" s="254" t="s">
        <v>429</v>
      </c>
      <c r="E20" s="255" t="s">
        <v>430</v>
      </c>
      <c r="H20" s="432" t="s">
        <v>42</v>
      </c>
      <c r="I20" s="429" t="s">
        <v>431</v>
      </c>
    </row>
    <row r="21" spans="1:9" ht="47.25" x14ac:dyDescent="0.25">
      <c r="A21" s="264" t="s">
        <v>119</v>
      </c>
      <c r="D21" s="254" t="s">
        <v>429</v>
      </c>
      <c r="E21" s="255" t="s">
        <v>432</v>
      </c>
      <c r="H21" s="432" t="s">
        <v>42</v>
      </c>
      <c r="I21" s="429" t="s">
        <v>43</v>
      </c>
    </row>
    <row r="22" spans="1:9" ht="47.25" x14ac:dyDescent="0.25">
      <c r="A22" s="264" t="s">
        <v>127</v>
      </c>
      <c r="D22" s="28" t="s">
        <v>433</v>
      </c>
      <c r="E22" s="29" t="s">
        <v>434</v>
      </c>
      <c r="H22" s="432" t="s">
        <v>42</v>
      </c>
      <c r="I22" s="429" t="s">
        <v>44</v>
      </c>
    </row>
    <row r="23" spans="1:9" ht="120" x14ac:dyDescent="0.25">
      <c r="A23" s="264" t="s">
        <v>435</v>
      </c>
      <c r="D23" s="28" t="s">
        <v>433</v>
      </c>
      <c r="E23" s="29" t="s">
        <v>436</v>
      </c>
      <c r="H23" s="432" t="s">
        <v>42</v>
      </c>
      <c r="I23" s="430" t="s">
        <v>437</v>
      </c>
    </row>
    <row r="24" spans="1:9" ht="60" x14ac:dyDescent="0.25">
      <c r="A24" s="264" t="s">
        <v>438</v>
      </c>
      <c r="D24" s="254" t="s">
        <v>439</v>
      </c>
      <c r="E24" s="255" t="s">
        <v>440</v>
      </c>
      <c r="H24" s="257" t="s">
        <v>392</v>
      </c>
      <c r="I24" s="428" t="s">
        <v>441</v>
      </c>
    </row>
    <row r="25" spans="1:9" ht="75" x14ac:dyDescent="0.25">
      <c r="A25" s="274" t="s">
        <v>442</v>
      </c>
      <c r="D25" s="254" t="s">
        <v>439</v>
      </c>
      <c r="E25" s="255" t="s">
        <v>443</v>
      </c>
      <c r="H25" s="257" t="s">
        <v>392</v>
      </c>
      <c r="I25" s="428" t="s">
        <v>444</v>
      </c>
    </row>
    <row r="26" spans="1:9" ht="31.5" x14ac:dyDescent="0.25">
      <c r="A26" s="274" t="s">
        <v>445</v>
      </c>
      <c r="D26" s="28" t="s">
        <v>446</v>
      </c>
      <c r="E26" s="29" t="s">
        <v>37</v>
      </c>
      <c r="H26" s="257" t="s">
        <v>392</v>
      </c>
      <c r="I26" s="428" t="s">
        <v>447</v>
      </c>
    </row>
    <row r="27" spans="1:9" ht="60" x14ac:dyDescent="0.25">
      <c r="A27" s="274" t="s">
        <v>448</v>
      </c>
      <c r="D27" s="28" t="s">
        <v>446</v>
      </c>
      <c r="E27" s="29" t="s">
        <v>449</v>
      </c>
      <c r="H27" s="432" t="s">
        <v>399</v>
      </c>
      <c r="I27" s="431" t="s">
        <v>450</v>
      </c>
    </row>
    <row r="28" spans="1:9" ht="45" x14ac:dyDescent="0.25">
      <c r="A28" s="274" t="s">
        <v>451</v>
      </c>
      <c r="D28" s="28" t="s">
        <v>446</v>
      </c>
      <c r="E28" s="29" t="s">
        <v>452</v>
      </c>
      <c r="H28" s="432" t="s">
        <v>399</v>
      </c>
      <c r="I28" s="431" t="s">
        <v>453</v>
      </c>
    </row>
    <row r="29" spans="1:9" ht="60" x14ac:dyDescent="0.25">
      <c r="A29" s="274" t="s">
        <v>454</v>
      </c>
      <c r="D29" s="254" t="s">
        <v>455</v>
      </c>
      <c r="E29" s="255" t="s">
        <v>456</v>
      </c>
      <c r="H29" s="257" t="s">
        <v>45</v>
      </c>
      <c r="I29" s="428" t="s">
        <v>457</v>
      </c>
    </row>
    <row r="30" spans="1:9" ht="45" x14ac:dyDescent="0.25">
      <c r="A30" s="264" t="s">
        <v>458</v>
      </c>
      <c r="D30" s="28" t="s">
        <v>459</v>
      </c>
      <c r="E30" s="29" t="s">
        <v>460</v>
      </c>
      <c r="H30" s="257" t="s">
        <v>45</v>
      </c>
      <c r="I30" s="428" t="s">
        <v>46</v>
      </c>
    </row>
    <row r="31" spans="1:9" ht="31.5" x14ac:dyDescent="0.25">
      <c r="A31" s="264" t="s">
        <v>461</v>
      </c>
      <c r="D31" s="28" t="s">
        <v>459</v>
      </c>
      <c r="E31" s="29" t="s">
        <v>462</v>
      </c>
      <c r="H31" s="432" t="s">
        <v>409</v>
      </c>
      <c r="I31" s="431" t="s">
        <v>463</v>
      </c>
    </row>
    <row r="32" spans="1:9" ht="31.5" x14ac:dyDescent="0.25">
      <c r="D32" s="28" t="s">
        <v>459</v>
      </c>
      <c r="E32" s="29" t="s">
        <v>464</v>
      </c>
      <c r="H32" s="432" t="s">
        <v>409</v>
      </c>
      <c r="I32" s="431" t="s">
        <v>465</v>
      </c>
    </row>
    <row r="33" spans="1:9" ht="31.5" x14ac:dyDescent="0.25">
      <c r="D33" s="254" t="s">
        <v>466</v>
      </c>
      <c r="E33" s="255" t="s">
        <v>467</v>
      </c>
      <c r="H33" s="432" t="s">
        <v>409</v>
      </c>
      <c r="I33" s="431" t="s">
        <v>468</v>
      </c>
    </row>
    <row r="34" spans="1:9" ht="31.5" x14ac:dyDescent="0.25">
      <c r="D34" s="254" t="s">
        <v>466</v>
      </c>
      <c r="E34" s="255" t="s">
        <v>469</v>
      </c>
      <c r="H34" s="257" t="s">
        <v>414</v>
      </c>
      <c r="I34" s="428" t="s">
        <v>470</v>
      </c>
    </row>
    <row r="35" spans="1:9" ht="33.75" customHeight="1" x14ac:dyDescent="0.25">
      <c r="D35" s="28" t="s">
        <v>471</v>
      </c>
      <c r="E35" s="29" t="s">
        <v>472</v>
      </c>
      <c r="H35" s="257" t="s">
        <v>414</v>
      </c>
      <c r="I35" s="428" t="s">
        <v>473</v>
      </c>
    </row>
    <row r="36" spans="1:9" ht="34.5" customHeight="1" x14ac:dyDescent="0.25">
      <c r="H36" s="432" t="s">
        <v>47</v>
      </c>
      <c r="I36" s="431" t="s">
        <v>48</v>
      </c>
    </row>
    <row r="37" spans="1:9" ht="34.5" customHeight="1" x14ac:dyDescent="0.25">
      <c r="A37" s="33" t="s">
        <v>474</v>
      </c>
      <c r="H37" s="432" t="s">
        <v>47</v>
      </c>
      <c r="I37" s="431" t="s">
        <v>475</v>
      </c>
    </row>
    <row r="38" spans="1:9" x14ac:dyDescent="0.25">
      <c r="A38" s="34" t="s">
        <v>19</v>
      </c>
    </row>
    <row r="39" spans="1:9" ht="15" customHeight="1" x14ac:dyDescent="0.25">
      <c r="A39" s="29" t="s">
        <v>20</v>
      </c>
      <c r="D39" s="252" t="s">
        <v>476</v>
      </c>
    </row>
    <row r="40" spans="1:9" ht="15" customHeight="1" x14ac:dyDescent="0.25">
      <c r="A40" s="29" t="s">
        <v>477</v>
      </c>
      <c r="D40" s="252" t="s">
        <v>478</v>
      </c>
    </row>
    <row r="41" spans="1:9" ht="30" x14ac:dyDescent="0.25">
      <c r="A41" s="29" t="s">
        <v>479</v>
      </c>
      <c r="D41" s="252" t="s">
        <v>480</v>
      </c>
      <c r="E41" s="252"/>
    </row>
    <row r="42" spans="1:9" ht="30" x14ac:dyDescent="0.25">
      <c r="A42" s="29" t="s">
        <v>481</v>
      </c>
      <c r="D42" s="252" t="s">
        <v>482</v>
      </c>
      <c r="E42" s="252"/>
    </row>
    <row r="43" spans="1:9" ht="45" x14ac:dyDescent="0.25">
      <c r="A43" s="29" t="s">
        <v>483</v>
      </c>
      <c r="D43" s="252" t="s">
        <v>62</v>
      </c>
      <c r="E43" s="252"/>
    </row>
    <row r="44" spans="1:9" ht="30" x14ac:dyDescent="0.25">
      <c r="A44" s="29" t="s">
        <v>484</v>
      </c>
      <c r="D44" s="252" t="s">
        <v>485</v>
      </c>
      <c r="E44" s="252"/>
    </row>
    <row r="45" spans="1:9" ht="15" customHeight="1" x14ac:dyDescent="0.25">
      <c r="A45" s="29" t="s">
        <v>486</v>
      </c>
      <c r="D45" s="252" t="s">
        <v>487</v>
      </c>
    </row>
    <row r="46" spans="1:9" ht="30" x14ac:dyDescent="0.25">
      <c r="A46" s="29" t="s">
        <v>488</v>
      </c>
      <c r="D46" s="252" t="s">
        <v>489</v>
      </c>
      <c r="E46" s="253"/>
    </row>
    <row r="47" spans="1:9" ht="45" x14ac:dyDescent="0.25">
      <c r="A47" s="29" t="s">
        <v>21</v>
      </c>
      <c r="D47" s="252" t="s">
        <v>490</v>
      </c>
    </row>
    <row r="48" spans="1:9" ht="30" x14ac:dyDescent="0.25">
      <c r="D48" s="252" t="s">
        <v>491</v>
      </c>
      <c r="E48" s="252"/>
    </row>
    <row r="49" spans="1:5" x14ac:dyDescent="0.25">
      <c r="A49" s="258" t="s">
        <v>92</v>
      </c>
      <c r="B49" s="259" t="s">
        <v>492</v>
      </c>
      <c r="D49" s="252" t="s">
        <v>493</v>
      </c>
      <c r="E49" s="252"/>
    </row>
    <row r="50" spans="1:5" ht="30" x14ac:dyDescent="0.25">
      <c r="A50" s="266" t="s">
        <v>13</v>
      </c>
      <c r="B50" s="267" t="s">
        <v>494</v>
      </c>
      <c r="D50" s="252" t="s">
        <v>495</v>
      </c>
      <c r="E50" s="252"/>
    </row>
    <row r="51" spans="1:5" ht="30" x14ac:dyDescent="0.25">
      <c r="A51" s="35" t="s">
        <v>496</v>
      </c>
      <c r="B51" s="267" t="s">
        <v>497</v>
      </c>
      <c r="D51" s="252" t="s">
        <v>64</v>
      </c>
    </row>
    <row r="52" spans="1:5" ht="30" x14ac:dyDescent="0.25">
      <c r="A52" s="35" t="s">
        <v>498</v>
      </c>
      <c r="B52" s="267" t="s">
        <v>499</v>
      </c>
      <c r="D52" s="252" t="s">
        <v>500</v>
      </c>
    </row>
    <row r="53" spans="1:5" ht="60" x14ac:dyDescent="0.25">
      <c r="A53" s="35" t="s">
        <v>501</v>
      </c>
      <c r="B53" s="268" t="s">
        <v>502</v>
      </c>
      <c r="D53" s="252" t="s">
        <v>503</v>
      </c>
    </row>
    <row r="54" spans="1:5" ht="45" x14ac:dyDescent="0.25">
      <c r="A54" s="35" t="s">
        <v>504</v>
      </c>
      <c r="B54" s="267" t="s">
        <v>505</v>
      </c>
      <c r="D54" s="252" t="s">
        <v>506</v>
      </c>
    </row>
    <row r="55" spans="1:5" x14ac:dyDescent="0.25">
      <c r="D55" s="252" t="s">
        <v>507</v>
      </c>
    </row>
    <row r="56" spans="1:5" x14ac:dyDescent="0.25">
      <c r="D56" s="252" t="s">
        <v>508</v>
      </c>
    </row>
    <row r="57" spans="1:5" x14ac:dyDescent="0.25">
      <c r="A57" s="258" t="s">
        <v>92</v>
      </c>
      <c r="C57" s="275" t="s">
        <v>16</v>
      </c>
    </row>
    <row r="58" spans="1:5" x14ac:dyDescent="0.25">
      <c r="A58" s="266" t="s">
        <v>13</v>
      </c>
      <c r="B58" t="s">
        <v>509</v>
      </c>
      <c r="C58" s="267" t="s">
        <v>17</v>
      </c>
    </row>
    <row r="59" spans="1:5" x14ac:dyDescent="0.25">
      <c r="A59" s="266" t="s">
        <v>13</v>
      </c>
      <c r="B59" t="s">
        <v>509</v>
      </c>
      <c r="C59" s="267" t="s">
        <v>55</v>
      </c>
    </row>
    <row r="60" spans="1:5" x14ac:dyDescent="0.25">
      <c r="A60" s="266" t="s">
        <v>13</v>
      </c>
      <c r="B60" t="s">
        <v>509</v>
      </c>
      <c r="C60" s="267" t="s">
        <v>510</v>
      </c>
    </row>
    <row r="61" spans="1:5" x14ac:dyDescent="0.25">
      <c r="A61" s="266" t="s">
        <v>13</v>
      </c>
      <c r="B61" t="s">
        <v>509</v>
      </c>
      <c r="C61" s="267" t="s">
        <v>56</v>
      </c>
    </row>
    <row r="62" spans="1:5" x14ac:dyDescent="0.25">
      <c r="A62" s="266" t="s">
        <v>13</v>
      </c>
      <c r="B62" t="s">
        <v>509</v>
      </c>
      <c r="C62" s="267" t="s">
        <v>511</v>
      </c>
    </row>
    <row r="63" spans="1:5" x14ac:dyDescent="0.25">
      <c r="A63" s="266" t="s">
        <v>13</v>
      </c>
      <c r="B63" t="s">
        <v>509</v>
      </c>
      <c r="C63" s="267" t="s">
        <v>512</v>
      </c>
    </row>
    <row r="64" spans="1:5" x14ac:dyDescent="0.25">
      <c r="A64" s="35" t="s">
        <v>496</v>
      </c>
      <c r="B64" t="s">
        <v>513</v>
      </c>
      <c r="C64" s="265" t="s">
        <v>514</v>
      </c>
    </row>
    <row r="65" spans="1:3" x14ac:dyDescent="0.25">
      <c r="A65" s="35" t="s">
        <v>496</v>
      </c>
      <c r="B65" t="s">
        <v>513</v>
      </c>
      <c r="C65" s="265" t="s">
        <v>515</v>
      </c>
    </row>
    <row r="66" spans="1:3" x14ac:dyDescent="0.25">
      <c r="A66" s="35" t="s">
        <v>496</v>
      </c>
      <c r="B66" t="s">
        <v>513</v>
      </c>
      <c r="C66" s="265" t="s">
        <v>516</v>
      </c>
    </row>
    <row r="67" spans="1:3" x14ac:dyDescent="0.25">
      <c r="A67" s="35" t="s">
        <v>501</v>
      </c>
      <c r="B67" t="s">
        <v>517</v>
      </c>
      <c r="C67" s="265" t="s">
        <v>518</v>
      </c>
    </row>
    <row r="68" spans="1:3" x14ac:dyDescent="0.25">
      <c r="A68" s="35" t="s">
        <v>501</v>
      </c>
      <c r="B68" t="s">
        <v>517</v>
      </c>
      <c r="C68" s="265" t="s">
        <v>519</v>
      </c>
    </row>
    <row r="69" spans="1:3" x14ac:dyDescent="0.25">
      <c r="A69" s="35" t="s">
        <v>501</v>
      </c>
      <c r="B69" t="s">
        <v>517</v>
      </c>
      <c r="C69" s="265" t="s">
        <v>58</v>
      </c>
    </row>
    <row r="70" spans="1:3" x14ac:dyDescent="0.25">
      <c r="A70" s="35"/>
      <c r="B70" t="s">
        <v>517</v>
      </c>
      <c r="C70" s="265" t="s">
        <v>57</v>
      </c>
    </row>
    <row r="71" spans="1:3" x14ac:dyDescent="0.25">
      <c r="A71" s="35" t="s">
        <v>504</v>
      </c>
      <c r="B71" t="s">
        <v>520</v>
      </c>
      <c r="C71" s="265" t="s">
        <v>521</v>
      </c>
    </row>
    <row r="72" spans="1:3" x14ac:dyDescent="0.25">
      <c r="A72" s="35" t="s">
        <v>504</v>
      </c>
      <c r="B72" t="s">
        <v>520</v>
      </c>
      <c r="C72" s="265" t="s">
        <v>522</v>
      </c>
    </row>
    <row r="73" spans="1:3" x14ac:dyDescent="0.25">
      <c r="A73" s="35" t="s">
        <v>504</v>
      </c>
      <c r="B73" t="s">
        <v>520</v>
      </c>
      <c r="C73" s="265" t="s">
        <v>523</v>
      </c>
    </row>
    <row r="74" spans="1:3" x14ac:dyDescent="0.25">
      <c r="A74" s="35" t="s">
        <v>504</v>
      </c>
      <c r="B74" t="s">
        <v>520</v>
      </c>
      <c r="C74" s="265" t="s">
        <v>524</v>
      </c>
    </row>
    <row r="75" spans="1:3" x14ac:dyDescent="0.25">
      <c r="A75" s="35" t="s">
        <v>504</v>
      </c>
      <c r="B75" t="s">
        <v>520</v>
      </c>
      <c r="C75" s="265" t="s">
        <v>525</v>
      </c>
    </row>
    <row r="76" spans="1:3" x14ac:dyDescent="0.25">
      <c r="A76" s="35" t="s">
        <v>526</v>
      </c>
      <c r="B76" t="s">
        <v>527</v>
      </c>
      <c r="C76" s="265" t="s">
        <v>528</v>
      </c>
    </row>
    <row r="77" spans="1:3" x14ac:dyDescent="0.25">
      <c r="A77" s="35" t="s">
        <v>526</v>
      </c>
      <c r="B77" t="s">
        <v>527</v>
      </c>
      <c r="C77" s="265" t="s">
        <v>529</v>
      </c>
    </row>
    <row r="78" spans="1:3" x14ac:dyDescent="0.25">
      <c r="A78" s="35" t="s">
        <v>526</v>
      </c>
      <c r="B78" t="s">
        <v>527</v>
      </c>
      <c r="C78" s="265" t="s">
        <v>54</v>
      </c>
    </row>
    <row r="79" spans="1:3" x14ac:dyDescent="0.25">
      <c r="A79" s="35" t="s">
        <v>526</v>
      </c>
      <c r="B79" t="s">
        <v>527</v>
      </c>
      <c r="C79" s="265" t="s">
        <v>530</v>
      </c>
    </row>
    <row r="80" spans="1:3" x14ac:dyDescent="0.25">
      <c r="B80" s="265"/>
    </row>
    <row r="81" spans="1:2" x14ac:dyDescent="0.25">
      <c r="A81" s="266" t="s">
        <v>132</v>
      </c>
      <c r="B81" s="265"/>
    </row>
    <row r="82" spans="1:2" x14ac:dyDescent="0.25">
      <c r="A82" s="266" t="s">
        <v>496</v>
      </c>
      <c r="B82" s="265"/>
    </row>
    <row r="83" spans="1:2" x14ac:dyDescent="0.25">
      <c r="A83" s="266" t="s">
        <v>501</v>
      </c>
      <c r="B83" s="265"/>
    </row>
    <row r="84" spans="1:2" x14ac:dyDescent="0.25">
      <c r="A84" s="266" t="s">
        <v>504</v>
      </c>
      <c r="B84" s="265"/>
    </row>
    <row r="85" spans="1:2" ht="30" x14ac:dyDescent="0.25">
      <c r="A85" s="266" t="s">
        <v>526</v>
      </c>
      <c r="B85" s="265"/>
    </row>
    <row r="86" spans="1:2" x14ac:dyDescent="0.25">
      <c r="B86" s="265"/>
    </row>
    <row r="87" spans="1:2" x14ac:dyDescent="0.25">
      <c r="B87" s="265"/>
    </row>
    <row r="88" spans="1:2" x14ac:dyDescent="0.25">
      <c r="B88" s="265"/>
    </row>
    <row r="89" spans="1:2" x14ac:dyDescent="0.25">
      <c r="B89" s="265"/>
    </row>
    <row r="90" spans="1:2" x14ac:dyDescent="0.25">
      <c r="B90" s="265"/>
    </row>
    <row r="91" spans="1:2" x14ac:dyDescent="0.25">
      <c r="B91" s="265"/>
    </row>
    <row r="92" spans="1:2" x14ac:dyDescent="0.25">
      <c r="B92" s="265"/>
    </row>
    <row r="93" spans="1:2" x14ac:dyDescent="0.25">
      <c r="B93" s="265"/>
    </row>
    <row r="94" spans="1:2" x14ac:dyDescent="0.25">
      <c r="B94" s="265"/>
    </row>
    <row r="95" spans="1:2" x14ac:dyDescent="0.25">
      <c r="B95" s="265"/>
    </row>
    <row r="96" spans="1:2" x14ac:dyDescent="0.25">
      <c r="B96" s="265"/>
    </row>
    <row r="97" spans="2:2" x14ac:dyDescent="0.25">
      <c r="B97" s="265"/>
    </row>
    <row r="98" spans="2:2" x14ac:dyDescent="0.25">
      <c r="B98" s="265"/>
    </row>
    <row r="99" spans="2:2" x14ac:dyDescent="0.25">
      <c r="B99" s="265"/>
    </row>
    <row r="100" spans="2:2" x14ac:dyDescent="0.25">
      <c r="B100" s="265"/>
    </row>
    <row r="101" spans="2:2" x14ac:dyDescent="0.25">
      <c r="B101" s="265"/>
    </row>
    <row r="102" spans="2:2" x14ac:dyDescent="0.25">
      <c r="B102" s="265"/>
    </row>
    <row r="103" spans="2:2" x14ac:dyDescent="0.25">
      <c r="B103" s="265"/>
    </row>
    <row r="104" spans="2:2" x14ac:dyDescent="0.25">
      <c r="B104" s="265"/>
    </row>
    <row r="105" spans="2:2" x14ac:dyDescent="0.25">
      <c r="B105" s="265"/>
    </row>
    <row r="106" spans="2:2" x14ac:dyDescent="0.25">
      <c r="B106" s="265"/>
    </row>
    <row r="107" spans="2:2" x14ac:dyDescent="0.25">
      <c r="B107" s="265"/>
    </row>
    <row r="108" spans="2:2" x14ac:dyDescent="0.25">
      <c r="B108" s="265"/>
    </row>
    <row r="109" spans="2:2" x14ac:dyDescent="0.25">
      <c r="B109" s="265"/>
    </row>
    <row r="110" spans="2:2" x14ac:dyDescent="0.25">
      <c r="B110" s="265"/>
    </row>
    <row r="111" spans="2:2" x14ac:dyDescent="0.25">
      <c r="B111" s="265"/>
    </row>
    <row r="112" spans="2:2" x14ac:dyDescent="0.25">
      <c r="B112" s="265"/>
    </row>
    <row r="113" spans="2:2" x14ac:dyDescent="0.25">
      <c r="B113" s="265"/>
    </row>
    <row r="114" spans="2:2" x14ac:dyDescent="0.25">
      <c r="B114" s="265"/>
    </row>
    <row r="115" spans="2:2" x14ac:dyDescent="0.25">
      <c r="B115" s="265"/>
    </row>
    <row r="116" spans="2:2" x14ac:dyDescent="0.25">
      <c r="B116" s="265"/>
    </row>
    <row r="117" spans="2:2" x14ac:dyDescent="0.25">
      <c r="B117" s="265"/>
    </row>
    <row r="118" spans="2:2" x14ac:dyDescent="0.25">
      <c r="B118" s="265"/>
    </row>
    <row r="119" spans="2:2" x14ac:dyDescent="0.25">
      <c r="B119" s="265"/>
    </row>
    <row r="120" spans="2:2" x14ac:dyDescent="0.25">
      <c r="B120" s="265"/>
    </row>
    <row r="121" spans="2:2" x14ac:dyDescent="0.25">
      <c r="B121" s="265"/>
    </row>
    <row r="122" spans="2:2" x14ac:dyDescent="0.25">
      <c r="B122" s="265"/>
    </row>
    <row r="123" spans="2:2" x14ac:dyDescent="0.25">
      <c r="B123" s="265"/>
    </row>
    <row r="124" spans="2:2" x14ac:dyDescent="0.25">
      <c r="B124" s="265"/>
    </row>
    <row r="125" spans="2:2" x14ac:dyDescent="0.25">
      <c r="B125" s="265"/>
    </row>
    <row r="126" spans="2:2" x14ac:dyDescent="0.25">
      <c r="B126" s="265"/>
    </row>
    <row r="127" spans="2:2" x14ac:dyDescent="0.25">
      <c r="B127" s="265"/>
    </row>
    <row r="128" spans="2:2" x14ac:dyDescent="0.25">
      <c r="B128" s="265"/>
    </row>
    <row r="129" spans="2:2" x14ac:dyDescent="0.25">
      <c r="B129" s="265"/>
    </row>
    <row r="130" spans="2:2" x14ac:dyDescent="0.25">
      <c r="B130" s="265"/>
    </row>
    <row r="131" spans="2:2" x14ac:dyDescent="0.25">
      <c r="B131" s="265"/>
    </row>
    <row r="132" spans="2:2" x14ac:dyDescent="0.25">
      <c r="B132" s="265"/>
    </row>
    <row r="133" spans="2:2" x14ac:dyDescent="0.25">
      <c r="B133" s="265"/>
    </row>
    <row r="134" spans="2:2" x14ac:dyDescent="0.25">
      <c r="B134" s="265"/>
    </row>
    <row r="135" spans="2:2" x14ac:dyDescent="0.25">
      <c r="B135" s="265"/>
    </row>
    <row r="136" spans="2:2" x14ac:dyDescent="0.25">
      <c r="B136" s="265"/>
    </row>
    <row r="137" spans="2:2" x14ac:dyDescent="0.25">
      <c r="B137" s="265"/>
    </row>
    <row r="138" spans="2:2" x14ac:dyDescent="0.25">
      <c r="B138" s="265"/>
    </row>
    <row r="139" spans="2:2" x14ac:dyDescent="0.25">
      <c r="B139" s="265"/>
    </row>
    <row r="140" spans="2:2" x14ac:dyDescent="0.25">
      <c r="B140" s="265"/>
    </row>
    <row r="141" spans="2:2" x14ac:dyDescent="0.25">
      <c r="B141" s="265"/>
    </row>
    <row r="142" spans="2:2" x14ac:dyDescent="0.25">
      <c r="B142" s="265"/>
    </row>
    <row r="143" spans="2:2" x14ac:dyDescent="0.25">
      <c r="B143" s="265"/>
    </row>
    <row r="144" spans="2:2" x14ac:dyDescent="0.25">
      <c r="B144" s="265"/>
    </row>
    <row r="145" spans="2:2" x14ac:dyDescent="0.25">
      <c r="B145" s="265"/>
    </row>
    <row r="146" spans="2:2" x14ac:dyDescent="0.25">
      <c r="B146" s="265"/>
    </row>
    <row r="147" spans="2:2" x14ac:dyDescent="0.25">
      <c r="B147" s="265"/>
    </row>
    <row r="148" spans="2:2" x14ac:dyDescent="0.25">
      <c r="B148" s="265"/>
    </row>
    <row r="149" spans="2:2" x14ac:dyDescent="0.25">
      <c r="B149" s="265"/>
    </row>
    <row r="150" spans="2:2" x14ac:dyDescent="0.25">
      <c r="B150" s="265"/>
    </row>
    <row r="151" spans="2:2" x14ac:dyDescent="0.25">
      <c r="B151" s="265"/>
    </row>
    <row r="152" spans="2:2" x14ac:dyDescent="0.25">
      <c r="B152" s="265"/>
    </row>
    <row r="153" spans="2:2" x14ac:dyDescent="0.25">
      <c r="B153" s="265"/>
    </row>
    <row r="154" spans="2:2" x14ac:dyDescent="0.25">
      <c r="B154" s="265"/>
    </row>
    <row r="155" spans="2:2" x14ac:dyDescent="0.25">
      <c r="B155" s="265"/>
    </row>
    <row r="156" spans="2:2" x14ac:dyDescent="0.25">
      <c r="B156" s="265"/>
    </row>
    <row r="157" spans="2:2" x14ac:dyDescent="0.25">
      <c r="B157" s="265"/>
    </row>
    <row r="158" spans="2:2" x14ac:dyDescent="0.25">
      <c r="B158" s="265"/>
    </row>
    <row r="159" spans="2:2" x14ac:dyDescent="0.25">
      <c r="B159" s="265"/>
    </row>
    <row r="160" spans="2:2" x14ac:dyDescent="0.25">
      <c r="B160" s="265"/>
    </row>
    <row r="161" spans="2:2" x14ac:dyDescent="0.25">
      <c r="B161" s="265"/>
    </row>
    <row r="162" spans="2:2" x14ac:dyDescent="0.25">
      <c r="B162" s="265"/>
    </row>
    <row r="163" spans="2:2" x14ac:dyDescent="0.25">
      <c r="B163" s="265"/>
    </row>
    <row r="164" spans="2:2" x14ac:dyDescent="0.25">
      <c r="B164" s="265"/>
    </row>
    <row r="165" spans="2:2" x14ac:dyDescent="0.25">
      <c r="B165" s="265"/>
    </row>
    <row r="166" spans="2:2" x14ac:dyDescent="0.25">
      <c r="B166" s="265"/>
    </row>
    <row r="167" spans="2:2" x14ac:dyDescent="0.25">
      <c r="B167" s="265"/>
    </row>
    <row r="168" spans="2:2" x14ac:dyDescent="0.25">
      <c r="B168" s="265"/>
    </row>
    <row r="169" spans="2:2" x14ac:dyDescent="0.25">
      <c r="B169" s="265"/>
    </row>
    <row r="170" spans="2:2" x14ac:dyDescent="0.25">
      <c r="B170" s="265"/>
    </row>
    <row r="171" spans="2:2" x14ac:dyDescent="0.25">
      <c r="B171" s="265"/>
    </row>
    <row r="172" spans="2:2" x14ac:dyDescent="0.25">
      <c r="B172" s="265"/>
    </row>
    <row r="173" spans="2:2" x14ac:dyDescent="0.25">
      <c r="B173" s="265"/>
    </row>
    <row r="174" spans="2:2" x14ac:dyDescent="0.25">
      <c r="B174" s="265"/>
    </row>
    <row r="175" spans="2:2" x14ac:dyDescent="0.25">
      <c r="B175" s="265"/>
    </row>
    <row r="176" spans="2:2" x14ac:dyDescent="0.25">
      <c r="B176" s="265"/>
    </row>
    <row r="177" spans="2:2" x14ac:dyDescent="0.25">
      <c r="B177" s="265"/>
    </row>
    <row r="178" spans="2:2" x14ac:dyDescent="0.25">
      <c r="B178" s="265"/>
    </row>
    <row r="179" spans="2:2" x14ac:dyDescent="0.25">
      <c r="B179" s="265"/>
    </row>
    <row r="180" spans="2:2" x14ac:dyDescent="0.25">
      <c r="B180" s="265"/>
    </row>
    <row r="181" spans="2:2" x14ac:dyDescent="0.25">
      <c r="B181" s="265"/>
    </row>
    <row r="182" spans="2:2" x14ac:dyDescent="0.25">
      <c r="B182" s="265"/>
    </row>
    <row r="183" spans="2:2" x14ac:dyDescent="0.25">
      <c r="B183" s="265"/>
    </row>
    <row r="184" spans="2:2" x14ac:dyDescent="0.25">
      <c r="B184" s="265"/>
    </row>
    <row r="185" spans="2:2" x14ac:dyDescent="0.25">
      <c r="B185" s="265"/>
    </row>
    <row r="186" spans="2:2" x14ac:dyDescent="0.25">
      <c r="B186" s="265"/>
    </row>
    <row r="187" spans="2:2" x14ac:dyDescent="0.25">
      <c r="B187" s="265"/>
    </row>
    <row r="188" spans="2:2" x14ac:dyDescent="0.25">
      <c r="B188" s="265"/>
    </row>
    <row r="189" spans="2:2" x14ac:dyDescent="0.25">
      <c r="B189" s="265"/>
    </row>
    <row r="190" spans="2:2" x14ac:dyDescent="0.25">
      <c r="B190" s="265"/>
    </row>
    <row r="191" spans="2:2" x14ac:dyDescent="0.25">
      <c r="B191" s="265"/>
    </row>
    <row r="192" spans="2:2" x14ac:dyDescent="0.25">
      <c r="B192" s="265"/>
    </row>
    <row r="193" spans="2:2" x14ac:dyDescent="0.25">
      <c r="B193" s="265"/>
    </row>
    <row r="194" spans="2:2" x14ac:dyDescent="0.25">
      <c r="B194" s="265"/>
    </row>
    <row r="195" spans="2:2" x14ac:dyDescent="0.25">
      <c r="B195" s="265"/>
    </row>
  </sheetData>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workbookViewId="0"/>
  </sheetViews>
  <sheetFormatPr baseColWidth="10" defaultColWidth="11.42578125" defaultRowHeight="12" x14ac:dyDescent="0.2"/>
  <cols>
    <col min="1" max="1" width="30.42578125" style="36" bestFit="1" customWidth="1"/>
    <col min="2" max="2" width="22.140625" style="36" customWidth="1"/>
    <col min="3" max="3" width="51.28515625" style="36" customWidth="1"/>
    <col min="4" max="4" width="11.42578125" style="36"/>
    <col min="5" max="5" width="42" style="36" customWidth="1"/>
    <col min="6" max="9" width="11.42578125" style="36"/>
    <col min="10" max="10" width="20.42578125" style="36" customWidth="1"/>
    <col min="11" max="11" width="24" style="36" customWidth="1"/>
    <col min="12" max="12" width="38.85546875" style="36" customWidth="1"/>
    <col min="13" max="16384" width="11.42578125" style="36"/>
  </cols>
  <sheetData>
    <row r="2" spans="1:13" ht="53.25" customHeight="1" x14ac:dyDescent="0.2">
      <c r="A2" s="36" t="s">
        <v>531</v>
      </c>
      <c r="B2" s="37" t="s">
        <v>532</v>
      </c>
      <c r="C2" s="37" t="s">
        <v>111</v>
      </c>
      <c r="D2" s="37" t="s">
        <v>112</v>
      </c>
      <c r="E2" s="37" t="s">
        <v>113</v>
      </c>
      <c r="F2" s="37" t="s">
        <v>533</v>
      </c>
      <c r="G2" s="37" t="s">
        <v>534</v>
      </c>
      <c r="H2" s="37" t="s">
        <v>535</v>
      </c>
      <c r="I2" s="37" t="s">
        <v>536</v>
      </c>
      <c r="J2" s="37" t="s">
        <v>537</v>
      </c>
      <c r="K2" s="38" t="s">
        <v>107</v>
      </c>
      <c r="L2" s="38" t="s">
        <v>538</v>
      </c>
      <c r="M2" s="38" t="s">
        <v>539</v>
      </c>
    </row>
    <row r="3" spans="1:13" ht="126.75" customHeight="1" x14ac:dyDescent="0.2">
      <c r="A3" s="39" t="s">
        <v>540</v>
      </c>
      <c r="B3" s="40" t="s">
        <v>541</v>
      </c>
      <c r="C3" s="41" t="s">
        <v>542</v>
      </c>
      <c r="D3" s="42" t="s">
        <v>122</v>
      </c>
      <c r="E3" s="43" t="s">
        <v>543</v>
      </c>
      <c r="F3" s="44">
        <v>0.67810000000000004</v>
      </c>
      <c r="G3" s="44">
        <v>0.72919999999999996</v>
      </c>
      <c r="H3" s="44"/>
      <c r="I3" s="44">
        <v>0.8972</v>
      </c>
      <c r="J3" s="237"/>
      <c r="K3" s="45" t="s">
        <v>544</v>
      </c>
      <c r="L3" s="46" t="s">
        <v>545</v>
      </c>
      <c r="M3" s="46" t="s">
        <v>546</v>
      </c>
    </row>
    <row r="4" spans="1:13" ht="84" x14ac:dyDescent="0.2">
      <c r="A4" s="39" t="s">
        <v>547</v>
      </c>
      <c r="B4" s="47" t="s">
        <v>548</v>
      </c>
      <c r="C4" s="48" t="s">
        <v>549</v>
      </c>
      <c r="D4" s="47" t="s">
        <v>550</v>
      </c>
      <c r="E4" s="47" t="s">
        <v>551</v>
      </c>
      <c r="F4" s="48">
        <v>19</v>
      </c>
      <c r="G4" s="48">
        <v>23</v>
      </c>
      <c r="H4" s="48"/>
      <c r="I4" s="48">
        <v>17</v>
      </c>
      <c r="J4" s="48"/>
      <c r="K4" s="47" t="s">
        <v>552</v>
      </c>
      <c r="L4" s="47" t="s">
        <v>553</v>
      </c>
      <c r="M4" s="713" t="s">
        <v>554</v>
      </c>
    </row>
    <row r="5" spans="1:13" ht="72" x14ac:dyDescent="0.2">
      <c r="A5" s="39" t="s">
        <v>547</v>
      </c>
      <c r="B5" s="47" t="s">
        <v>555</v>
      </c>
      <c r="C5" s="49" t="s">
        <v>556</v>
      </c>
      <c r="D5" s="47" t="s">
        <v>550</v>
      </c>
      <c r="E5" s="47" t="s">
        <v>557</v>
      </c>
      <c r="F5" s="48">
        <v>3</v>
      </c>
      <c r="G5" s="48">
        <v>7</v>
      </c>
      <c r="H5" s="48"/>
      <c r="I5" s="48">
        <v>5</v>
      </c>
      <c r="J5" s="48"/>
      <c r="K5" s="47" t="s">
        <v>558</v>
      </c>
      <c r="L5" s="47" t="s">
        <v>559</v>
      </c>
      <c r="M5" s="713"/>
    </row>
    <row r="6" spans="1:13" ht="132" x14ac:dyDescent="0.2">
      <c r="A6" s="39" t="s">
        <v>547</v>
      </c>
      <c r="B6" s="50" t="s">
        <v>560</v>
      </c>
      <c r="C6" s="50" t="s">
        <v>561</v>
      </c>
      <c r="D6" s="50" t="s">
        <v>562</v>
      </c>
      <c r="E6" s="50" t="s">
        <v>563</v>
      </c>
      <c r="F6" s="51">
        <v>0.2848</v>
      </c>
      <c r="G6" s="51">
        <v>0.29799999999999999</v>
      </c>
      <c r="H6" s="51"/>
      <c r="I6" s="51">
        <v>0.2334</v>
      </c>
      <c r="J6" s="51"/>
      <c r="K6" s="50" t="s">
        <v>564</v>
      </c>
      <c r="L6" s="50" t="s">
        <v>565</v>
      </c>
      <c r="M6" s="52" t="s">
        <v>554</v>
      </c>
    </row>
    <row r="7" spans="1:13" ht="120" x14ac:dyDescent="0.2">
      <c r="A7" s="39" t="s">
        <v>547</v>
      </c>
      <c r="B7" s="53" t="s">
        <v>566</v>
      </c>
      <c r="C7" s="50" t="s">
        <v>567</v>
      </c>
      <c r="D7" s="47" t="s">
        <v>562</v>
      </c>
      <c r="E7" s="50" t="s">
        <v>568</v>
      </c>
      <c r="F7" s="54">
        <v>0.39600000000000002</v>
      </c>
      <c r="G7" s="54">
        <v>0.36149999999999999</v>
      </c>
      <c r="H7" s="54"/>
      <c r="I7" s="54">
        <v>0.36149999999999999</v>
      </c>
      <c r="J7" s="54"/>
      <c r="K7" s="47" t="s">
        <v>569</v>
      </c>
      <c r="L7" s="47" t="s">
        <v>570</v>
      </c>
      <c r="M7" s="52" t="s">
        <v>554</v>
      </c>
    </row>
    <row r="8" spans="1:13" ht="120" x14ac:dyDescent="0.2">
      <c r="A8" s="39" t="s">
        <v>547</v>
      </c>
      <c r="B8" s="53" t="s">
        <v>571</v>
      </c>
      <c r="C8" s="50" t="s">
        <v>572</v>
      </c>
      <c r="D8" s="47" t="s">
        <v>562</v>
      </c>
      <c r="E8" s="50" t="s">
        <v>573</v>
      </c>
      <c r="F8" s="54">
        <v>0.20080000000000001</v>
      </c>
      <c r="G8" s="54">
        <v>0.193</v>
      </c>
      <c r="H8" s="54"/>
      <c r="I8" s="54">
        <v>0.2</v>
      </c>
      <c r="J8" s="54"/>
      <c r="K8" s="47" t="s">
        <v>574</v>
      </c>
      <c r="L8" s="47" t="s">
        <v>570</v>
      </c>
      <c r="M8" s="52" t="s">
        <v>554</v>
      </c>
    </row>
    <row r="9" spans="1:13" ht="73.5" x14ac:dyDescent="0.2">
      <c r="A9" s="39" t="s">
        <v>547</v>
      </c>
      <c r="B9" s="50" t="s">
        <v>575</v>
      </c>
      <c r="C9" s="50" t="s">
        <v>576</v>
      </c>
      <c r="D9" s="47" t="s">
        <v>562</v>
      </c>
      <c r="E9" s="50" t="s">
        <v>577</v>
      </c>
      <c r="F9" s="54">
        <v>0.26300000000000001</v>
      </c>
      <c r="G9" s="54">
        <v>0.3</v>
      </c>
      <c r="H9" s="54"/>
      <c r="I9" s="54">
        <v>0.5</v>
      </c>
      <c r="J9" s="54"/>
      <c r="K9" s="47" t="s">
        <v>578</v>
      </c>
      <c r="L9" s="47" t="s">
        <v>579</v>
      </c>
      <c r="M9" s="52" t="s">
        <v>554</v>
      </c>
    </row>
    <row r="10" spans="1:13" ht="72" x14ac:dyDescent="0.2">
      <c r="A10" s="39" t="s">
        <v>580</v>
      </c>
      <c r="B10" s="48" t="s">
        <v>581</v>
      </c>
      <c r="C10" s="49" t="s">
        <v>582</v>
      </c>
      <c r="D10" s="55" t="s">
        <v>122</v>
      </c>
      <c r="E10" s="48" t="s">
        <v>583</v>
      </c>
      <c r="F10" s="70">
        <v>0.89249999999999996</v>
      </c>
      <c r="G10" s="56">
        <v>0.9</v>
      </c>
      <c r="H10" s="57"/>
      <c r="I10" s="57">
        <v>0.83</v>
      </c>
      <c r="J10" s="57"/>
      <c r="K10" s="57" t="s">
        <v>584</v>
      </c>
      <c r="L10" s="48" t="s">
        <v>585</v>
      </c>
      <c r="M10" s="48" t="s">
        <v>586</v>
      </c>
    </row>
    <row r="11" spans="1:13" ht="120.75" thickBot="1" x14ac:dyDescent="0.25">
      <c r="A11" s="39" t="s">
        <v>580</v>
      </c>
      <c r="B11" s="48" t="s">
        <v>587</v>
      </c>
      <c r="C11" s="49" t="s">
        <v>588</v>
      </c>
      <c r="D11" s="55" t="s">
        <v>122</v>
      </c>
      <c r="E11" s="48" t="s">
        <v>589</v>
      </c>
      <c r="F11" s="70">
        <v>0.74619999999999997</v>
      </c>
      <c r="G11" s="57">
        <v>0.75</v>
      </c>
      <c r="H11" s="57"/>
      <c r="I11" s="57">
        <v>0.93</v>
      </c>
      <c r="J11" s="238"/>
      <c r="K11" s="58" t="s">
        <v>590</v>
      </c>
      <c r="L11" s="48" t="s">
        <v>585</v>
      </c>
      <c r="M11" s="48" t="s">
        <v>586</v>
      </c>
    </row>
    <row r="12" spans="1:13" ht="84" x14ac:dyDescent="0.2">
      <c r="A12" s="39" t="s">
        <v>591</v>
      </c>
      <c r="B12" s="59" t="s">
        <v>592</v>
      </c>
      <c r="C12" s="59" t="s">
        <v>593</v>
      </c>
      <c r="D12" s="60" t="s">
        <v>594</v>
      </c>
      <c r="E12" s="59" t="s">
        <v>595</v>
      </c>
      <c r="F12" s="61">
        <v>165</v>
      </c>
      <c r="G12" s="61">
        <v>160</v>
      </c>
      <c r="H12" s="61"/>
      <c r="I12" s="61">
        <v>130</v>
      </c>
      <c r="J12" s="61"/>
      <c r="K12" s="62" t="s">
        <v>596</v>
      </c>
      <c r="L12" s="59" t="s">
        <v>597</v>
      </c>
      <c r="M12" s="59" t="s">
        <v>598</v>
      </c>
    </row>
    <row r="13" spans="1:13" ht="84" x14ac:dyDescent="0.2">
      <c r="A13" s="39" t="s">
        <v>591</v>
      </c>
      <c r="B13" s="63" t="s">
        <v>599</v>
      </c>
      <c r="C13" s="59" t="s">
        <v>600</v>
      </c>
      <c r="D13" s="60" t="s">
        <v>122</v>
      </c>
      <c r="E13" s="59" t="s">
        <v>601</v>
      </c>
      <c r="F13" s="64">
        <v>0.27750000000000002</v>
      </c>
      <c r="G13" s="64">
        <v>0.2</v>
      </c>
      <c r="H13" s="62"/>
      <c r="I13" s="62">
        <v>0.5</v>
      </c>
      <c r="J13" s="239"/>
      <c r="K13" s="65" t="s">
        <v>602</v>
      </c>
      <c r="L13" s="66" t="s">
        <v>597</v>
      </c>
      <c r="M13" s="66" t="s">
        <v>598</v>
      </c>
    </row>
    <row r="14" spans="1:13" ht="108" x14ac:dyDescent="0.2">
      <c r="A14" s="39" t="s">
        <v>591</v>
      </c>
      <c r="B14" s="59" t="s">
        <v>603</v>
      </c>
      <c r="C14" s="66" t="s">
        <v>604</v>
      </c>
      <c r="D14" s="66" t="s">
        <v>605</v>
      </c>
      <c r="E14" s="66" t="s">
        <v>606</v>
      </c>
      <c r="F14" s="66">
        <v>2</v>
      </c>
      <c r="G14" s="66">
        <v>4</v>
      </c>
      <c r="H14" s="66"/>
      <c r="I14" s="66">
        <v>4</v>
      </c>
      <c r="J14" s="240"/>
      <c r="K14" s="67" t="s">
        <v>607</v>
      </c>
      <c r="L14" s="59" t="s">
        <v>608</v>
      </c>
      <c r="M14" s="59" t="s">
        <v>598</v>
      </c>
    </row>
    <row r="15" spans="1:13" ht="84" x14ac:dyDescent="0.2">
      <c r="A15" s="39" t="s">
        <v>591</v>
      </c>
      <c r="B15" s="59" t="s">
        <v>609</v>
      </c>
      <c r="C15" s="67" t="s">
        <v>610</v>
      </c>
      <c r="D15" s="63" t="s">
        <v>122</v>
      </c>
      <c r="E15" s="59" t="s">
        <v>611</v>
      </c>
      <c r="F15" s="236">
        <v>0.23899999999999999</v>
      </c>
      <c r="G15" s="62">
        <v>0.3</v>
      </c>
      <c r="H15" s="62"/>
      <c r="I15" s="62">
        <v>0.3</v>
      </c>
      <c r="J15" s="62"/>
      <c r="K15" s="62" t="s">
        <v>612</v>
      </c>
      <c r="L15" s="66"/>
      <c r="M15" s="59" t="s">
        <v>598</v>
      </c>
    </row>
    <row r="16" spans="1:13" ht="120" x14ac:dyDescent="0.2">
      <c r="A16" s="39" t="s">
        <v>613</v>
      </c>
      <c r="B16" s="55" t="s">
        <v>614</v>
      </c>
      <c r="C16" s="68" t="s">
        <v>615</v>
      </c>
      <c r="D16" s="55" t="s">
        <v>122</v>
      </c>
      <c r="E16" s="55" t="s">
        <v>616</v>
      </c>
      <c r="F16" s="69">
        <v>0.96</v>
      </c>
      <c r="G16" s="69">
        <v>0.9</v>
      </c>
      <c r="H16" s="69"/>
      <c r="I16" s="69">
        <v>1</v>
      </c>
      <c r="J16" s="69"/>
      <c r="K16" s="69" t="s">
        <v>617</v>
      </c>
      <c r="L16" s="55" t="s">
        <v>618</v>
      </c>
      <c r="M16" s="55" t="s">
        <v>619</v>
      </c>
    </row>
    <row r="17" spans="1:13" ht="84" x14ac:dyDescent="0.2">
      <c r="A17" s="39" t="s">
        <v>620</v>
      </c>
      <c r="B17" s="48" t="s">
        <v>621</v>
      </c>
      <c r="C17" s="49" t="s">
        <v>622</v>
      </c>
      <c r="D17" s="47" t="s">
        <v>122</v>
      </c>
      <c r="E17" s="48" t="s">
        <v>623</v>
      </c>
      <c r="F17" s="70">
        <v>1</v>
      </c>
      <c r="G17" s="70">
        <v>1</v>
      </c>
      <c r="H17" s="57"/>
      <c r="I17" s="57">
        <v>1</v>
      </c>
      <c r="J17" s="57"/>
      <c r="K17" s="57" t="s">
        <v>624</v>
      </c>
      <c r="L17" s="48" t="s">
        <v>625</v>
      </c>
      <c r="M17" s="48" t="s">
        <v>626</v>
      </c>
    </row>
    <row r="18" spans="1:13" ht="72" x14ac:dyDescent="0.2">
      <c r="A18" s="39" t="s">
        <v>627</v>
      </c>
      <c r="B18" s="47" t="s">
        <v>628</v>
      </c>
      <c r="C18" s="55" t="s">
        <v>629</v>
      </c>
      <c r="D18" s="71" t="s">
        <v>594</v>
      </c>
      <c r="E18" s="47" t="s">
        <v>630</v>
      </c>
      <c r="F18" s="47">
        <v>19</v>
      </c>
      <c r="G18" s="47">
        <v>24</v>
      </c>
      <c r="H18" s="71"/>
      <c r="I18" s="72">
        <v>24</v>
      </c>
      <c r="J18" s="72"/>
      <c r="K18" s="47" t="s">
        <v>631</v>
      </c>
      <c r="L18" s="714" t="s">
        <v>632</v>
      </c>
      <c r="M18" s="47" t="s">
        <v>633</v>
      </c>
    </row>
    <row r="19" spans="1:13" ht="36" x14ac:dyDescent="0.2">
      <c r="A19" s="39" t="s">
        <v>627</v>
      </c>
      <c r="B19" s="47" t="s">
        <v>634</v>
      </c>
      <c r="C19" s="55" t="s">
        <v>635</v>
      </c>
      <c r="D19" s="71" t="s">
        <v>122</v>
      </c>
      <c r="E19" s="47" t="s">
        <v>636</v>
      </c>
      <c r="F19" s="73">
        <v>1</v>
      </c>
      <c r="G19" s="73">
        <v>1</v>
      </c>
      <c r="H19" s="74"/>
      <c r="I19" s="75">
        <v>1</v>
      </c>
      <c r="J19" s="75"/>
      <c r="K19" s="47" t="s">
        <v>637</v>
      </c>
      <c r="L19" s="715"/>
      <c r="M19" s="47" t="s">
        <v>633</v>
      </c>
    </row>
  </sheetData>
  <mergeCells count="2">
    <mergeCell ref="M4:M5"/>
    <mergeCell ref="L18:L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topLeftCell="A37" workbookViewId="0">
      <selection sqref="A1:A2"/>
    </sheetView>
  </sheetViews>
  <sheetFormatPr baseColWidth="10" defaultColWidth="11.42578125" defaultRowHeight="15" x14ac:dyDescent="0.25"/>
  <cols>
    <col min="1" max="1" width="24" bestFit="1" customWidth="1"/>
    <col min="2" max="2" width="37.7109375" bestFit="1" customWidth="1"/>
    <col min="3" max="3" width="33" customWidth="1"/>
    <col min="4" max="4" width="50.28515625" customWidth="1"/>
    <col min="6" max="6" width="40.42578125" customWidth="1"/>
    <col min="10" max="10" width="13.5703125" customWidth="1"/>
    <col min="11" max="11" width="20.42578125" customWidth="1"/>
    <col min="13" max="13" width="40.42578125" customWidth="1"/>
    <col min="14" max="14" width="25" customWidth="1"/>
  </cols>
  <sheetData>
    <row r="1" spans="1:15" x14ac:dyDescent="0.25">
      <c r="A1" s="716" t="s">
        <v>638</v>
      </c>
      <c r="B1" s="716" t="s">
        <v>639</v>
      </c>
      <c r="C1" s="721" t="s">
        <v>106</v>
      </c>
      <c r="D1" s="722"/>
      <c r="E1" s="722"/>
      <c r="F1" s="722"/>
      <c r="G1" s="722"/>
      <c r="H1" s="722"/>
      <c r="I1" s="722"/>
      <c r="J1" s="722"/>
      <c r="K1" s="723"/>
      <c r="L1" s="716" t="s">
        <v>107</v>
      </c>
      <c r="M1" s="716" t="s">
        <v>538</v>
      </c>
      <c r="N1" s="716" t="s">
        <v>640</v>
      </c>
    </row>
    <row r="2" spans="1:15" ht="30" x14ac:dyDescent="0.25">
      <c r="A2" s="716"/>
      <c r="B2" s="716"/>
      <c r="C2" s="76" t="s">
        <v>641</v>
      </c>
      <c r="D2" s="76" t="s">
        <v>111</v>
      </c>
      <c r="E2" s="76" t="s">
        <v>112</v>
      </c>
      <c r="F2" s="76" t="s">
        <v>113</v>
      </c>
      <c r="G2" s="76" t="s">
        <v>533</v>
      </c>
      <c r="H2" s="76" t="s">
        <v>534</v>
      </c>
      <c r="I2" s="76" t="s">
        <v>535</v>
      </c>
      <c r="J2" s="76" t="s">
        <v>536</v>
      </c>
      <c r="K2" s="76" t="s">
        <v>537</v>
      </c>
      <c r="L2" s="716"/>
      <c r="M2" s="720"/>
      <c r="N2" s="717"/>
      <c r="O2" t="s">
        <v>639</v>
      </c>
    </row>
    <row r="3" spans="1:15" ht="120" x14ac:dyDescent="0.25">
      <c r="A3" s="229" t="s">
        <v>642</v>
      </c>
      <c r="B3" s="215" t="s">
        <v>643</v>
      </c>
      <c r="C3" s="77" t="s">
        <v>644</v>
      </c>
      <c r="D3" s="78" t="s">
        <v>645</v>
      </c>
      <c r="E3" s="77" t="s">
        <v>646</v>
      </c>
      <c r="F3" s="79" t="s">
        <v>647</v>
      </c>
      <c r="G3" s="77">
        <v>2.31</v>
      </c>
      <c r="H3" s="77">
        <v>2.38</v>
      </c>
      <c r="I3" s="77"/>
      <c r="J3" s="77">
        <v>2.42</v>
      </c>
      <c r="K3" s="77"/>
      <c r="L3" s="78" t="s">
        <v>648</v>
      </c>
      <c r="M3" s="78" t="s">
        <v>649</v>
      </c>
      <c r="N3" s="78" t="s">
        <v>650</v>
      </c>
      <c r="O3" t="str">
        <f>B3</f>
        <v>DESARROLLO FISICO Y SOSTENIBILIDAD 
DFS</v>
      </c>
    </row>
    <row r="4" spans="1:15" ht="105" x14ac:dyDescent="0.25">
      <c r="A4" s="229" t="s">
        <v>642</v>
      </c>
      <c r="B4" s="215" t="s">
        <v>643</v>
      </c>
      <c r="C4" s="77" t="s">
        <v>651</v>
      </c>
      <c r="D4" s="78" t="s">
        <v>652</v>
      </c>
      <c r="E4" s="77" t="s">
        <v>122</v>
      </c>
      <c r="F4" s="78" t="s">
        <v>653</v>
      </c>
      <c r="G4" s="80">
        <v>0.85</v>
      </c>
      <c r="H4" s="80">
        <v>0.9</v>
      </c>
      <c r="I4" s="80"/>
      <c r="J4" s="80">
        <v>0.9</v>
      </c>
      <c r="K4" s="80"/>
      <c r="L4" s="78" t="s">
        <v>654</v>
      </c>
      <c r="M4" s="78" t="s">
        <v>655</v>
      </c>
      <c r="N4" s="78" t="s">
        <v>650</v>
      </c>
      <c r="O4" t="str">
        <f t="shared" ref="O4:O67" si="0">B4</f>
        <v>DESARROLLO FISICO Y SOSTENIBILIDAD 
DFS</v>
      </c>
    </row>
    <row r="5" spans="1:15" ht="90" x14ac:dyDescent="0.25">
      <c r="A5" s="229" t="s">
        <v>642</v>
      </c>
      <c r="B5" s="215" t="s">
        <v>643</v>
      </c>
      <c r="C5" s="77" t="s">
        <v>656</v>
      </c>
      <c r="D5" s="78" t="s">
        <v>657</v>
      </c>
      <c r="E5" s="77" t="s">
        <v>605</v>
      </c>
      <c r="F5" s="79" t="s">
        <v>658</v>
      </c>
      <c r="G5" s="81">
        <v>0.80869999999999997</v>
      </c>
      <c r="H5" s="81">
        <v>0.82</v>
      </c>
      <c r="I5" s="81"/>
      <c r="J5" s="81">
        <v>0.84</v>
      </c>
      <c r="K5" s="81"/>
      <c r="L5" s="78" t="s">
        <v>659</v>
      </c>
      <c r="M5" s="78" t="s">
        <v>660</v>
      </c>
      <c r="N5" s="78" t="s">
        <v>650</v>
      </c>
      <c r="O5" t="str">
        <f t="shared" si="0"/>
        <v>DESARROLLO FISICO Y SOSTENIBILIDAD 
DFS</v>
      </c>
    </row>
    <row r="6" spans="1:15" ht="409.5" x14ac:dyDescent="0.25">
      <c r="A6" s="229" t="s">
        <v>642</v>
      </c>
      <c r="B6" s="215" t="s">
        <v>643</v>
      </c>
      <c r="C6" s="82" t="s">
        <v>661</v>
      </c>
      <c r="D6" s="83" t="s">
        <v>662</v>
      </c>
      <c r="E6" s="82" t="s">
        <v>663</v>
      </c>
      <c r="F6" s="83" t="s">
        <v>664</v>
      </c>
      <c r="G6" s="84">
        <v>0.86799999999999999</v>
      </c>
      <c r="H6" s="84">
        <v>0.97130000000000005</v>
      </c>
      <c r="I6" s="84"/>
      <c r="J6" s="84" t="s">
        <v>665</v>
      </c>
      <c r="K6" s="84"/>
      <c r="L6" s="83" t="s">
        <v>666</v>
      </c>
      <c r="M6" s="83" t="s">
        <v>667</v>
      </c>
      <c r="N6" s="82" t="s">
        <v>668</v>
      </c>
      <c r="O6" t="str">
        <f t="shared" si="0"/>
        <v>DESARROLLO FISICO Y SOSTENIBILIDAD 
DFS</v>
      </c>
    </row>
    <row r="7" spans="1:15" ht="165" x14ac:dyDescent="0.25">
      <c r="A7" s="229" t="s">
        <v>642</v>
      </c>
      <c r="B7" s="216" t="s">
        <v>669</v>
      </c>
      <c r="C7" s="85" t="s">
        <v>670</v>
      </c>
      <c r="D7" s="86" t="s">
        <v>671</v>
      </c>
      <c r="E7" s="87" t="s">
        <v>122</v>
      </c>
      <c r="F7" s="85" t="s">
        <v>672</v>
      </c>
      <c r="G7" s="88">
        <v>0.50729999999999997</v>
      </c>
      <c r="H7" s="89">
        <v>0.65110000000000001</v>
      </c>
      <c r="I7" s="89"/>
      <c r="J7" s="89">
        <v>0.7</v>
      </c>
      <c r="K7" s="89"/>
      <c r="L7" s="85" t="s">
        <v>673</v>
      </c>
      <c r="M7" s="85" t="s">
        <v>674</v>
      </c>
      <c r="N7" s="90" t="s">
        <v>675</v>
      </c>
      <c r="O7" t="str">
        <f t="shared" si="0"/>
        <v>DESARROLLO INFORMATICO Y COMIUNICACIONES
DIC</v>
      </c>
    </row>
    <row r="8" spans="1:15" ht="165" x14ac:dyDescent="0.25">
      <c r="A8" s="229" t="s">
        <v>642</v>
      </c>
      <c r="B8" s="216" t="s">
        <v>669</v>
      </c>
      <c r="C8" s="85" t="s">
        <v>676</v>
      </c>
      <c r="D8" s="86" t="s">
        <v>677</v>
      </c>
      <c r="E8" s="87" t="s">
        <v>122</v>
      </c>
      <c r="F8" s="91" t="s">
        <v>678</v>
      </c>
      <c r="G8" s="89">
        <v>0.36070000000000002</v>
      </c>
      <c r="H8" s="89">
        <v>0.4496</v>
      </c>
      <c r="I8" s="89"/>
      <c r="J8" s="89">
        <v>0.5</v>
      </c>
      <c r="K8" s="89"/>
      <c r="L8" s="85" t="s">
        <v>679</v>
      </c>
      <c r="M8" s="85" t="s">
        <v>674</v>
      </c>
      <c r="N8" s="90" t="s">
        <v>675</v>
      </c>
      <c r="O8" t="str">
        <f t="shared" si="0"/>
        <v>DESARROLLO INFORMATICO Y COMIUNICACIONES
DIC</v>
      </c>
    </row>
    <row r="9" spans="1:15" ht="214.5" x14ac:dyDescent="0.25">
      <c r="A9" s="229" t="s">
        <v>642</v>
      </c>
      <c r="B9" s="216" t="s">
        <v>669</v>
      </c>
      <c r="C9" s="85" t="s">
        <v>680</v>
      </c>
      <c r="D9" s="86" t="s">
        <v>681</v>
      </c>
      <c r="E9" s="87" t="s">
        <v>122</v>
      </c>
      <c r="F9" s="91" t="s">
        <v>682</v>
      </c>
      <c r="G9" s="89">
        <v>0.71</v>
      </c>
      <c r="H9" s="89">
        <v>0.80759999999999998</v>
      </c>
      <c r="I9" s="89"/>
      <c r="J9" s="89">
        <v>0.9</v>
      </c>
      <c r="K9" s="89"/>
      <c r="L9" s="85" t="s">
        <v>683</v>
      </c>
      <c r="M9" s="85" t="s">
        <v>674</v>
      </c>
      <c r="N9" s="90" t="s">
        <v>675</v>
      </c>
      <c r="O9" t="str">
        <f t="shared" si="0"/>
        <v>DESARROLLO INFORMATICO Y COMIUNICACIONES
DIC</v>
      </c>
    </row>
    <row r="10" spans="1:15" ht="165" x14ac:dyDescent="0.25">
      <c r="A10" s="229" t="s">
        <v>642</v>
      </c>
      <c r="B10" s="216" t="s">
        <v>669</v>
      </c>
      <c r="C10" s="85" t="s">
        <v>684</v>
      </c>
      <c r="D10" s="86" t="s">
        <v>685</v>
      </c>
      <c r="E10" s="87" t="s">
        <v>122</v>
      </c>
      <c r="F10" s="91" t="s">
        <v>686</v>
      </c>
      <c r="G10" s="89">
        <v>0.75380000000000003</v>
      </c>
      <c r="H10" s="89">
        <v>0.80759999999999998</v>
      </c>
      <c r="I10" s="89"/>
      <c r="J10" s="89">
        <v>0.9</v>
      </c>
      <c r="K10" s="89"/>
      <c r="L10" s="85" t="s">
        <v>687</v>
      </c>
      <c r="M10" s="85" t="s">
        <v>674</v>
      </c>
      <c r="N10" s="90" t="s">
        <v>688</v>
      </c>
      <c r="O10" t="str">
        <f t="shared" si="0"/>
        <v>DESARROLLO INFORMATICO Y COMIUNICACIONES
DIC</v>
      </c>
    </row>
    <row r="11" spans="1:15" ht="165" x14ac:dyDescent="0.3">
      <c r="A11" s="229" t="s">
        <v>642</v>
      </c>
      <c r="B11" s="216" t="s">
        <v>689</v>
      </c>
      <c r="C11" s="92" t="s">
        <v>690</v>
      </c>
      <c r="D11" s="86" t="s">
        <v>691</v>
      </c>
      <c r="E11" s="87" t="s">
        <v>122</v>
      </c>
      <c r="F11" s="93" t="s">
        <v>692</v>
      </c>
      <c r="G11" s="94">
        <v>1</v>
      </c>
      <c r="H11" s="94">
        <v>1</v>
      </c>
      <c r="I11" s="94"/>
      <c r="J11" s="94">
        <v>1</v>
      </c>
      <c r="K11" s="94"/>
      <c r="L11" s="94" t="s">
        <v>693</v>
      </c>
      <c r="M11" s="85" t="s">
        <v>694</v>
      </c>
      <c r="N11" s="85" t="s">
        <v>695</v>
      </c>
      <c r="O11" t="str">
        <f t="shared" si="0"/>
        <v>DESARROLLO FINANCIERO 
DF</v>
      </c>
    </row>
    <row r="12" spans="1:15" ht="132" x14ac:dyDescent="0.3">
      <c r="A12" s="229" t="s">
        <v>642</v>
      </c>
      <c r="B12" s="216" t="s">
        <v>689</v>
      </c>
      <c r="C12" s="92" t="s">
        <v>696</v>
      </c>
      <c r="D12" s="86" t="s">
        <v>697</v>
      </c>
      <c r="E12" s="87" t="s">
        <v>122</v>
      </c>
      <c r="F12" s="93" t="s">
        <v>698</v>
      </c>
      <c r="G12" s="89">
        <v>0.99080000000000001</v>
      </c>
      <c r="H12" s="94">
        <v>1</v>
      </c>
      <c r="I12" s="94"/>
      <c r="J12" s="94">
        <v>1</v>
      </c>
      <c r="K12" s="94"/>
      <c r="L12" s="94" t="s">
        <v>699</v>
      </c>
      <c r="M12" s="85" t="s">
        <v>700</v>
      </c>
      <c r="N12" s="85" t="s">
        <v>695</v>
      </c>
      <c r="O12" t="str">
        <f t="shared" si="0"/>
        <v>DESARROLLO FINANCIERO 
DF</v>
      </c>
    </row>
    <row r="13" spans="1:15" ht="115.5" x14ac:dyDescent="0.3">
      <c r="A13" s="229" t="s">
        <v>642</v>
      </c>
      <c r="B13" s="216" t="s">
        <v>689</v>
      </c>
      <c r="C13" s="92" t="s">
        <v>701</v>
      </c>
      <c r="D13" s="86" t="s">
        <v>702</v>
      </c>
      <c r="E13" s="87" t="s">
        <v>122</v>
      </c>
      <c r="F13" s="93" t="s">
        <v>703</v>
      </c>
      <c r="G13" s="89">
        <v>0.57089999999999996</v>
      </c>
      <c r="H13" s="94">
        <v>0.65</v>
      </c>
      <c r="I13" s="94"/>
      <c r="J13" s="94">
        <v>0.65</v>
      </c>
      <c r="K13" s="94"/>
      <c r="L13" s="94" t="s">
        <v>704</v>
      </c>
      <c r="M13" s="85" t="s">
        <v>705</v>
      </c>
      <c r="N13" s="85" t="s">
        <v>695</v>
      </c>
      <c r="O13" t="str">
        <f t="shared" si="0"/>
        <v>DESARROLLO FINANCIERO 
DF</v>
      </c>
    </row>
    <row r="14" spans="1:15" ht="231" x14ac:dyDescent="0.25">
      <c r="A14" s="229" t="s">
        <v>642</v>
      </c>
      <c r="B14" s="216" t="s">
        <v>689</v>
      </c>
      <c r="C14" s="92" t="s">
        <v>706</v>
      </c>
      <c r="D14" s="86" t="s">
        <v>707</v>
      </c>
      <c r="E14" s="87" t="s">
        <v>122</v>
      </c>
      <c r="F14" s="95" t="s">
        <v>708</v>
      </c>
      <c r="G14" s="89">
        <v>0.2928</v>
      </c>
      <c r="H14" s="89">
        <v>0.48830000000000001</v>
      </c>
      <c r="I14" s="89"/>
      <c r="J14" s="89">
        <v>1</v>
      </c>
      <c r="K14" s="89"/>
      <c r="L14" s="94" t="s">
        <v>709</v>
      </c>
      <c r="M14" s="85" t="s">
        <v>710</v>
      </c>
      <c r="N14" s="85" t="s">
        <v>695</v>
      </c>
      <c r="O14" t="str">
        <f t="shared" si="0"/>
        <v>DESARROLLO FINANCIERO 
DF</v>
      </c>
    </row>
    <row r="15" spans="1:15" ht="115.5" x14ac:dyDescent="0.25">
      <c r="A15" s="229" t="s">
        <v>642</v>
      </c>
      <c r="B15" s="216" t="s">
        <v>689</v>
      </c>
      <c r="C15" s="92" t="s">
        <v>711</v>
      </c>
      <c r="D15" s="86" t="s">
        <v>712</v>
      </c>
      <c r="E15" s="87" t="s">
        <v>122</v>
      </c>
      <c r="F15" s="95" t="s">
        <v>713</v>
      </c>
      <c r="G15" s="89">
        <v>0.2</v>
      </c>
      <c r="H15" s="94">
        <v>0.4</v>
      </c>
      <c r="I15" s="94"/>
      <c r="J15" s="94">
        <v>1</v>
      </c>
      <c r="K15" s="94"/>
      <c r="L15" s="94" t="s">
        <v>714</v>
      </c>
      <c r="M15" s="85" t="s">
        <v>715</v>
      </c>
      <c r="N15" s="85" t="s">
        <v>695</v>
      </c>
      <c r="O15" t="str">
        <f t="shared" si="0"/>
        <v>DESARROLLO FINANCIERO 
DF</v>
      </c>
    </row>
    <row r="16" spans="1:15" ht="165" x14ac:dyDescent="0.25">
      <c r="A16" s="229" t="s">
        <v>642</v>
      </c>
      <c r="B16" s="217" t="s">
        <v>716</v>
      </c>
      <c r="C16" s="85" t="s">
        <v>717</v>
      </c>
      <c r="D16" s="86" t="s">
        <v>718</v>
      </c>
      <c r="E16" s="87" t="s">
        <v>122</v>
      </c>
      <c r="F16" s="85" t="s">
        <v>719</v>
      </c>
      <c r="G16" s="89">
        <v>0.58120000000000005</v>
      </c>
      <c r="H16" s="96">
        <v>0.77549999999999997</v>
      </c>
      <c r="I16" s="96"/>
      <c r="J16" s="96">
        <v>1</v>
      </c>
      <c r="K16" s="96"/>
      <c r="L16" s="85" t="s">
        <v>720</v>
      </c>
      <c r="M16" s="85" t="s">
        <v>721</v>
      </c>
      <c r="N16" s="97" t="s">
        <v>722</v>
      </c>
      <c r="O16" t="str">
        <f t="shared" si="0"/>
        <v>DESARROLLO HUMANO Y ORGANIZACIONAL 
DHO</v>
      </c>
    </row>
    <row r="17" spans="1:15" ht="132" x14ac:dyDescent="0.3">
      <c r="A17" s="229" t="s">
        <v>642</v>
      </c>
      <c r="B17" s="217" t="s">
        <v>716</v>
      </c>
      <c r="C17" s="85" t="s">
        <v>723</v>
      </c>
      <c r="D17" s="86" t="s">
        <v>724</v>
      </c>
      <c r="E17" s="87" t="s">
        <v>122</v>
      </c>
      <c r="F17" s="98" t="s">
        <v>725</v>
      </c>
      <c r="G17" s="89">
        <v>0.79600000000000004</v>
      </c>
      <c r="H17" s="96" t="s">
        <v>726</v>
      </c>
      <c r="I17" s="96"/>
      <c r="J17" s="96" t="s">
        <v>726</v>
      </c>
      <c r="K17" s="96"/>
      <c r="L17" s="85" t="s">
        <v>727</v>
      </c>
      <c r="M17" s="718" t="s">
        <v>728</v>
      </c>
      <c r="N17" s="97" t="s">
        <v>722</v>
      </c>
      <c r="O17" t="str">
        <f t="shared" si="0"/>
        <v>DESARROLLO HUMANO Y ORGANIZACIONAL 
DHO</v>
      </c>
    </row>
    <row r="18" spans="1:15" ht="115.5" x14ac:dyDescent="0.3">
      <c r="A18" s="229" t="s">
        <v>642</v>
      </c>
      <c r="B18" s="217" t="s">
        <v>716</v>
      </c>
      <c r="C18" s="85" t="s">
        <v>729</v>
      </c>
      <c r="D18" s="86" t="s">
        <v>730</v>
      </c>
      <c r="E18" s="87" t="s">
        <v>122</v>
      </c>
      <c r="F18" s="98" t="s">
        <v>731</v>
      </c>
      <c r="G18" s="89">
        <v>0.79700000000000004</v>
      </c>
      <c r="H18" s="96">
        <v>0.77</v>
      </c>
      <c r="I18" s="96"/>
      <c r="J18" s="96">
        <v>0.79</v>
      </c>
      <c r="K18" s="96"/>
      <c r="L18" s="85" t="s">
        <v>732</v>
      </c>
      <c r="M18" s="719"/>
      <c r="N18" s="97" t="s">
        <v>722</v>
      </c>
      <c r="O18" t="str">
        <f t="shared" si="0"/>
        <v>DESARROLLO HUMANO Y ORGANIZACIONAL 
DHO</v>
      </c>
    </row>
    <row r="19" spans="1:15" ht="148.5" x14ac:dyDescent="0.3">
      <c r="A19" s="229" t="s">
        <v>642</v>
      </c>
      <c r="B19" s="217" t="s">
        <v>716</v>
      </c>
      <c r="C19" s="85" t="s">
        <v>733</v>
      </c>
      <c r="D19" s="86" t="s">
        <v>734</v>
      </c>
      <c r="E19" s="87" t="s">
        <v>122</v>
      </c>
      <c r="F19" s="98" t="s">
        <v>735</v>
      </c>
      <c r="G19" s="99">
        <v>0.42420000000000002</v>
      </c>
      <c r="H19" s="96">
        <v>0.7504424778761063</v>
      </c>
      <c r="I19" s="96"/>
      <c r="J19" s="96">
        <v>1</v>
      </c>
      <c r="K19" s="96"/>
      <c r="L19" s="85" t="s">
        <v>736</v>
      </c>
      <c r="M19" s="100" t="s">
        <v>737</v>
      </c>
      <c r="N19" s="97" t="s">
        <v>738</v>
      </c>
      <c r="O19" t="str">
        <f t="shared" si="0"/>
        <v>DESARROLLO HUMANO Y ORGANIZACIONAL 
DHO</v>
      </c>
    </row>
    <row r="20" spans="1:15" ht="148.5" x14ac:dyDescent="0.25">
      <c r="A20" s="229" t="s">
        <v>642</v>
      </c>
      <c r="B20" s="217" t="s">
        <v>716</v>
      </c>
      <c r="C20" s="85" t="s">
        <v>739</v>
      </c>
      <c r="D20" s="86" t="s">
        <v>740</v>
      </c>
      <c r="E20" s="87" t="s">
        <v>122</v>
      </c>
      <c r="F20" s="85" t="s">
        <v>741</v>
      </c>
      <c r="G20" s="89">
        <v>0.84</v>
      </c>
      <c r="H20" s="96">
        <v>0.95</v>
      </c>
      <c r="I20" s="96"/>
      <c r="J20" s="96">
        <v>0.95</v>
      </c>
      <c r="K20" s="96"/>
      <c r="L20" s="85" t="s">
        <v>742</v>
      </c>
      <c r="M20" s="100" t="s">
        <v>743</v>
      </c>
      <c r="N20" s="97" t="s">
        <v>738</v>
      </c>
      <c r="O20" t="str">
        <f t="shared" si="0"/>
        <v>DESARROLLO HUMANO Y ORGANIZACIONAL 
DHO</v>
      </c>
    </row>
    <row r="21" spans="1:15" ht="363" x14ac:dyDescent="0.25">
      <c r="A21" s="229" t="s">
        <v>642</v>
      </c>
      <c r="B21" s="217" t="s">
        <v>716</v>
      </c>
      <c r="C21" s="85" t="s">
        <v>744</v>
      </c>
      <c r="D21" s="86" t="s">
        <v>745</v>
      </c>
      <c r="E21" s="87" t="s">
        <v>122</v>
      </c>
      <c r="F21" s="85" t="s">
        <v>746</v>
      </c>
      <c r="G21" s="89">
        <v>0.77800000000000002</v>
      </c>
      <c r="H21" s="96">
        <v>0.91666666666666674</v>
      </c>
      <c r="I21" s="96"/>
      <c r="J21" s="96">
        <v>1</v>
      </c>
      <c r="K21" s="96"/>
      <c r="L21" s="85" t="s">
        <v>747</v>
      </c>
      <c r="M21" s="100" t="s">
        <v>748</v>
      </c>
      <c r="N21" s="97" t="s">
        <v>738</v>
      </c>
      <c r="O21" t="str">
        <f t="shared" si="0"/>
        <v>DESARROLLO HUMANO Y ORGANIZACIONAL 
DHO</v>
      </c>
    </row>
    <row r="22" spans="1:15" ht="247.5" x14ac:dyDescent="0.25">
      <c r="A22" s="230" t="s">
        <v>749</v>
      </c>
      <c r="B22" s="218" t="s">
        <v>750</v>
      </c>
      <c r="C22" s="101" t="s">
        <v>751</v>
      </c>
      <c r="D22" s="102" t="s">
        <v>752</v>
      </c>
      <c r="E22" s="103" t="s">
        <v>122</v>
      </c>
      <c r="F22" s="104" t="s">
        <v>753</v>
      </c>
      <c r="G22" s="105">
        <v>44.7</v>
      </c>
      <c r="H22" s="105">
        <v>45</v>
      </c>
      <c r="I22" s="105"/>
      <c r="J22" s="105">
        <v>45</v>
      </c>
      <c r="K22" s="105"/>
      <c r="L22" s="106" t="s">
        <v>754</v>
      </c>
      <c r="M22" s="107" t="s">
        <v>755</v>
      </c>
      <c r="N22" s="730" t="s">
        <v>756</v>
      </c>
      <c r="O22" t="str">
        <f t="shared" si="0"/>
        <v>Gestión de Programas Académicos</v>
      </c>
    </row>
    <row r="23" spans="1:15" ht="313.5" x14ac:dyDescent="0.25">
      <c r="A23" s="230" t="s">
        <v>749</v>
      </c>
      <c r="B23" s="218" t="s">
        <v>750</v>
      </c>
      <c r="C23" s="108" t="s">
        <v>757</v>
      </c>
      <c r="D23" s="108" t="s">
        <v>758</v>
      </c>
      <c r="E23" s="109" t="s">
        <v>122</v>
      </c>
      <c r="F23" s="104" t="s">
        <v>759</v>
      </c>
      <c r="G23" s="241">
        <v>0.73929999999999996</v>
      </c>
      <c r="H23" s="110">
        <v>0.8</v>
      </c>
      <c r="I23" s="110"/>
      <c r="J23" s="110">
        <v>0.75</v>
      </c>
      <c r="K23" s="110"/>
      <c r="L23" s="106" t="s">
        <v>760</v>
      </c>
      <c r="M23" s="107" t="s">
        <v>755</v>
      </c>
      <c r="N23" s="730"/>
      <c r="O23" t="str">
        <f t="shared" si="0"/>
        <v>Gestión de Programas Académicos</v>
      </c>
    </row>
    <row r="24" spans="1:15" ht="280.5" x14ac:dyDescent="0.25">
      <c r="A24" s="230" t="s">
        <v>749</v>
      </c>
      <c r="B24" s="218" t="s">
        <v>750</v>
      </c>
      <c r="C24" s="108" t="s">
        <v>761</v>
      </c>
      <c r="D24" s="108" t="s">
        <v>762</v>
      </c>
      <c r="E24" s="109" t="s">
        <v>122</v>
      </c>
      <c r="F24" s="104" t="s">
        <v>763</v>
      </c>
      <c r="G24" s="111">
        <v>0.89</v>
      </c>
      <c r="H24" s="110">
        <v>0.9</v>
      </c>
      <c r="I24" s="110"/>
      <c r="J24" s="110" t="s">
        <v>764</v>
      </c>
      <c r="K24" s="110"/>
      <c r="L24" s="106" t="s">
        <v>765</v>
      </c>
      <c r="M24" s="107" t="s">
        <v>755</v>
      </c>
      <c r="N24" s="730"/>
      <c r="O24" t="str">
        <f t="shared" si="0"/>
        <v>Gestión de Programas Académicos</v>
      </c>
    </row>
    <row r="25" spans="1:15" ht="280.5" x14ac:dyDescent="0.25">
      <c r="A25" s="230" t="s">
        <v>749</v>
      </c>
      <c r="B25" s="218" t="s">
        <v>750</v>
      </c>
      <c r="C25" s="108" t="s">
        <v>766</v>
      </c>
      <c r="D25" s="108" t="s">
        <v>767</v>
      </c>
      <c r="E25" s="109" t="s">
        <v>122</v>
      </c>
      <c r="F25" s="104" t="s">
        <v>768</v>
      </c>
      <c r="G25" s="112">
        <v>0.53</v>
      </c>
      <c r="H25" s="113">
        <v>0.85399999999999998</v>
      </c>
      <c r="I25" s="113"/>
      <c r="J25" s="113">
        <v>0.85399999999999998</v>
      </c>
      <c r="K25" s="113"/>
      <c r="L25" s="106" t="s">
        <v>769</v>
      </c>
      <c r="M25" s="107" t="s">
        <v>755</v>
      </c>
      <c r="N25" s="730"/>
      <c r="O25" t="str">
        <f t="shared" si="0"/>
        <v>Gestión de Programas Académicos</v>
      </c>
    </row>
    <row r="26" spans="1:15" ht="49.5" x14ac:dyDescent="0.3">
      <c r="A26" s="230" t="s">
        <v>749</v>
      </c>
      <c r="B26" s="218" t="s">
        <v>750</v>
      </c>
      <c r="C26" s="114" t="s">
        <v>770</v>
      </c>
      <c r="D26" s="114" t="s">
        <v>771</v>
      </c>
      <c r="E26" s="114" t="s">
        <v>122</v>
      </c>
      <c r="F26" s="114" t="s">
        <v>772</v>
      </c>
      <c r="G26" s="242">
        <v>3.4000000000000002E-2</v>
      </c>
      <c r="H26" s="115">
        <v>0.15</v>
      </c>
      <c r="I26" s="115"/>
      <c r="J26" s="115">
        <v>0.5</v>
      </c>
      <c r="K26" s="115"/>
      <c r="L26" s="114" t="s">
        <v>773</v>
      </c>
      <c r="M26" s="116"/>
      <c r="N26" s="730"/>
      <c r="O26" t="str">
        <f t="shared" si="0"/>
        <v>Gestión de Programas Académicos</v>
      </c>
    </row>
    <row r="27" spans="1:15" ht="82.5" x14ac:dyDescent="0.25">
      <c r="A27" s="230" t="s">
        <v>749</v>
      </c>
      <c r="B27" s="219" t="s">
        <v>774</v>
      </c>
      <c r="C27" s="108" t="s">
        <v>775</v>
      </c>
      <c r="D27" s="117" t="s">
        <v>776</v>
      </c>
      <c r="E27" s="118" t="s">
        <v>550</v>
      </c>
      <c r="F27" s="101" t="s">
        <v>777</v>
      </c>
      <c r="G27" s="119">
        <v>16005</v>
      </c>
      <c r="H27" s="119">
        <v>16902</v>
      </c>
      <c r="I27" s="119"/>
      <c r="J27" s="119">
        <v>16902</v>
      </c>
      <c r="K27" s="119"/>
      <c r="L27" s="104" t="s">
        <v>778</v>
      </c>
      <c r="M27" s="731" t="s">
        <v>779</v>
      </c>
      <c r="N27" s="731" t="s">
        <v>780</v>
      </c>
      <c r="O27" t="str">
        <f t="shared" si="0"/>
        <v>Gestión de capacidad academica</v>
      </c>
    </row>
    <row r="28" spans="1:15" ht="82.5" x14ac:dyDescent="0.25">
      <c r="A28" s="230" t="s">
        <v>749</v>
      </c>
      <c r="B28" s="219" t="s">
        <v>774</v>
      </c>
      <c r="C28" s="108" t="s">
        <v>781</v>
      </c>
      <c r="D28" s="117" t="s">
        <v>782</v>
      </c>
      <c r="E28" s="118" t="s">
        <v>550</v>
      </c>
      <c r="F28" s="101" t="s">
        <v>783</v>
      </c>
      <c r="G28" s="119">
        <v>2213</v>
      </c>
      <c r="H28" s="120">
        <v>1530</v>
      </c>
      <c r="I28" s="120"/>
      <c r="J28" s="120">
        <v>1530</v>
      </c>
      <c r="K28" s="120"/>
      <c r="L28" s="104" t="s">
        <v>784</v>
      </c>
      <c r="M28" s="731"/>
      <c r="N28" s="731"/>
      <c r="O28" t="str">
        <f t="shared" si="0"/>
        <v>Gestión de capacidad academica</v>
      </c>
    </row>
    <row r="29" spans="1:15" ht="82.5" x14ac:dyDescent="0.25">
      <c r="A29" s="230" t="s">
        <v>749</v>
      </c>
      <c r="B29" s="219" t="s">
        <v>774</v>
      </c>
      <c r="C29" s="108" t="s">
        <v>785</v>
      </c>
      <c r="D29" s="117" t="s">
        <v>786</v>
      </c>
      <c r="E29" s="118" t="s">
        <v>550</v>
      </c>
      <c r="F29" s="101" t="s">
        <v>787</v>
      </c>
      <c r="G29" s="119">
        <v>35</v>
      </c>
      <c r="H29" s="120">
        <v>32</v>
      </c>
      <c r="I29" s="120"/>
      <c r="J29" s="120">
        <v>31</v>
      </c>
      <c r="K29" s="120"/>
      <c r="L29" s="104" t="s">
        <v>788</v>
      </c>
      <c r="M29" s="731"/>
      <c r="N29" s="731"/>
      <c r="O29" t="str">
        <f t="shared" si="0"/>
        <v>Gestión de capacidad academica</v>
      </c>
    </row>
    <row r="30" spans="1:15" ht="82.5" x14ac:dyDescent="0.25">
      <c r="A30" s="230" t="s">
        <v>749</v>
      </c>
      <c r="B30" s="219" t="s">
        <v>774</v>
      </c>
      <c r="C30" s="108" t="s">
        <v>789</v>
      </c>
      <c r="D30" s="117" t="s">
        <v>786</v>
      </c>
      <c r="E30" s="118" t="s">
        <v>550</v>
      </c>
      <c r="F30" s="101" t="s">
        <v>790</v>
      </c>
      <c r="G30" s="119">
        <v>63</v>
      </c>
      <c r="H30" s="120">
        <v>49</v>
      </c>
      <c r="I30" s="120"/>
      <c r="J30" s="120">
        <v>49</v>
      </c>
      <c r="K30" s="120"/>
      <c r="L30" s="104" t="s">
        <v>791</v>
      </c>
      <c r="M30" s="731"/>
      <c r="N30" s="731"/>
      <c r="O30" t="str">
        <f t="shared" si="0"/>
        <v>Gestión de capacidad academica</v>
      </c>
    </row>
    <row r="31" spans="1:15" ht="115.5" x14ac:dyDescent="0.25">
      <c r="A31" s="230" t="s">
        <v>749</v>
      </c>
      <c r="B31" s="219" t="s">
        <v>774</v>
      </c>
      <c r="C31" s="104" t="s">
        <v>792</v>
      </c>
      <c r="D31" s="117" t="s">
        <v>793</v>
      </c>
      <c r="E31" s="118" t="s">
        <v>122</v>
      </c>
      <c r="F31" s="101" t="s">
        <v>794</v>
      </c>
      <c r="G31" s="112">
        <v>0.92</v>
      </c>
      <c r="H31" s="121">
        <v>0.93</v>
      </c>
      <c r="I31" s="121"/>
      <c r="J31" s="121">
        <v>0.9</v>
      </c>
      <c r="K31" s="121"/>
      <c r="L31" s="104" t="s">
        <v>795</v>
      </c>
      <c r="M31" s="731"/>
      <c r="N31" s="731"/>
      <c r="O31" t="str">
        <f t="shared" si="0"/>
        <v>Gestión de capacidad academica</v>
      </c>
    </row>
    <row r="32" spans="1:15" ht="82.5" x14ac:dyDescent="0.25">
      <c r="A32" s="230" t="s">
        <v>749</v>
      </c>
      <c r="B32" s="219" t="s">
        <v>774</v>
      </c>
      <c r="C32" s="104" t="s">
        <v>796</v>
      </c>
      <c r="D32" s="117" t="s">
        <v>797</v>
      </c>
      <c r="E32" s="118" t="s">
        <v>550</v>
      </c>
      <c r="F32" s="101" t="s">
        <v>798</v>
      </c>
      <c r="G32" s="243">
        <v>293.5</v>
      </c>
      <c r="H32" s="119">
        <v>304</v>
      </c>
      <c r="I32" s="119"/>
      <c r="J32" s="119">
        <v>301</v>
      </c>
      <c r="K32" s="119"/>
      <c r="L32" s="104" t="s">
        <v>799</v>
      </c>
      <c r="M32" s="731"/>
      <c r="N32" s="731"/>
      <c r="O32" t="str">
        <f t="shared" si="0"/>
        <v>Gestión de capacidad academica</v>
      </c>
    </row>
    <row r="33" spans="1:15" ht="82.5" x14ac:dyDescent="0.25">
      <c r="A33" s="230" t="s">
        <v>749</v>
      </c>
      <c r="B33" s="219" t="s">
        <v>774</v>
      </c>
      <c r="C33" s="104" t="s">
        <v>800</v>
      </c>
      <c r="D33" s="117" t="s">
        <v>801</v>
      </c>
      <c r="E33" s="118" t="s">
        <v>550</v>
      </c>
      <c r="F33" s="101" t="s">
        <v>802</v>
      </c>
      <c r="G33" s="243">
        <v>166.5</v>
      </c>
      <c r="H33" s="120">
        <v>152</v>
      </c>
      <c r="I33" s="120"/>
      <c r="J33" s="120">
        <v>152</v>
      </c>
      <c r="K33" s="120"/>
      <c r="L33" s="104" t="s">
        <v>803</v>
      </c>
      <c r="M33" s="731"/>
      <c r="N33" s="731"/>
      <c r="O33" t="str">
        <f t="shared" si="0"/>
        <v>Gestión de capacidad academica</v>
      </c>
    </row>
    <row r="34" spans="1:15" ht="82.5" x14ac:dyDescent="0.25">
      <c r="A34" s="230" t="s">
        <v>749</v>
      </c>
      <c r="B34" s="219" t="s">
        <v>774</v>
      </c>
      <c r="C34" s="104" t="s">
        <v>804</v>
      </c>
      <c r="D34" s="117" t="s">
        <v>805</v>
      </c>
      <c r="E34" s="118" t="s">
        <v>550</v>
      </c>
      <c r="F34" s="101" t="s">
        <v>806</v>
      </c>
      <c r="G34" s="105">
        <v>304.26</v>
      </c>
      <c r="H34" s="105">
        <v>341.53</v>
      </c>
      <c r="I34" s="105"/>
      <c r="J34" s="105">
        <v>341.53</v>
      </c>
      <c r="K34" s="105"/>
      <c r="L34" s="104" t="s">
        <v>807</v>
      </c>
      <c r="M34" s="731"/>
      <c r="N34" s="731"/>
      <c r="O34" t="str">
        <f t="shared" si="0"/>
        <v>Gestión de capacidad academica</v>
      </c>
    </row>
    <row r="35" spans="1:15" ht="99" x14ac:dyDescent="0.3">
      <c r="A35" s="230" t="s">
        <v>749</v>
      </c>
      <c r="B35" s="219" t="s">
        <v>774</v>
      </c>
      <c r="C35" s="108" t="s">
        <v>808</v>
      </c>
      <c r="D35" s="122" t="s">
        <v>809</v>
      </c>
      <c r="E35" s="118" t="s">
        <v>810</v>
      </c>
      <c r="F35" s="101" t="s">
        <v>811</v>
      </c>
      <c r="G35" s="105">
        <v>1.55</v>
      </c>
      <c r="H35" s="123">
        <v>1.43</v>
      </c>
      <c r="I35" s="123"/>
      <c r="J35" s="123">
        <v>1.28</v>
      </c>
      <c r="K35" s="123"/>
      <c r="L35" s="104" t="s">
        <v>812</v>
      </c>
      <c r="M35" s="731"/>
      <c r="N35" s="731"/>
      <c r="O35" t="str">
        <f t="shared" si="0"/>
        <v>Gestión de capacidad academica</v>
      </c>
    </row>
    <row r="36" spans="1:15" ht="115.5" x14ac:dyDescent="0.25">
      <c r="A36" s="230" t="s">
        <v>749</v>
      </c>
      <c r="B36" s="219" t="s">
        <v>774</v>
      </c>
      <c r="C36" s="104" t="s">
        <v>813</v>
      </c>
      <c r="D36" s="117" t="s">
        <v>814</v>
      </c>
      <c r="E36" s="118" t="s">
        <v>605</v>
      </c>
      <c r="F36" s="101" t="s">
        <v>815</v>
      </c>
      <c r="G36" s="119">
        <v>16</v>
      </c>
      <c r="H36" s="120">
        <v>32</v>
      </c>
      <c r="I36" s="120"/>
      <c r="J36" s="120">
        <v>13</v>
      </c>
      <c r="K36" s="120"/>
      <c r="L36" s="104" t="s">
        <v>816</v>
      </c>
      <c r="M36" s="731"/>
      <c r="N36" s="731"/>
      <c r="O36" t="str">
        <f t="shared" si="0"/>
        <v>Gestión de capacidad academica</v>
      </c>
    </row>
    <row r="37" spans="1:15" ht="115.5" x14ac:dyDescent="0.25">
      <c r="A37" s="230" t="s">
        <v>749</v>
      </c>
      <c r="B37" s="219" t="s">
        <v>774</v>
      </c>
      <c r="C37" s="104" t="s">
        <v>817</v>
      </c>
      <c r="D37" s="104" t="s">
        <v>818</v>
      </c>
      <c r="E37" s="118" t="s">
        <v>605</v>
      </c>
      <c r="F37" s="104" t="s">
        <v>819</v>
      </c>
      <c r="G37" s="119">
        <v>182406</v>
      </c>
      <c r="H37" s="119">
        <v>275000</v>
      </c>
      <c r="I37" s="119"/>
      <c r="J37" s="119">
        <v>123370</v>
      </c>
      <c r="K37" s="119"/>
      <c r="L37" s="104" t="s">
        <v>820</v>
      </c>
      <c r="M37" s="731"/>
      <c r="N37" s="731"/>
      <c r="O37" t="str">
        <f t="shared" si="0"/>
        <v>Gestión de capacidad academica</v>
      </c>
    </row>
    <row r="38" spans="1:15" ht="148.5" x14ac:dyDescent="0.25">
      <c r="A38" s="230" t="s">
        <v>749</v>
      </c>
      <c r="B38" s="219" t="s">
        <v>774</v>
      </c>
      <c r="C38" s="101" t="s">
        <v>821</v>
      </c>
      <c r="D38" s="117" t="s">
        <v>822</v>
      </c>
      <c r="E38" s="118" t="s">
        <v>122</v>
      </c>
      <c r="F38" s="101" t="s">
        <v>823</v>
      </c>
      <c r="G38" s="244">
        <v>0.1338</v>
      </c>
      <c r="H38" s="110">
        <v>0.5</v>
      </c>
      <c r="I38" s="110"/>
      <c r="J38" s="110">
        <v>0.55000000000000004</v>
      </c>
      <c r="K38" s="110"/>
      <c r="L38" s="104" t="s">
        <v>824</v>
      </c>
      <c r="M38" s="731"/>
      <c r="N38" s="731"/>
      <c r="O38" t="str">
        <f t="shared" si="0"/>
        <v>Gestión de capacidad academica</v>
      </c>
    </row>
    <row r="39" spans="1:15" ht="148.5" x14ac:dyDescent="0.25">
      <c r="A39" s="230" t="s">
        <v>749</v>
      </c>
      <c r="B39" s="219" t="s">
        <v>774</v>
      </c>
      <c r="C39" s="117" t="s">
        <v>825</v>
      </c>
      <c r="D39" s="117" t="s">
        <v>826</v>
      </c>
      <c r="E39" s="118" t="s">
        <v>605</v>
      </c>
      <c r="F39" s="101" t="s">
        <v>827</v>
      </c>
      <c r="G39" s="245">
        <v>6448</v>
      </c>
      <c r="H39" s="125">
        <v>6448</v>
      </c>
      <c r="I39" s="125"/>
      <c r="J39" s="125">
        <v>2000</v>
      </c>
      <c r="K39" s="125"/>
      <c r="L39" s="104" t="s">
        <v>828</v>
      </c>
      <c r="M39" s="731"/>
      <c r="N39" s="731"/>
      <c r="O39" t="str">
        <f t="shared" si="0"/>
        <v>Gestión de capacidad academica</v>
      </c>
    </row>
    <row r="40" spans="1:15" ht="165" x14ac:dyDescent="0.25">
      <c r="A40" s="230" t="s">
        <v>749</v>
      </c>
      <c r="B40" s="219" t="s">
        <v>774</v>
      </c>
      <c r="C40" s="101" t="s">
        <v>829</v>
      </c>
      <c r="D40" s="117" t="s">
        <v>830</v>
      </c>
      <c r="E40" s="118" t="s">
        <v>122</v>
      </c>
      <c r="F40" s="101" t="s">
        <v>831</v>
      </c>
      <c r="G40" s="124">
        <v>49.16</v>
      </c>
      <c r="H40" s="105">
        <v>34.47</v>
      </c>
      <c r="I40" s="105"/>
      <c r="J40" s="105">
        <v>33.47</v>
      </c>
      <c r="K40" s="105"/>
      <c r="L40" s="104" t="s">
        <v>832</v>
      </c>
      <c r="M40" s="731"/>
      <c r="N40" s="731"/>
      <c r="O40" t="str">
        <f t="shared" si="0"/>
        <v>Gestión de capacidad academica</v>
      </c>
    </row>
    <row r="41" spans="1:15" ht="115.5" x14ac:dyDescent="0.25">
      <c r="A41" s="230" t="s">
        <v>749</v>
      </c>
      <c r="B41" s="220" t="s">
        <v>833</v>
      </c>
      <c r="C41" s="117" t="s">
        <v>834</v>
      </c>
      <c r="D41" s="126" t="s">
        <v>835</v>
      </c>
      <c r="E41" s="118" t="s">
        <v>122</v>
      </c>
      <c r="F41" s="118" t="s">
        <v>836</v>
      </c>
      <c r="G41" s="127">
        <v>0.56699999999999995</v>
      </c>
      <c r="H41" s="128">
        <v>0.2772</v>
      </c>
      <c r="I41" s="128"/>
      <c r="J41" s="128">
        <v>0.28000000000000003</v>
      </c>
      <c r="K41" s="128"/>
      <c r="L41" s="118" t="s">
        <v>837</v>
      </c>
      <c r="M41" s="118" t="s">
        <v>838</v>
      </c>
      <c r="N41" s="118" t="s">
        <v>839</v>
      </c>
      <c r="O41" t="str">
        <f t="shared" si="0"/>
        <v>Gestión Docente</v>
      </c>
    </row>
    <row r="42" spans="1:15" ht="115.5" x14ac:dyDescent="0.25">
      <c r="A42" s="230" t="s">
        <v>749</v>
      </c>
      <c r="B42" s="220" t="s">
        <v>833</v>
      </c>
      <c r="C42" s="117" t="s">
        <v>840</v>
      </c>
      <c r="D42" s="117" t="s">
        <v>841</v>
      </c>
      <c r="E42" s="118" t="s">
        <v>122</v>
      </c>
      <c r="F42" s="118" t="s">
        <v>842</v>
      </c>
      <c r="G42" s="127">
        <v>0.2261</v>
      </c>
      <c r="H42" s="128">
        <v>0.57199999999999995</v>
      </c>
      <c r="I42" s="128"/>
      <c r="J42" s="128">
        <v>0.62180000000000002</v>
      </c>
      <c r="K42" s="128"/>
      <c r="L42" s="118" t="s">
        <v>843</v>
      </c>
      <c r="M42" s="118" t="s">
        <v>838</v>
      </c>
      <c r="N42" s="118" t="s">
        <v>839</v>
      </c>
      <c r="O42" t="str">
        <f t="shared" si="0"/>
        <v>Gestión Docente</v>
      </c>
    </row>
    <row r="43" spans="1:15" ht="181.5" x14ac:dyDescent="0.25">
      <c r="A43" s="230" t="s">
        <v>749</v>
      </c>
      <c r="B43" s="220" t="s">
        <v>833</v>
      </c>
      <c r="C43" s="117" t="s">
        <v>844</v>
      </c>
      <c r="D43" s="117" t="s">
        <v>845</v>
      </c>
      <c r="E43" s="118" t="s">
        <v>122</v>
      </c>
      <c r="F43" s="118" t="s">
        <v>846</v>
      </c>
      <c r="G43" s="127">
        <v>0.5998</v>
      </c>
      <c r="H43" s="129">
        <v>0.64</v>
      </c>
      <c r="I43" s="129"/>
      <c r="J43" s="129">
        <v>0.64</v>
      </c>
      <c r="K43" s="129"/>
      <c r="L43" s="118" t="s">
        <v>847</v>
      </c>
      <c r="M43" s="118" t="s">
        <v>838</v>
      </c>
      <c r="N43" s="118" t="s">
        <v>848</v>
      </c>
      <c r="O43" t="str">
        <f t="shared" si="0"/>
        <v>Gestión Docente</v>
      </c>
    </row>
    <row r="44" spans="1:15" ht="330" x14ac:dyDescent="0.25">
      <c r="A44" s="230" t="s">
        <v>749</v>
      </c>
      <c r="B44" s="220" t="s">
        <v>833</v>
      </c>
      <c r="C44" s="117" t="s">
        <v>849</v>
      </c>
      <c r="D44" s="117" t="s">
        <v>850</v>
      </c>
      <c r="E44" s="118" t="s">
        <v>122</v>
      </c>
      <c r="F44" s="118" t="s">
        <v>851</v>
      </c>
      <c r="G44" s="127">
        <v>0.4461</v>
      </c>
      <c r="H44" s="129">
        <v>0.45900000000000002</v>
      </c>
      <c r="I44" s="129"/>
      <c r="J44" s="129">
        <v>0.72299999999999998</v>
      </c>
      <c r="K44" s="129"/>
      <c r="L44" s="118" t="s">
        <v>852</v>
      </c>
      <c r="M44" s="118" t="s">
        <v>838</v>
      </c>
      <c r="N44" s="118" t="s">
        <v>848</v>
      </c>
      <c r="O44" t="str">
        <f t="shared" si="0"/>
        <v>Gestión Docente</v>
      </c>
    </row>
    <row r="45" spans="1:15" ht="165" x14ac:dyDescent="0.25">
      <c r="A45" s="230" t="s">
        <v>749</v>
      </c>
      <c r="B45" s="220" t="s">
        <v>833</v>
      </c>
      <c r="C45" s="117" t="s">
        <v>853</v>
      </c>
      <c r="D45" s="117" t="s">
        <v>854</v>
      </c>
      <c r="E45" s="118" t="s">
        <v>122</v>
      </c>
      <c r="F45" s="118" t="s">
        <v>855</v>
      </c>
      <c r="G45" s="127">
        <v>0.79110000000000003</v>
      </c>
      <c r="H45" s="129">
        <v>0.55000000000000004</v>
      </c>
      <c r="I45" s="129"/>
      <c r="J45" s="129">
        <v>0.85</v>
      </c>
      <c r="K45" s="129"/>
      <c r="L45" s="118" t="s">
        <v>856</v>
      </c>
      <c r="M45" s="118" t="s">
        <v>838</v>
      </c>
      <c r="N45" s="118" t="s">
        <v>848</v>
      </c>
      <c r="O45" t="str">
        <f t="shared" si="0"/>
        <v>Gestión Docente</v>
      </c>
    </row>
    <row r="46" spans="1:15" ht="165" x14ac:dyDescent="0.25">
      <c r="A46" s="230" t="s">
        <v>749</v>
      </c>
      <c r="B46" s="220" t="s">
        <v>833</v>
      </c>
      <c r="C46" s="117" t="s">
        <v>857</v>
      </c>
      <c r="D46" s="117" t="s">
        <v>858</v>
      </c>
      <c r="E46" s="118" t="s">
        <v>122</v>
      </c>
      <c r="F46" s="118" t="s">
        <v>859</v>
      </c>
      <c r="G46" s="127">
        <v>0.35599999999999998</v>
      </c>
      <c r="H46" s="128">
        <v>0.43559999999999999</v>
      </c>
      <c r="I46" s="128"/>
      <c r="J46" s="128">
        <v>0.76</v>
      </c>
      <c r="K46" s="128"/>
      <c r="L46" s="118" t="s">
        <v>860</v>
      </c>
      <c r="M46" s="118" t="s">
        <v>838</v>
      </c>
      <c r="N46" s="118" t="s">
        <v>848</v>
      </c>
      <c r="O46" t="str">
        <f t="shared" si="0"/>
        <v>Gestión Docente</v>
      </c>
    </row>
    <row r="47" spans="1:15" ht="165" x14ac:dyDescent="0.25">
      <c r="A47" s="230" t="s">
        <v>749</v>
      </c>
      <c r="B47" s="220" t="s">
        <v>833</v>
      </c>
      <c r="C47" s="117" t="s">
        <v>861</v>
      </c>
      <c r="D47" s="117" t="s">
        <v>862</v>
      </c>
      <c r="E47" s="118" t="s">
        <v>122</v>
      </c>
      <c r="F47" s="118" t="s">
        <v>863</v>
      </c>
      <c r="G47" s="127">
        <v>0.2</v>
      </c>
      <c r="H47" s="129">
        <v>0.66</v>
      </c>
      <c r="I47" s="129"/>
      <c r="J47" s="129">
        <v>1</v>
      </c>
      <c r="K47" s="129"/>
      <c r="L47" s="118" t="s">
        <v>864</v>
      </c>
      <c r="M47" s="118" t="s">
        <v>838</v>
      </c>
      <c r="N47" s="118" t="s">
        <v>848</v>
      </c>
      <c r="O47" t="str">
        <f t="shared" si="0"/>
        <v>Gestión Docente</v>
      </c>
    </row>
    <row r="48" spans="1:15" ht="132" x14ac:dyDescent="0.25">
      <c r="A48" s="230" t="s">
        <v>749</v>
      </c>
      <c r="B48" s="220" t="s">
        <v>865</v>
      </c>
      <c r="C48" s="108" t="s">
        <v>866</v>
      </c>
      <c r="D48" s="117" t="s">
        <v>867</v>
      </c>
      <c r="E48" s="106" t="s">
        <v>122</v>
      </c>
      <c r="F48" s="101" t="s">
        <v>868</v>
      </c>
      <c r="G48" s="246">
        <v>0.93899999999999995</v>
      </c>
      <c r="H48" s="130">
        <v>0.96</v>
      </c>
      <c r="I48" s="130"/>
      <c r="J48" s="130">
        <v>1</v>
      </c>
      <c r="K48" s="130"/>
      <c r="L48" s="104" t="s">
        <v>869</v>
      </c>
      <c r="M48" s="131" t="s">
        <v>870</v>
      </c>
      <c r="N48" s="728" t="s">
        <v>848</v>
      </c>
      <c r="O48" t="str">
        <f t="shared" si="0"/>
        <v>Gestión de la Educación virtual</v>
      </c>
    </row>
    <row r="49" spans="1:15" ht="82.5" x14ac:dyDescent="0.25">
      <c r="A49" s="230" t="s">
        <v>749</v>
      </c>
      <c r="B49" s="220" t="s">
        <v>865</v>
      </c>
      <c r="C49" s="108" t="s">
        <v>871</v>
      </c>
      <c r="D49" s="108" t="s">
        <v>872</v>
      </c>
      <c r="E49" s="106" t="s">
        <v>550</v>
      </c>
      <c r="F49" s="101" t="s">
        <v>873</v>
      </c>
      <c r="G49" s="125">
        <v>0</v>
      </c>
      <c r="H49" s="125">
        <v>1</v>
      </c>
      <c r="I49" s="125"/>
      <c r="J49" s="125">
        <v>3</v>
      </c>
      <c r="K49" s="125"/>
      <c r="L49" s="104" t="s">
        <v>874</v>
      </c>
      <c r="M49" s="131" t="s">
        <v>875</v>
      </c>
      <c r="N49" s="728"/>
      <c r="O49" t="str">
        <f t="shared" si="0"/>
        <v>Gestión de la Educación virtual</v>
      </c>
    </row>
    <row r="50" spans="1:15" ht="115.5" x14ac:dyDescent="0.25">
      <c r="A50" s="230" t="s">
        <v>749</v>
      </c>
      <c r="B50" s="220" t="s">
        <v>865</v>
      </c>
      <c r="C50" s="108" t="s">
        <v>876</v>
      </c>
      <c r="D50" s="108" t="s">
        <v>877</v>
      </c>
      <c r="E50" s="106" t="s">
        <v>550</v>
      </c>
      <c r="F50" s="101" t="s">
        <v>878</v>
      </c>
      <c r="G50" s="125">
        <v>0</v>
      </c>
      <c r="H50" s="125">
        <v>1</v>
      </c>
      <c r="I50" s="125"/>
      <c r="J50" s="125">
        <v>3</v>
      </c>
      <c r="K50" s="125"/>
      <c r="L50" s="104" t="s">
        <v>879</v>
      </c>
      <c r="M50" s="131" t="s">
        <v>880</v>
      </c>
      <c r="N50" s="728"/>
      <c r="O50" t="str">
        <f t="shared" si="0"/>
        <v>Gestión de la Educación virtual</v>
      </c>
    </row>
    <row r="51" spans="1:15" ht="280.5" x14ac:dyDescent="0.25">
      <c r="A51" s="230" t="s">
        <v>749</v>
      </c>
      <c r="B51" s="220" t="s">
        <v>881</v>
      </c>
      <c r="C51" s="108" t="s">
        <v>882</v>
      </c>
      <c r="D51" s="108" t="s">
        <v>883</v>
      </c>
      <c r="E51" s="106" t="s">
        <v>122</v>
      </c>
      <c r="F51" s="106" t="s">
        <v>884</v>
      </c>
      <c r="G51" s="112">
        <v>0.50239999999999996</v>
      </c>
      <c r="H51" s="113">
        <v>0.5</v>
      </c>
      <c r="I51" s="113"/>
      <c r="J51" s="113">
        <v>0.5</v>
      </c>
      <c r="K51" s="113"/>
      <c r="L51" s="106" t="s">
        <v>885</v>
      </c>
      <c r="M51" s="106" t="s">
        <v>886</v>
      </c>
      <c r="N51" s="728" t="s">
        <v>887</v>
      </c>
      <c r="O51" t="str">
        <f t="shared" si="0"/>
        <v>Gestión Académica Estudiantil</v>
      </c>
    </row>
    <row r="52" spans="1:15" ht="280.5" x14ac:dyDescent="0.25">
      <c r="A52" s="230" t="s">
        <v>749</v>
      </c>
      <c r="B52" s="220" t="s">
        <v>881</v>
      </c>
      <c r="C52" s="108" t="s">
        <v>888</v>
      </c>
      <c r="D52" s="108" t="s">
        <v>889</v>
      </c>
      <c r="E52" s="106" t="s">
        <v>122</v>
      </c>
      <c r="F52" s="104" t="s">
        <v>890</v>
      </c>
      <c r="G52" s="112">
        <v>0.83</v>
      </c>
      <c r="H52" s="113">
        <v>0.8</v>
      </c>
      <c r="I52" s="113"/>
      <c r="J52" s="113">
        <v>0.8</v>
      </c>
      <c r="K52" s="113"/>
      <c r="L52" s="106" t="s">
        <v>891</v>
      </c>
      <c r="M52" s="106" t="s">
        <v>755</v>
      </c>
      <c r="N52" s="728"/>
      <c r="O52" t="str">
        <f t="shared" si="0"/>
        <v>Gestión Académica Estudiantil</v>
      </c>
    </row>
    <row r="53" spans="1:15" ht="132" x14ac:dyDescent="0.25">
      <c r="A53" s="230" t="s">
        <v>749</v>
      </c>
      <c r="B53" s="220" t="s">
        <v>881</v>
      </c>
      <c r="C53" s="108" t="s">
        <v>892</v>
      </c>
      <c r="D53" s="126" t="s">
        <v>893</v>
      </c>
      <c r="E53" s="106" t="s">
        <v>122</v>
      </c>
      <c r="F53" s="106" t="s">
        <v>894</v>
      </c>
      <c r="G53" s="112">
        <v>0.87829999999999997</v>
      </c>
      <c r="H53" s="113">
        <f>100%-11%</f>
        <v>0.89</v>
      </c>
      <c r="I53" s="113"/>
      <c r="J53" s="113">
        <v>0.90100000000000002</v>
      </c>
      <c r="K53" s="113"/>
      <c r="L53" s="106" t="s">
        <v>895</v>
      </c>
      <c r="M53" s="106" t="s">
        <v>896</v>
      </c>
      <c r="N53" s="728"/>
      <c r="O53" t="str">
        <f t="shared" si="0"/>
        <v>Gestión Académica Estudiantil</v>
      </c>
    </row>
    <row r="54" spans="1:15" ht="82.5" x14ac:dyDescent="0.25">
      <c r="A54" s="230" t="s">
        <v>749</v>
      </c>
      <c r="B54" s="220" t="s">
        <v>881</v>
      </c>
      <c r="C54" s="108" t="s">
        <v>897</v>
      </c>
      <c r="D54" s="108" t="s">
        <v>898</v>
      </c>
      <c r="E54" s="106" t="s">
        <v>122</v>
      </c>
      <c r="F54" s="106" t="s">
        <v>899</v>
      </c>
      <c r="G54" s="132">
        <v>0.49120000000000003</v>
      </c>
      <c r="H54" s="113">
        <v>0.50360000000000005</v>
      </c>
      <c r="I54" s="113"/>
      <c r="J54" s="113">
        <v>0.50360000000000005</v>
      </c>
      <c r="K54" s="113"/>
      <c r="L54" s="106" t="s">
        <v>900</v>
      </c>
      <c r="M54" s="106" t="s">
        <v>901</v>
      </c>
      <c r="N54" s="728"/>
      <c r="O54" t="str">
        <f t="shared" si="0"/>
        <v>Gestión Académica Estudiantil</v>
      </c>
    </row>
    <row r="55" spans="1:15" ht="132" x14ac:dyDescent="0.25">
      <c r="A55" s="230" t="s">
        <v>749</v>
      </c>
      <c r="B55" s="220" t="s">
        <v>881</v>
      </c>
      <c r="C55" s="108" t="s">
        <v>902</v>
      </c>
      <c r="D55" s="126" t="s">
        <v>903</v>
      </c>
      <c r="E55" s="106" t="s">
        <v>122</v>
      </c>
      <c r="F55" s="106" t="s">
        <v>904</v>
      </c>
      <c r="G55" s="112">
        <v>0.69350000000000001</v>
      </c>
      <c r="H55" s="112">
        <v>0.65</v>
      </c>
      <c r="I55" s="112"/>
      <c r="J55" s="112" t="s">
        <v>665</v>
      </c>
      <c r="K55" s="112"/>
      <c r="L55" s="106" t="s">
        <v>905</v>
      </c>
      <c r="M55" s="106" t="s">
        <v>901</v>
      </c>
      <c r="N55" s="728"/>
      <c r="O55" t="str">
        <f t="shared" si="0"/>
        <v>Gestión Académica Estudiantil</v>
      </c>
    </row>
    <row r="56" spans="1:15" ht="49.5" x14ac:dyDescent="0.25">
      <c r="A56" s="230" t="s">
        <v>749</v>
      </c>
      <c r="B56" s="220" t="s">
        <v>881</v>
      </c>
      <c r="C56" s="133" t="s">
        <v>906</v>
      </c>
      <c r="D56" s="133" t="s">
        <v>907</v>
      </c>
      <c r="E56" s="134" t="s">
        <v>122</v>
      </c>
      <c r="F56" s="133" t="s">
        <v>908</v>
      </c>
      <c r="G56" s="135">
        <v>0.86</v>
      </c>
      <c r="H56" s="250">
        <v>0.9</v>
      </c>
      <c r="I56" s="136"/>
      <c r="J56" s="250">
        <v>0.90100000000000002</v>
      </c>
      <c r="K56" s="136"/>
      <c r="L56" s="133" t="s">
        <v>909</v>
      </c>
      <c r="M56" s="134" t="s">
        <v>901</v>
      </c>
      <c r="N56" s="729"/>
      <c r="O56" t="str">
        <f t="shared" si="0"/>
        <v>Gestión Académica Estudiantil</v>
      </c>
    </row>
    <row r="57" spans="1:15" ht="297" x14ac:dyDescent="0.25">
      <c r="A57" s="231" t="s">
        <v>910</v>
      </c>
      <c r="B57" s="142" t="s">
        <v>911</v>
      </c>
      <c r="C57" s="137" t="s">
        <v>912</v>
      </c>
      <c r="D57" s="138" t="s">
        <v>913</v>
      </c>
      <c r="E57" s="138" t="s">
        <v>122</v>
      </c>
      <c r="F57" s="139" t="s">
        <v>914</v>
      </c>
      <c r="G57" s="139">
        <v>0</v>
      </c>
      <c r="H57" s="139">
        <v>0.01</v>
      </c>
      <c r="I57" s="139"/>
      <c r="J57" s="139">
        <v>0.4</v>
      </c>
      <c r="K57" s="139"/>
      <c r="L57" s="138" t="s">
        <v>915</v>
      </c>
      <c r="M57" s="140" t="s">
        <v>585</v>
      </c>
      <c r="N57" s="140" t="s">
        <v>916</v>
      </c>
      <c r="O57" t="str">
        <f t="shared" si="0"/>
        <v>FORMACIÓN PARA LA VIDA</v>
      </c>
    </row>
    <row r="58" spans="1:15" ht="181.5" x14ac:dyDescent="0.25">
      <c r="A58" s="231" t="s">
        <v>910</v>
      </c>
      <c r="B58" s="142" t="s">
        <v>911</v>
      </c>
      <c r="C58" s="137" t="s">
        <v>917</v>
      </c>
      <c r="D58" s="138" t="s">
        <v>918</v>
      </c>
      <c r="E58" s="138" t="s">
        <v>122</v>
      </c>
      <c r="F58" s="139" t="s">
        <v>919</v>
      </c>
      <c r="G58" s="247">
        <v>0.56200000000000006</v>
      </c>
      <c r="H58" s="141">
        <v>0.7</v>
      </c>
      <c r="I58" s="141"/>
      <c r="J58" s="141">
        <v>1</v>
      </c>
      <c r="K58" s="141"/>
      <c r="L58" s="138" t="s">
        <v>920</v>
      </c>
      <c r="M58" s="140" t="s">
        <v>585</v>
      </c>
      <c r="N58" s="140" t="s">
        <v>921</v>
      </c>
      <c r="O58" t="str">
        <f t="shared" si="0"/>
        <v>FORMACIÓN PARA LA VIDA</v>
      </c>
    </row>
    <row r="59" spans="1:15" ht="165" x14ac:dyDescent="0.25">
      <c r="A59" s="231" t="s">
        <v>910</v>
      </c>
      <c r="B59" s="142" t="s">
        <v>911</v>
      </c>
      <c r="C59" s="137" t="s">
        <v>922</v>
      </c>
      <c r="D59" s="138" t="s">
        <v>923</v>
      </c>
      <c r="E59" s="138" t="s">
        <v>122</v>
      </c>
      <c r="F59" s="139" t="s">
        <v>924</v>
      </c>
      <c r="G59" s="139">
        <v>0.81</v>
      </c>
      <c r="H59" s="139">
        <v>0.85</v>
      </c>
      <c r="I59" s="139"/>
      <c r="J59" s="139">
        <v>1</v>
      </c>
      <c r="K59" s="139"/>
      <c r="L59" s="138" t="s">
        <v>925</v>
      </c>
      <c r="M59" s="140" t="s">
        <v>585</v>
      </c>
      <c r="N59" s="140" t="s">
        <v>921</v>
      </c>
      <c r="O59" t="str">
        <f t="shared" si="0"/>
        <v>FORMACIÓN PARA LA VIDA</v>
      </c>
    </row>
    <row r="60" spans="1:15" ht="132" x14ac:dyDescent="0.25">
      <c r="A60" s="231" t="s">
        <v>910</v>
      </c>
      <c r="B60" s="142" t="s">
        <v>911</v>
      </c>
      <c r="C60" s="137" t="s">
        <v>926</v>
      </c>
      <c r="D60" s="138" t="s">
        <v>927</v>
      </c>
      <c r="E60" s="138" t="s">
        <v>122</v>
      </c>
      <c r="F60" s="139" t="s">
        <v>928</v>
      </c>
      <c r="G60" s="144">
        <v>0.63690000000000002</v>
      </c>
      <c r="H60" s="139">
        <v>0.64</v>
      </c>
      <c r="I60" s="139"/>
      <c r="J60" s="139">
        <v>0.7</v>
      </c>
      <c r="K60" s="139"/>
      <c r="L60" s="138" t="s">
        <v>929</v>
      </c>
      <c r="M60" s="140" t="s">
        <v>585</v>
      </c>
      <c r="N60" s="140" t="s">
        <v>930</v>
      </c>
      <c r="O60" t="str">
        <f t="shared" si="0"/>
        <v>FORMACIÓN PARA LA VIDA</v>
      </c>
    </row>
    <row r="61" spans="1:15" ht="264" x14ac:dyDescent="0.25">
      <c r="A61" s="231" t="s">
        <v>910</v>
      </c>
      <c r="B61" s="142" t="s">
        <v>931</v>
      </c>
      <c r="C61" s="143" t="s">
        <v>932</v>
      </c>
      <c r="D61" s="143" t="s">
        <v>933</v>
      </c>
      <c r="E61" s="143" t="s">
        <v>934</v>
      </c>
      <c r="F61" s="143" t="s">
        <v>935</v>
      </c>
      <c r="G61" s="144" t="s">
        <v>936</v>
      </c>
      <c r="H61" s="145" t="s">
        <v>937</v>
      </c>
      <c r="I61" s="145"/>
      <c r="J61" s="145" t="s">
        <v>938</v>
      </c>
      <c r="K61" s="145"/>
      <c r="L61" s="138" t="s">
        <v>939</v>
      </c>
      <c r="M61" s="146" t="s">
        <v>585</v>
      </c>
      <c r="N61" s="147" t="s">
        <v>940</v>
      </c>
      <c r="O61" t="str">
        <f t="shared" si="0"/>
        <v>Gestión Estratégica</v>
      </c>
    </row>
    <row r="62" spans="1:15" ht="181.5" x14ac:dyDescent="0.25">
      <c r="A62" s="231" t="s">
        <v>910</v>
      </c>
      <c r="B62" s="142" t="s">
        <v>941</v>
      </c>
      <c r="C62" s="148" t="s">
        <v>942</v>
      </c>
      <c r="D62" s="149" t="s">
        <v>943</v>
      </c>
      <c r="E62" s="138" t="s">
        <v>605</v>
      </c>
      <c r="F62" s="149" t="s">
        <v>944</v>
      </c>
      <c r="G62" s="151">
        <v>2</v>
      </c>
      <c r="H62" s="151">
        <v>2</v>
      </c>
      <c r="I62" s="151"/>
      <c r="J62" s="151">
        <v>3</v>
      </c>
      <c r="K62" s="151"/>
      <c r="L62" s="138" t="s">
        <v>945</v>
      </c>
      <c r="M62" s="146" t="s">
        <v>585</v>
      </c>
      <c r="N62" s="147" t="s">
        <v>946</v>
      </c>
      <c r="O62" t="str">
        <f t="shared" si="0"/>
        <v>GESTIÓN SOCIAL</v>
      </c>
    </row>
    <row r="63" spans="1:15" ht="264" x14ac:dyDescent="0.25">
      <c r="A63" s="231" t="s">
        <v>910</v>
      </c>
      <c r="B63" s="142" t="s">
        <v>941</v>
      </c>
      <c r="C63" s="152" t="s">
        <v>947</v>
      </c>
      <c r="D63" s="149" t="s">
        <v>588</v>
      </c>
      <c r="E63" s="138" t="s">
        <v>122</v>
      </c>
      <c r="F63" s="149" t="s">
        <v>948</v>
      </c>
      <c r="G63" s="144">
        <v>0.77410000000000001</v>
      </c>
      <c r="H63" s="153">
        <v>0.75</v>
      </c>
      <c r="I63" s="153"/>
      <c r="J63" s="153">
        <v>0.94</v>
      </c>
      <c r="K63" s="153"/>
      <c r="L63" s="138" t="s">
        <v>949</v>
      </c>
      <c r="M63" s="146" t="s">
        <v>585</v>
      </c>
      <c r="N63" s="147" t="s">
        <v>950</v>
      </c>
      <c r="O63" t="str">
        <f t="shared" si="0"/>
        <v>GESTIÓN SOCIAL</v>
      </c>
    </row>
    <row r="64" spans="1:15" ht="198" x14ac:dyDescent="0.25">
      <c r="A64" s="231" t="s">
        <v>910</v>
      </c>
      <c r="B64" s="142" t="s">
        <v>941</v>
      </c>
      <c r="C64" s="137" t="s">
        <v>951</v>
      </c>
      <c r="D64" s="149" t="s">
        <v>952</v>
      </c>
      <c r="E64" s="138" t="s">
        <v>122</v>
      </c>
      <c r="F64" s="149" t="s">
        <v>953</v>
      </c>
      <c r="G64" s="144">
        <v>1</v>
      </c>
      <c r="H64" s="153">
        <v>0.9</v>
      </c>
      <c r="I64" s="153"/>
      <c r="J64" s="153">
        <v>0.9</v>
      </c>
      <c r="K64" s="153"/>
      <c r="L64" s="138" t="s">
        <v>954</v>
      </c>
      <c r="M64" s="146" t="s">
        <v>585</v>
      </c>
      <c r="N64" s="147" t="s">
        <v>950</v>
      </c>
      <c r="O64" t="str">
        <f t="shared" si="0"/>
        <v>GESTIÓN SOCIAL</v>
      </c>
    </row>
    <row r="65" spans="1:15" ht="280.5" x14ac:dyDescent="0.25">
      <c r="A65" s="231" t="s">
        <v>910</v>
      </c>
      <c r="B65" s="142" t="s">
        <v>941</v>
      </c>
      <c r="C65" s="150" t="s">
        <v>955</v>
      </c>
      <c r="D65" s="154" t="s">
        <v>956</v>
      </c>
      <c r="E65" s="138" t="s">
        <v>122</v>
      </c>
      <c r="F65" s="149" t="s">
        <v>957</v>
      </c>
      <c r="G65" s="151">
        <v>4.2</v>
      </c>
      <c r="H65" s="151">
        <v>3</v>
      </c>
      <c r="I65" s="151"/>
      <c r="J65" s="151">
        <v>5</v>
      </c>
      <c r="K65" s="151"/>
      <c r="L65" s="138" t="s">
        <v>958</v>
      </c>
      <c r="M65" s="146" t="s">
        <v>585</v>
      </c>
      <c r="N65" s="147" t="s">
        <v>950</v>
      </c>
      <c r="O65" t="str">
        <f t="shared" si="0"/>
        <v>GESTIÓN SOCIAL</v>
      </c>
    </row>
    <row r="66" spans="1:15" ht="247.5" x14ac:dyDescent="0.25">
      <c r="A66" s="231" t="s">
        <v>910</v>
      </c>
      <c r="B66" s="221" t="s">
        <v>959</v>
      </c>
      <c r="C66" s="137" t="s">
        <v>960</v>
      </c>
      <c r="D66" s="149" t="s">
        <v>961</v>
      </c>
      <c r="E66" s="138" t="s">
        <v>122</v>
      </c>
      <c r="F66" s="149" t="s">
        <v>962</v>
      </c>
      <c r="G66" s="247">
        <v>0.997</v>
      </c>
      <c r="H66" s="155">
        <v>1</v>
      </c>
      <c r="I66" s="155"/>
      <c r="J66" s="155">
        <v>1</v>
      </c>
      <c r="K66" s="155"/>
      <c r="L66" s="138" t="s">
        <v>963</v>
      </c>
      <c r="M66" s="146" t="s">
        <v>585</v>
      </c>
      <c r="N66" s="147" t="s">
        <v>964</v>
      </c>
      <c r="O66" t="str">
        <f t="shared" si="0"/>
        <v>PAI</v>
      </c>
    </row>
    <row r="67" spans="1:15" ht="280.5" x14ac:dyDescent="0.25">
      <c r="A67" s="231" t="s">
        <v>910</v>
      </c>
      <c r="B67" s="221" t="s">
        <v>959</v>
      </c>
      <c r="C67" s="137" t="s">
        <v>965</v>
      </c>
      <c r="D67" s="143" t="s">
        <v>966</v>
      </c>
      <c r="E67" s="26" t="s">
        <v>122</v>
      </c>
      <c r="F67" s="143" t="s">
        <v>967</v>
      </c>
      <c r="G67" s="144">
        <v>0.70340000000000003</v>
      </c>
      <c r="H67" s="153">
        <v>0.75</v>
      </c>
      <c r="I67" s="153"/>
      <c r="J67" s="153">
        <v>0.94</v>
      </c>
      <c r="K67" s="153"/>
      <c r="L67" s="138" t="s">
        <v>968</v>
      </c>
      <c r="M67" s="146" t="s">
        <v>585</v>
      </c>
      <c r="N67" s="147" t="s">
        <v>964</v>
      </c>
      <c r="O67" t="str">
        <f t="shared" si="0"/>
        <v>PAI</v>
      </c>
    </row>
    <row r="68" spans="1:15" ht="148.5" x14ac:dyDescent="0.25">
      <c r="A68" s="231" t="s">
        <v>910</v>
      </c>
      <c r="B68" s="156" t="s">
        <v>969</v>
      </c>
      <c r="C68" s="157" t="s">
        <v>970</v>
      </c>
      <c r="D68" s="158" t="s">
        <v>971</v>
      </c>
      <c r="E68" s="159" t="s">
        <v>122</v>
      </c>
      <c r="F68" s="158" t="s">
        <v>972</v>
      </c>
      <c r="G68" s="144">
        <v>0.34789999999999999</v>
      </c>
      <c r="H68" s="153">
        <v>0.3</v>
      </c>
      <c r="I68" s="153"/>
      <c r="J68" s="153">
        <v>0.2</v>
      </c>
      <c r="K68" s="153"/>
      <c r="L68" s="138" t="s">
        <v>973</v>
      </c>
      <c r="M68" s="146" t="s">
        <v>585</v>
      </c>
      <c r="N68" s="138" t="s">
        <v>974</v>
      </c>
      <c r="O68" t="str">
        <f t="shared" ref="O68:O107" si="1">B68</f>
        <v>PROMOCIÓN DE LA SALUD INTEGRAL</v>
      </c>
    </row>
    <row r="69" spans="1:15" ht="214.5" x14ac:dyDescent="0.25">
      <c r="A69" s="232" t="s">
        <v>975</v>
      </c>
      <c r="B69" s="222" t="s">
        <v>976</v>
      </c>
      <c r="C69" s="160" t="s">
        <v>977</v>
      </c>
      <c r="D69" s="161" t="s">
        <v>978</v>
      </c>
      <c r="E69" s="162" t="s">
        <v>594</v>
      </c>
      <c r="F69" s="160" t="s">
        <v>979</v>
      </c>
      <c r="G69" s="160">
        <v>193</v>
      </c>
      <c r="H69" s="160">
        <v>198</v>
      </c>
      <c r="I69" s="160"/>
      <c r="J69" s="160">
        <v>218</v>
      </c>
      <c r="K69" s="160"/>
      <c r="L69" s="160" t="s">
        <v>980</v>
      </c>
      <c r="M69" s="160" t="s">
        <v>597</v>
      </c>
      <c r="N69" s="160" t="s">
        <v>981</v>
      </c>
      <c r="O69" t="str">
        <f t="shared" si="1"/>
        <v>CREACIÓN Y TRANSFORMACIÓN  DEL CONOCIMIENTO</v>
      </c>
    </row>
    <row r="70" spans="1:15" ht="214.5" x14ac:dyDescent="0.25">
      <c r="A70" s="232" t="s">
        <v>975</v>
      </c>
      <c r="B70" s="249" t="s">
        <v>976</v>
      </c>
      <c r="C70" s="248" t="s">
        <v>982</v>
      </c>
      <c r="D70" s="164" t="s">
        <v>983</v>
      </c>
      <c r="E70" s="165" t="s">
        <v>594</v>
      </c>
      <c r="F70" s="164" t="s">
        <v>984</v>
      </c>
      <c r="G70" s="163">
        <v>12</v>
      </c>
      <c r="H70" s="163">
        <v>10</v>
      </c>
      <c r="I70" s="164"/>
      <c r="J70" s="164">
        <v>17</v>
      </c>
      <c r="K70" s="164"/>
      <c r="L70" s="164" t="s">
        <v>985</v>
      </c>
      <c r="M70" s="163" t="s">
        <v>597</v>
      </c>
      <c r="N70" s="163" t="s">
        <v>981</v>
      </c>
      <c r="O70" t="str">
        <f t="shared" si="1"/>
        <v>CREACIÓN Y TRANSFORMACIÓN  DEL CONOCIMIENTO</v>
      </c>
    </row>
    <row r="71" spans="1:15" ht="181.5" x14ac:dyDescent="0.25">
      <c r="A71" s="232" t="s">
        <v>975</v>
      </c>
      <c r="B71" s="222" t="s">
        <v>976</v>
      </c>
      <c r="C71" s="163" t="s">
        <v>986</v>
      </c>
      <c r="D71" s="164" t="s">
        <v>987</v>
      </c>
      <c r="E71" s="165" t="s">
        <v>594</v>
      </c>
      <c r="F71" s="164" t="s">
        <v>988</v>
      </c>
      <c r="G71" s="163">
        <v>6</v>
      </c>
      <c r="H71" s="163">
        <v>9</v>
      </c>
      <c r="I71" s="164"/>
      <c r="J71" s="164">
        <v>12</v>
      </c>
      <c r="K71" s="164"/>
      <c r="L71" s="164" t="s">
        <v>989</v>
      </c>
      <c r="M71" s="163" t="s">
        <v>597</v>
      </c>
      <c r="N71" s="163" t="s">
        <v>981</v>
      </c>
      <c r="O71" t="str">
        <f t="shared" si="1"/>
        <v>CREACIÓN Y TRANSFORMACIÓN  DEL CONOCIMIENTO</v>
      </c>
    </row>
    <row r="72" spans="1:15" ht="165" x14ac:dyDescent="0.25">
      <c r="A72" s="232" t="s">
        <v>975</v>
      </c>
      <c r="B72" s="223" t="s">
        <v>642</v>
      </c>
      <c r="C72" s="163" t="s">
        <v>990</v>
      </c>
      <c r="D72" s="164" t="s">
        <v>991</v>
      </c>
      <c r="E72" s="165" t="s">
        <v>594</v>
      </c>
      <c r="F72" s="163" t="s">
        <v>992</v>
      </c>
      <c r="G72" s="163">
        <v>82</v>
      </c>
      <c r="H72" s="163">
        <v>82</v>
      </c>
      <c r="I72" s="163"/>
      <c r="J72" s="163">
        <v>85</v>
      </c>
      <c r="K72" s="163"/>
      <c r="L72" s="163" t="s">
        <v>993</v>
      </c>
      <c r="M72" s="163" t="s">
        <v>994</v>
      </c>
      <c r="N72" s="163" t="s">
        <v>981</v>
      </c>
      <c r="O72" t="str">
        <f t="shared" si="1"/>
        <v>DESARROLLO INSTITUCIONAL</v>
      </c>
    </row>
    <row r="73" spans="1:15" ht="247.5" x14ac:dyDescent="0.25">
      <c r="A73" s="232" t="s">
        <v>975</v>
      </c>
      <c r="B73" s="223" t="s">
        <v>642</v>
      </c>
      <c r="C73" s="163" t="s">
        <v>995</v>
      </c>
      <c r="D73" s="163" t="s">
        <v>996</v>
      </c>
      <c r="E73" s="165" t="s">
        <v>122</v>
      </c>
      <c r="F73" s="163" t="s">
        <v>997</v>
      </c>
      <c r="G73" s="166">
        <v>0.77</v>
      </c>
      <c r="H73" s="167">
        <v>0.8</v>
      </c>
      <c r="I73" s="167"/>
      <c r="J73" s="167">
        <v>0.8</v>
      </c>
      <c r="K73" s="167"/>
      <c r="L73" s="163" t="s">
        <v>998</v>
      </c>
      <c r="M73" s="163" t="s">
        <v>999</v>
      </c>
      <c r="N73" s="163" t="s">
        <v>981</v>
      </c>
      <c r="O73" t="str">
        <f t="shared" si="1"/>
        <v>DESARROLLO INSTITUCIONAL</v>
      </c>
    </row>
    <row r="74" spans="1:15" ht="198" x14ac:dyDescent="0.25">
      <c r="A74" s="232" t="s">
        <v>975</v>
      </c>
      <c r="B74" s="223" t="s">
        <v>642</v>
      </c>
      <c r="C74" s="168" t="s">
        <v>1000</v>
      </c>
      <c r="D74" s="168" t="s">
        <v>1001</v>
      </c>
      <c r="E74" s="165" t="s">
        <v>594</v>
      </c>
      <c r="F74" s="168" t="s">
        <v>1002</v>
      </c>
      <c r="G74" s="168">
        <v>34</v>
      </c>
      <c r="H74" s="168">
        <v>40</v>
      </c>
      <c r="I74" s="168"/>
      <c r="J74" s="168">
        <v>24</v>
      </c>
      <c r="K74" s="168"/>
      <c r="L74" s="168" t="s">
        <v>1003</v>
      </c>
      <c r="M74" s="168" t="s">
        <v>1004</v>
      </c>
      <c r="N74" s="168" t="s">
        <v>981</v>
      </c>
      <c r="O74" t="str">
        <f t="shared" si="1"/>
        <v>DESARROLLO INSTITUCIONAL</v>
      </c>
    </row>
    <row r="75" spans="1:15" ht="115.5" x14ac:dyDescent="0.25">
      <c r="A75" s="232" t="s">
        <v>975</v>
      </c>
      <c r="B75" s="223" t="s">
        <v>642</v>
      </c>
      <c r="C75" s="169" t="s">
        <v>1005</v>
      </c>
      <c r="D75" s="170" t="s">
        <v>1006</v>
      </c>
      <c r="E75" s="171" t="s">
        <v>810</v>
      </c>
      <c r="F75" s="169" t="s">
        <v>1007</v>
      </c>
      <c r="G75" s="169">
        <v>0</v>
      </c>
      <c r="H75" s="171">
        <v>1.2</v>
      </c>
      <c r="I75" s="171"/>
      <c r="J75" s="171" t="s">
        <v>665</v>
      </c>
      <c r="K75" s="171"/>
      <c r="L75" s="169" t="s">
        <v>1008</v>
      </c>
      <c r="M75" s="172" t="s">
        <v>1009</v>
      </c>
      <c r="N75" s="169" t="s">
        <v>981</v>
      </c>
      <c r="O75" t="str">
        <f t="shared" si="1"/>
        <v>DESARROLLO INSTITUCIONAL</v>
      </c>
    </row>
    <row r="76" spans="1:15" ht="231" x14ac:dyDescent="0.25">
      <c r="A76" s="232" t="s">
        <v>975</v>
      </c>
      <c r="B76" s="223" t="s">
        <v>1010</v>
      </c>
      <c r="C76" s="160" t="s">
        <v>1011</v>
      </c>
      <c r="D76" s="160" t="s">
        <v>1012</v>
      </c>
      <c r="E76" s="165" t="s">
        <v>594</v>
      </c>
      <c r="F76" s="160" t="s">
        <v>1013</v>
      </c>
      <c r="G76" s="160">
        <v>67</v>
      </c>
      <c r="H76" s="160">
        <v>12</v>
      </c>
      <c r="I76" s="160"/>
      <c r="J76" s="160">
        <v>125</v>
      </c>
      <c r="K76" s="160"/>
      <c r="L76" s="160" t="s">
        <v>1014</v>
      </c>
      <c r="M76" s="161" t="s">
        <v>1015</v>
      </c>
      <c r="N76" s="169" t="s">
        <v>1016</v>
      </c>
      <c r="O76" t="str">
        <f t="shared" si="1"/>
        <v>GESTIÓN, TRANSFERENCIA O APLICACIÓN DEL CONOCIMIENTO</v>
      </c>
    </row>
    <row r="77" spans="1:15" ht="198" x14ac:dyDescent="0.25">
      <c r="A77" s="232" t="s">
        <v>975</v>
      </c>
      <c r="B77" s="223" t="s">
        <v>1010</v>
      </c>
      <c r="C77" s="163" t="s">
        <v>1017</v>
      </c>
      <c r="D77" s="164" t="s">
        <v>1018</v>
      </c>
      <c r="E77" s="165" t="s">
        <v>594</v>
      </c>
      <c r="F77" s="163" t="s">
        <v>1019</v>
      </c>
      <c r="G77" s="163">
        <v>4243</v>
      </c>
      <c r="H77" s="163">
        <v>1000</v>
      </c>
      <c r="I77" s="163"/>
      <c r="J77" s="163">
        <v>200</v>
      </c>
      <c r="K77" s="163"/>
      <c r="L77" s="163" t="s">
        <v>1020</v>
      </c>
      <c r="M77" s="163"/>
      <c r="N77" s="160" t="s">
        <v>1016</v>
      </c>
      <c r="O77" t="str">
        <f t="shared" si="1"/>
        <v>GESTIÓN, TRANSFERENCIA O APLICACIÓN DEL CONOCIMIENTO</v>
      </c>
    </row>
    <row r="78" spans="1:15" ht="132" x14ac:dyDescent="0.25">
      <c r="A78" s="232" t="s">
        <v>975</v>
      </c>
      <c r="B78" s="224" t="s">
        <v>1021</v>
      </c>
      <c r="C78" s="169" t="s">
        <v>1022</v>
      </c>
      <c r="D78" s="169" t="s">
        <v>1023</v>
      </c>
      <c r="E78" s="173" t="s">
        <v>605</v>
      </c>
      <c r="F78" s="169" t="s">
        <v>1024</v>
      </c>
      <c r="G78" s="169">
        <v>68</v>
      </c>
      <c r="H78" s="169">
        <v>68</v>
      </c>
      <c r="I78" s="169"/>
      <c r="J78" s="169">
        <v>70</v>
      </c>
      <c r="K78" s="169"/>
      <c r="L78" s="169" t="s">
        <v>1025</v>
      </c>
      <c r="M78" s="169" t="s">
        <v>1026</v>
      </c>
      <c r="N78" s="174" t="s">
        <v>1027</v>
      </c>
      <c r="O78" t="str">
        <f t="shared" si="1"/>
        <v>Generación de desarrollo social y cultural a través de la extensión</v>
      </c>
    </row>
    <row r="79" spans="1:15" ht="115.5" x14ac:dyDescent="0.25">
      <c r="A79" s="232" t="s">
        <v>975</v>
      </c>
      <c r="B79" s="224" t="s">
        <v>1021</v>
      </c>
      <c r="C79" s="169" t="s">
        <v>1028</v>
      </c>
      <c r="D79" s="169" t="s">
        <v>1029</v>
      </c>
      <c r="E79" s="173" t="s">
        <v>605</v>
      </c>
      <c r="F79" s="169" t="s">
        <v>1030</v>
      </c>
      <c r="G79" s="169" t="s">
        <v>665</v>
      </c>
      <c r="H79" s="169">
        <v>610</v>
      </c>
      <c r="I79" s="169"/>
      <c r="J79" s="169" t="s">
        <v>665</v>
      </c>
      <c r="K79" s="169"/>
      <c r="L79" s="173" t="s">
        <v>1031</v>
      </c>
      <c r="M79" s="173" t="s">
        <v>1032</v>
      </c>
      <c r="N79" s="174" t="s">
        <v>1027</v>
      </c>
      <c r="O79" t="str">
        <f t="shared" si="1"/>
        <v>Generación de desarrollo social y cultural a través de la extensión</v>
      </c>
    </row>
    <row r="80" spans="1:15" ht="115.5" x14ac:dyDescent="0.25">
      <c r="A80" s="232" t="s">
        <v>975</v>
      </c>
      <c r="B80" s="224" t="s">
        <v>1021</v>
      </c>
      <c r="C80" s="169" t="s">
        <v>1033</v>
      </c>
      <c r="D80" s="169" t="s">
        <v>1034</v>
      </c>
      <c r="E80" s="173" t="s">
        <v>605</v>
      </c>
      <c r="F80" s="175" t="s">
        <v>1035</v>
      </c>
      <c r="G80" s="169" t="s">
        <v>665</v>
      </c>
      <c r="H80" s="169">
        <v>155</v>
      </c>
      <c r="I80" s="169"/>
      <c r="J80" s="169" t="s">
        <v>665</v>
      </c>
      <c r="K80" s="169"/>
      <c r="L80" s="173" t="s">
        <v>1036</v>
      </c>
      <c r="M80" s="173" t="s">
        <v>1037</v>
      </c>
      <c r="N80" s="174" t="s">
        <v>1027</v>
      </c>
      <c r="O80" t="str">
        <f t="shared" si="1"/>
        <v>Generación de desarrollo social y cultural a través de la extensión</v>
      </c>
    </row>
    <row r="81" spans="1:15" ht="49.5" x14ac:dyDescent="0.25">
      <c r="A81" s="232" t="s">
        <v>975</v>
      </c>
      <c r="B81" s="224" t="s">
        <v>1021</v>
      </c>
      <c r="C81" s="169" t="s">
        <v>1038</v>
      </c>
      <c r="D81" s="169" t="s">
        <v>1039</v>
      </c>
      <c r="E81" s="173" t="s">
        <v>605</v>
      </c>
      <c r="F81" s="169" t="s">
        <v>1040</v>
      </c>
      <c r="G81" s="169" t="s">
        <v>665</v>
      </c>
      <c r="H81" s="169">
        <v>1800</v>
      </c>
      <c r="I81" s="169"/>
      <c r="J81" s="169" t="s">
        <v>665</v>
      </c>
      <c r="K81" s="169"/>
      <c r="L81" s="173" t="s">
        <v>1041</v>
      </c>
      <c r="M81" s="173" t="s">
        <v>1042</v>
      </c>
      <c r="N81" s="173" t="s">
        <v>1043</v>
      </c>
      <c r="O81" t="str">
        <f t="shared" si="1"/>
        <v>Generación de desarrollo social y cultural a través de la extensión</v>
      </c>
    </row>
    <row r="82" spans="1:15" ht="66" x14ac:dyDescent="0.25">
      <c r="A82" s="232" t="s">
        <v>975</v>
      </c>
      <c r="B82" s="224" t="s">
        <v>1021</v>
      </c>
      <c r="C82" s="169" t="s">
        <v>1044</v>
      </c>
      <c r="D82" s="169" t="s">
        <v>1045</v>
      </c>
      <c r="E82" s="173" t="s">
        <v>605</v>
      </c>
      <c r="F82" s="169" t="s">
        <v>1046</v>
      </c>
      <c r="G82" s="169" t="s">
        <v>665</v>
      </c>
      <c r="H82" s="169">
        <v>20</v>
      </c>
      <c r="I82" s="169"/>
      <c r="J82" s="169" t="s">
        <v>665</v>
      </c>
      <c r="K82" s="169"/>
      <c r="L82" s="173" t="s">
        <v>1047</v>
      </c>
      <c r="M82" s="169" t="s">
        <v>1048</v>
      </c>
      <c r="N82" s="173" t="s">
        <v>1043</v>
      </c>
      <c r="O82" t="str">
        <f t="shared" si="1"/>
        <v>Generación de desarrollo social y cultural a través de la extensión</v>
      </c>
    </row>
    <row r="83" spans="1:15" ht="165" x14ac:dyDescent="0.25">
      <c r="A83" s="233" t="s">
        <v>1049</v>
      </c>
      <c r="B83" s="225" t="s">
        <v>1050</v>
      </c>
      <c r="C83" s="176" t="s">
        <v>1051</v>
      </c>
      <c r="D83" s="177" t="s">
        <v>1052</v>
      </c>
      <c r="E83" s="176" t="s">
        <v>122</v>
      </c>
      <c r="F83" s="176" t="s">
        <v>1053</v>
      </c>
      <c r="G83" s="178">
        <v>0.1</v>
      </c>
      <c r="H83" s="179">
        <v>0.1</v>
      </c>
      <c r="I83" s="179"/>
      <c r="J83" s="179">
        <v>0.2</v>
      </c>
      <c r="K83" s="179"/>
      <c r="L83" s="179" t="s">
        <v>1054</v>
      </c>
      <c r="M83" s="176" t="s">
        <v>1055</v>
      </c>
      <c r="N83" s="176" t="s">
        <v>11</v>
      </c>
      <c r="O83" t="str">
        <f t="shared" si="1"/>
        <v>Nivel de internacionalización</v>
      </c>
    </row>
    <row r="84" spans="1:15" ht="49.5" x14ac:dyDescent="0.25">
      <c r="A84" s="233" t="s">
        <v>1049</v>
      </c>
      <c r="B84" s="225" t="s">
        <v>1050</v>
      </c>
      <c r="C84" s="176" t="s">
        <v>1056</v>
      </c>
      <c r="D84" s="177" t="s">
        <v>1057</v>
      </c>
      <c r="E84" s="176" t="s">
        <v>122</v>
      </c>
      <c r="F84" s="176" t="s">
        <v>1058</v>
      </c>
      <c r="G84" s="178">
        <v>0.372</v>
      </c>
      <c r="H84" s="180">
        <v>0.4</v>
      </c>
      <c r="I84" s="180"/>
      <c r="J84" s="180">
        <v>0.5</v>
      </c>
      <c r="K84" s="180"/>
      <c r="L84" s="179" t="s">
        <v>1059</v>
      </c>
      <c r="M84" s="176" t="s">
        <v>1055</v>
      </c>
      <c r="N84" s="176" t="s">
        <v>11</v>
      </c>
      <c r="O84" t="str">
        <f t="shared" si="1"/>
        <v>Nivel de internacionalización</v>
      </c>
    </row>
    <row r="85" spans="1:15" ht="49.5" x14ac:dyDescent="0.25">
      <c r="A85" s="233" t="s">
        <v>1049</v>
      </c>
      <c r="B85" s="225" t="s">
        <v>1050</v>
      </c>
      <c r="C85" s="176" t="s">
        <v>1060</v>
      </c>
      <c r="D85" s="177" t="s">
        <v>1061</v>
      </c>
      <c r="E85" s="176" t="s">
        <v>122</v>
      </c>
      <c r="F85" s="176" t="s">
        <v>1062</v>
      </c>
      <c r="G85" s="179">
        <v>0.18</v>
      </c>
      <c r="H85" s="181">
        <v>0.19</v>
      </c>
      <c r="I85" s="181"/>
      <c r="J85" s="181">
        <v>0.34</v>
      </c>
      <c r="K85" s="181"/>
      <c r="L85" s="179" t="s">
        <v>1063</v>
      </c>
      <c r="M85" s="176" t="s">
        <v>1055</v>
      </c>
      <c r="N85" s="176" t="s">
        <v>1064</v>
      </c>
      <c r="O85" t="str">
        <f t="shared" si="1"/>
        <v>Nivel de internacionalización</v>
      </c>
    </row>
    <row r="86" spans="1:15" ht="49.5" x14ac:dyDescent="0.25">
      <c r="A86" s="233" t="s">
        <v>1049</v>
      </c>
      <c r="B86" s="225" t="s">
        <v>1050</v>
      </c>
      <c r="C86" s="176" t="s">
        <v>1065</v>
      </c>
      <c r="D86" s="177" t="s">
        <v>1066</v>
      </c>
      <c r="E86" s="176" t="s">
        <v>605</v>
      </c>
      <c r="F86" s="176" t="s">
        <v>1067</v>
      </c>
      <c r="G86" s="182">
        <v>12</v>
      </c>
      <c r="H86" s="182">
        <v>10</v>
      </c>
      <c r="I86" s="182"/>
      <c r="J86" s="182" t="s">
        <v>665</v>
      </c>
      <c r="K86" s="182"/>
      <c r="L86" s="179" t="s">
        <v>1068</v>
      </c>
      <c r="M86" s="176" t="s">
        <v>1069</v>
      </c>
      <c r="N86" s="176" t="s">
        <v>1070</v>
      </c>
      <c r="O86" t="str">
        <f t="shared" si="1"/>
        <v>Nivel de internacionalización</v>
      </c>
    </row>
    <row r="87" spans="1:15" ht="49.5" x14ac:dyDescent="0.25">
      <c r="A87" s="233" t="s">
        <v>1049</v>
      </c>
      <c r="B87" s="225" t="s">
        <v>1050</v>
      </c>
      <c r="C87" s="183" t="s">
        <v>1071</v>
      </c>
      <c r="D87" s="183" t="s">
        <v>1072</v>
      </c>
      <c r="E87" s="176" t="s">
        <v>605</v>
      </c>
      <c r="F87" s="183" t="s">
        <v>1073</v>
      </c>
      <c r="G87" s="182">
        <v>36</v>
      </c>
      <c r="H87" s="183">
        <v>43</v>
      </c>
      <c r="I87" s="183"/>
      <c r="J87" s="183" t="s">
        <v>665</v>
      </c>
      <c r="K87" s="183"/>
      <c r="L87" s="179" t="s">
        <v>1074</v>
      </c>
      <c r="M87" s="176" t="s">
        <v>1069</v>
      </c>
      <c r="N87" s="183" t="s">
        <v>1070</v>
      </c>
      <c r="O87" t="str">
        <f t="shared" si="1"/>
        <v>Nivel de internacionalización</v>
      </c>
    </row>
    <row r="88" spans="1:15" ht="82.5" x14ac:dyDescent="0.25">
      <c r="A88" s="233" t="s">
        <v>1049</v>
      </c>
      <c r="B88" s="225" t="s">
        <v>1050</v>
      </c>
      <c r="C88" s="176" t="s">
        <v>1075</v>
      </c>
      <c r="D88" s="177" t="s">
        <v>1076</v>
      </c>
      <c r="E88" s="176" t="s">
        <v>605</v>
      </c>
      <c r="F88" s="176" t="s">
        <v>1077</v>
      </c>
      <c r="G88" s="184">
        <v>77</v>
      </c>
      <c r="H88" s="184">
        <v>60</v>
      </c>
      <c r="I88" s="184"/>
      <c r="J88" s="184">
        <v>70</v>
      </c>
      <c r="K88" s="184"/>
      <c r="L88" s="179" t="s">
        <v>1078</v>
      </c>
      <c r="M88" s="176" t="s">
        <v>1079</v>
      </c>
      <c r="N88" s="176" t="s">
        <v>1080</v>
      </c>
      <c r="O88" t="str">
        <f t="shared" si="1"/>
        <v>Nivel de internacionalización</v>
      </c>
    </row>
    <row r="89" spans="1:15" ht="66" x14ac:dyDescent="0.25">
      <c r="A89" s="233" t="s">
        <v>1049</v>
      </c>
      <c r="B89" s="225" t="s">
        <v>1050</v>
      </c>
      <c r="C89" s="176" t="s">
        <v>1081</v>
      </c>
      <c r="D89" s="177" t="s">
        <v>1082</v>
      </c>
      <c r="E89" s="176" t="s">
        <v>1083</v>
      </c>
      <c r="F89" s="176" t="s">
        <v>1084</v>
      </c>
      <c r="G89" s="184">
        <v>70</v>
      </c>
      <c r="H89" s="184">
        <v>40</v>
      </c>
      <c r="I89" s="184"/>
      <c r="J89" s="184">
        <v>40</v>
      </c>
      <c r="K89" s="184"/>
      <c r="L89" s="179" t="s">
        <v>1085</v>
      </c>
      <c r="M89" s="176" t="s">
        <v>1086</v>
      </c>
      <c r="N89" s="176" t="s">
        <v>1080</v>
      </c>
      <c r="O89" t="str">
        <f t="shared" si="1"/>
        <v>Nivel de internacionalización</v>
      </c>
    </row>
    <row r="90" spans="1:15" ht="115.5" x14ac:dyDescent="0.25">
      <c r="A90" s="233" t="s">
        <v>1049</v>
      </c>
      <c r="B90" s="225" t="s">
        <v>1050</v>
      </c>
      <c r="C90" s="176" t="s">
        <v>1087</v>
      </c>
      <c r="D90" s="177" t="s">
        <v>1088</v>
      </c>
      <c r="E90" s="176" t="s">
        <v>122</v>
      </c>
      <c r="F90" s="176" t="s">
        <v>1089</v>
      </c>
      <c r="G90" s="179">
        <v>0.89</v>
      </c>
      <c r="H90" s="185">
        <v>0.9</v>
      </c>
      <c r="I90" s="185"/>
      <c r="J90" s="185">
        <v>0.95</v>
      </c>
      <c r="K90" s="185"/>
      <c r="L90" s="179" t="s">
        <v>1090</v>
      </c>
      <c r="M90" s="176" t="s">
        <v>1091</v>
      </c>
      <c r="N90" s="176" t="s">
        <v>1080</v>
      </c>
      <c r="O90" t="str">
        <f t="shared" si="1"/>
        <v>Nivel de internacionalización</v>
      </c>
    </row>
    <row r="91" spans="1:15" ht="132" x14ac:dyDescent="0.25">
      <c r="A91" s="233" t="s">
        <v>1049</v>
      </c>
      <c r="B91" s="225" t="s">
        <v>1050</v>
      </c>
      <c r="C91" s="186" t="s">
        <v>1092</v>
      </c>
      <c r="D91" s="186" t="s">
        <v>1093</v>
      </c>
      <c r="E91" s="186" t="s">
        <v>605</v>
      </c>
      <c r="F91" s="186" t="s">
        <v>1094</v>
      </c>
      <c r="G91" s="187">
        <v>18</v>
      </c>
      <c r="H91" s="187">
        <v>18</v>
      </c>
      <c r="I91" s="187"/>
      <c r="J91" s="187">
        <v>18</v>
      </c>
      <c r="K91" s="187"/>
      <c r="L91" s="186" t="s">
        <v>1095</v>
      </c>
      <c r="M91" s="186" t="s">
        <v>1096</v>
      </c>
      <c r="N91" s="176" t="s">
        <v>1080</v>
      </c>
      <c r="O91" t="str">
        <f t="shared" si="1"/>
        <v>Nivel de internacionalización</v>
      </c>
    </row>
    <row r="92" spans="1:15" ht="132" x14ac:dyDescent="0.25">
      <c r="A92" s="233" t="s">
        <v>1049</v>
      </c>
      <c r="B92" s="225" t="s">
        <v>1050</v>
      </c>
      <c r="C92" s="186" t="s">
        <v>1097</v>
      </c>
      <c r="D92" s="186" t="s">
        <v>1098</v>
      </c>
      <c r="E92" s="186" t="s">
        <v>605</v>
      </c>
      <c r="F92" s="186" t="s">
        <v>1099</v>
      </c>
      <c r="G92" s="187">
        <v>204</v>
      </c>
      <c r="H92" s="187">
        <v>180</v>
      </c>
      <c r="I92" s="187"/>
      <c r="J92" s="187">
        <v>220</v>
      </c>
      <c r="K92" s="187"/>
      <c r="L92" s="186" t="s">
        <v>1100</v>
      </c>
      <c r="M92" s="186" t="s">
        <v>1101</v>
      </c>
      <c r="N92" s="176" t="s">
        <v>1102</v>
      </c>
      <c r="O92" t="str">
        <f t="shared" si="1"/>
        <v>Nivel de internacionalización</v>
      </c>
    </row>
    <row r="93" spans="1:15" ht="132" x14ac:dyDescent="0.25">
      <c r="A93" s="233" t="s">
        <v>1049</v>
      </c>
      <c r="B93" s="225" t="s">
        <v>1050</v>
      </c>
      <c r="C93" s="186" t="s">
        <v>1103</v>
      </c>
      <c r="D93" s="186" t="s">
        <v>1104</v>
      </c>
      <c r="E93" s="186" t="s">
        <v>605</v>
      </c>
      <c r="F93" s="186" t="s">
        <v>1105</v>
      </c>
      <c r="G93" s="187">
        <v>69</v>
      </c>
      <c r="H93" s="187">
        <v>40</v>
      </c>
      <c r="I93" s="187"/>
      <c r="J93" s="187">
        <v>50</v>
      </c>
      <c r="K93" s="187"/>
      <c r="L93" s="186" t="s">
        <v>1106</v>
      </c>
      <c r="M93" s="186" t="s">
        <v>1107</v>
      </c>
      <c r="N93" s="176" t="s">
        <v>1102</v>
      </c>
      <c r="O93" t="str">
        <f t="shared" si="1"/>
        <v>Nivel de internacionalización</v>
      </c>
    </row>
    <row r="94" spans="1:15" ht="247.5" x14ac:dyDescent="0.25">
      <c r="A94" s="233" t="s">
        <v>1049</v>
      </c>
      <c r="B94" s="225" t="s">
        <v>1050</v>
      </c>
      <c r="C94" s="186" t="s">
        <v>1108</v>
      </c>
      <c r="D94" s="186" t="s">
        <v>1109</v>
      </c>
      <c r="E94" s="186" t="s">
        <v>605</v>
      </c>
      <c r="F94" s="186" t="s">
        <v>1110</v>
      </c>
      <c r="G94" s="187">
        <v>3</v>
      </c>
      <c r="H94" s="187">
        <v>2</v>
      </c>
      <c r="I94" s="187"/>
      <c r="J94" s="187">
        <v>2</v>
      </c>
      <c r="K94" s="187"/>
      <c r="L94" s="186" t="s">
        <v>1111</v>
      </c>
      <c r="M94" s="186" t="s">
        <v>1112</v>
      </c>
      <c r="N94" s="176" t="s">
        <v>1080</v>
      </c>
      <c r="O94" t="str">
        <f t="shared" si="1"/>
        <v>Nivel de internacionalización</v>
      </c>
    </row>
    <row r="95" spans="1:15" ht="297" x14ac:dyDescent="0.25">
      <c r="A95" s="233" t="s">
        <v>1049</v>
      </c>
      <c r="B95" s="225" t="s">
        <v>1050</v>
      </c>
      <c r="C95" s="186" t="s">
        <v>1113</v>
      </c>
      <c r="D95" s="186" t="s">
        <v>1114</v>
      </c>
      <c r="E95" s="186" t="s">
        <v>605</v>
      </c>
      <c r="F95" s="186" t="s">
        <v>1115</v>
      </c>
      <c r="G95" s="187">
        <v>3</v>
      </c>
      <c r="H95" s="187">
        <v>6</v>
      </c>
      <c r="I95" s="187"/>
      <c r="J95" s="187">
        <v>8</v>
      </c>
      <c r="K95" s="187"/>
      <c r="L95" s="186" t="s">
        <v>1116</v>
      </c>
      <c r="M95" s="186" t="s">
        <v>1117</v>
      </c>
      <c r="N95" s="176" t="s">
        <v>1118</v>
      </c>
      <c r="O95" t="str">
        <f t="shared" si="1"/>
        <v>Nivel de internacionalización</v>
      </c>
    </row>
    <row r="96" spans="1:15" ht="132" x14ac:dyDescent="0.25">
      <c r="A96" s="233" t="s">
        <v>1049</v>
      </c>
      <c r="B96" s="225" t="s">
        <v>1050</v>
      </c>
      <c r="C96" s="186" t="s">
        <v>1119</v>
      </c>
      <c r="D96" s="186" t="s">
        <v>1120</v>
      </c>
      <c r="E96" s="186" t="s">
        <v>605</v>
      </c>
      <c r="F96" s="186" t="s">
        <v>1121</v>
      </c>
      <c r="G96" s="187">
        <v>15</v>
      </c>
      <c r="H96" s="187">
        <v>12</v>
      </c>
      <c r="I96" s="187"/>
      <c r="J96" s="187">
        <v>8</v>
      </c>
      <c r="K96" s="187"/>
      <c r="L96" s="186" t="s">
        <v>1122</v>
      </c>
      <c r="M96" s="186" t="s">
        <v>1123</v>
      </c>
      <c r="N96" s="176" t="s">
        <v>1102</v>
      </c>
      <c r="O96" t="str">
        <f t="shared" si="1"/>
        <v>Nivel de internacionalización</v>
      </c>
    </row>
    <row r="97" spans="1:15" ht="165" x14ac:dyDescent="0.25">
      <c r="A97" s="233" t="s">
        <v>1049</v>
      </c>
      <c r="B97" s="225" t="s">
        <v>1050</v>
      </c>
      <c r="C97" s="186" t="s">
        <v>1124</v>
      </c>
      <c r="D97" s="186" t="s">
        <v>1125</v>
      </c>
      <c r="E97" s="186" t="s">
        <v>605</v>
      </c>
      <c r="F97" s="186" t="s">
        <v>1126</v>
      </c>
      <c r="G97" s="187">
        <v>20</v>
      </c>
      <c r="H97" s="187">
        <v>20</v>
      </c>
      <c r="I97" s="187"/>
      <c r="J97" s="187">
        <v>18</v>
      </c>
      <c r="K97" s="187"/>
      <c r="L97" s="186" t="s">
        <v>1127</v>
      </c>
      <c r="M97" s="186" t="s">
        <v>1128</v>
      </c>
      <c r="N97" s="176" t="s">
        <v>1129</v>
      </c>
      <c r="O97" t="str">
        <f t="shared" si="1"/>
        <v>Nivel de internacionalización</v>
      </c>
    </row>
    <row r="98" spans="1:15" ht="66" x14ac:dyDescent="0.25">
      <c r="A98" s="233" t="s">
        <v>1049</v>
      </c>
      <c r="B98" s="188" t="s">
        <v>1130</v>
      </c>
      <c r="C98" s="176" t="s">
        <v>1131</v>
      </c>
      <c r="D98" s="177" t="s">
        <v>1132</v>
      </c>
      <c r="E98" s="176" t="s">
        <v>122</v>
      </c>
      <c r="F98" s="176" t="s">
        <v>1133</v>
      </c>
      <c r="G98" s="179">
        <v>0.28000000000000003</v>
      </c>
      <c r="H98" s="179">
        <v>0.3</v>
      </c>
      <c r="I98" s="179"/>
      <c r="J98" s="179">
        <v>0.4</v>
      </c>
      <c r="K98" s="179"/>
      <c r="L98" s="179" t="s">
        <v>1134</v>
      </c>
      <c r="M98" s="176" t="s">
        <v>1135</v>
      </c>
      <c r="N98" s="176" t="s">
        <v>1070</v>
      </c>
      <c r="O98" t="str">
        <f t="shared" si="1"/>
        <v xml:space="preserve">Gestión de la Información </v>
      </c>
    </row>
    <row r="99" spans="1:15" ht="181.5" x14ac:dyDescent="0.25">
      <c r="A99" s="234" t="s">
        <v>1136</v>
      </c>
      <c r="B99" s="189" t="s">
        <v>1137</v>
      </c>
      <c r="C99" s="190" t="s">
        <v>1138</v>
      </c>
      <c r="D99" s="102" t="s">
        <v>1139</v>
      </c>
      <c r="E99" s="106" t="s">
        <v>605</v>
      </c>
      <c r="F99" s="106" t="s">
        <v>1140</v>
      </c>
      <c r="G99" s="190">
        <v>13</v>
      </c>
      <c r="H99" s="190">
        <v>13</v>
      </c>
      <c r="I99" s="190"/>
      <c r="J99" s="190">
        <v>13</v>
      </c>
      <c r="K99" s="190"/>
      <c r="L99" s="191" t="s">
        <v>1141</v>
      </c>
      <c r="M99" s="190" t="s">
        <v>1142</v>
      </c>
      <c r="N99" s="192" t="s">
        <v>626</v>
      </c>
      <c r="O99" t="str">
        <f t="shared" si="1"/>
        <v>Direccionamiento estratégico de los ámbitos de la Tecnología y la Producción</v>
      </c>
    </row>
    <row r="100" spans="1:15" ht="231" x14ac:dyDescent="0.25">
      <c r="A100" s="234" t="s">
        <v>1136</v>
      </c>
      <c r="B100" s="226" t="s">
        <v>1143</v>
      </c>
      <c r="C100" s="193" t="s">
        <v>1144</v>
      </c>
      <c r="D100" s="104" t="s">
        <v>1145</v>
      </c>
      <c r="E100" s="194" t="s">
        <v>605</v>
      </c>
      <c r="F100" s="104" t="s">
        <v>1146</v>
      </c>
      <c r="G100" s="190">
        <v>21</v>
      </c>
      <c r="H100" s="190">
        <v>19</v>
      </c>
      <c r="I100" s="190"/>
      <c r="J100" s="190">
        <v>20</v>
      </c>
      <c r="K100" s="190"/>
      <c r="L100" s="106" t="s">
        <v>1147</v>
      </c>
      <c r="M100" s="106" t="s">
        <v>1148</v>
      </c>
      <c r="N100" s="195" t="s">
        <v>626</v>
      </c>
      <c r="O100" t="str">
        <f t="shared" si="1"/>
        <v>Direccionamiento estratégico del ámbito del Conocimiento</v>
      </c>
    </row>
    <row r="101" spans="1:15" ht="231" x14ac:dyDescent="0.3">
      <c r="A101" s="234" t="s">
        <v>1136</v>
      </c>
      <c r="B101" s="226" t="s">
        <v>1143</v>
      </c>
      <c r="C101" s="196" t="s">
        <v>1149</v>
      </c>
      <c r="D101" s="106" t="s">
        <v>1150</v>
      </c>
      <c r="E101" s="106" t="s">
        <v>605</v>
      </c>
      <c r="F101" s="197" t="s">
        <v>1151</v>
      </c>
      <c r="G101" s="190">
        <v>7</v>
      </c>
      <c r="H101" s="190">
        <v>7</v>
      </c>
      <c r="I101" s="190"/>
      <c r="J101" s="190">
        <v>4</v>
      </c>
      <c r="K101" s="190"/>
      <c r="L101" s="198" t="s">
        <v>1152</v>
      </c>
      <c r="M101" s="106" t="s">
        <v>1153</v>
      </c>
      <c r="N101" s="195" t="s">
        <v>626</v>
      </c>
      <c r="O101" t="str">
        <f t="shared" si="1"/>
        <v>Direccionamiento estratégico del ámbito del Conocimiento</v>
      </c>
    </row>
    <row r="102" spans="1:15" ht="231" x14ac:dyDescent="0.25">
      <c r="A102" s="234" t="s">
        <v>1136</v>
      </c>
      <c r="B102" s="199" t="s">
        <v>1154</v>
      </c>
      <c r="C102" s="102" t="s">
        <v>1155</v>
      </c>
      <c r="D102" s="102" t="s">
        <v>1156</v>
      </c>
      <c r="E102" s="106" t="s">
        <v>605</v>
      </c>
      <c r="F102" s="102" t="s">
        <v>1157</v>
      </c>
      <c r="G102" s="190">
        <v>35</v>
      </c>
      <c r="H102" s="190">
        <v>36</v>
      </c>
      <c r="I102" s="190"/>
      <c r="J102" s="190">
        <v>35</v>
      </c>
      <c r="K102" s="190"/>
      <c r="L102" s="106" t="s">
        <v>1158</v>
      </c>
      <c r="M102" s="106" t="s">
        <v>1159</v>
      </c>
      <c r="N102" s="195" t="s">
        <v>626</v>
      </c>
      <c r="O102" t="str">
        <f t="shared" si="1"/>
        <v>Direccionamiento estratégico del ámbito de la sociedad, el ambiente, la cultura, la educación y la cultura de la paz</v>
      </c>
    </row>
    <row r="103" spans="1:15" ht="165" x14ac:dyDescent="0.25">
      <c r="A103" s="233" t="s">
        <v>1160</v>
      </c>
      <c r="B103" s="200" t="s">
        <v>1161</v>
      </c>
      <c r="C103" s="183" t="s">
        <v>1162</v>
      </c>
      <c r="D103" s="201" t="s">
        <v>1163</v>
      </c>
      <c r="E103" s="202" t="s">
        <v>122</v>
      </c>
      <c r="F103" s="183" t="s">
        <v>1164</v>
      </c>
      <c r="G103" s="203">
        <v>0.75</v>
      </c>
      <c r="H103" s="179">
        <v>0.75</v>
      </c>
      <c r="I103" s="179"/>
      <c r="J103" s="179">
        <v>0.75</v>
      </c>
      <c r="K103" s="179"/>
      <c r="L103" s="204" t="s">
        <v>1165</v>
      </c>
      <c r="M103" s="204" t="s">
        <v>1166</v>
      </c>
      <c r="N103" s="205" t="s">
        <v>1167</v>
      </c>
      <c r="O103" t="str">
        <f t="shared" si="1"/>
        <v>Vigilancia e Inteligencia Competitiva y del entorno</v>
      </c>
    </row>
    <row r="104" spans="1:15" ht="82.5" x14ac:dyDescent="0.25">
      <c r="A104" s="233" t="s">
        <v>1160</v>
      </c>
      <c r="B104" s="227" t="s">
        <v>1168</v>
      </c>
      <c r="C104" s="206" t="s">
        <v>1169</v>
      </c>
      <c r="D104" s="207" t="s">
        <v>1170</v>
      </c>
      <c r="E104" s="208" t="s">
        <v>594</v>
      </c>
      <c r="F104" s="206" t="s">
        <v>1171</v>
      </c>
      <c r="G104" s="209">
        <v>9</v>
      </c>
      <c r="H104" s="209">
        <v>10</v>
      </c>
      <c r="I104" s="209"/>
      <c r="J104" s="209">
        <v>8</v>
      </c>
      <c r="K104" s="209"/>
      <c r="L104" s="203" t="s">
        <v>1172</v>
      </c>
      <c r="M104" s="205" t="s">
        <v>1173</v>
      </c>
      <c r="N104" s="724" t="s">
        <v>1174</v>
      </c>
      <c r="O104" t="str">
        <f t="shared" si="1"/>
        <v>Gestión de las alianzas estrategicas</v>
      </c>
    </row>
    <row r="105" spans="1:15" ht="115.5" x14ac:dyDescent="0.25">
      <c r="A105" s="233" t="s">
        <v>1160</v>
      </c>
      <c r="B105" s="227" t="s">
        <v>1168</v>
      </c>
      <c r="C105" s="206" t="s">
        <v>1175</v>
      </c>
      <c r="D105" s="207" t="s">
        <v>1176</v>
      </c>
      <c r="E105" s="210" t="s">
        <v>122</v>
      </c>
      <c r="F105" s="206" t="s">
        <v>1177</v>
      </c>
      <c r="G105" s="209">
        <v>0.95</v>
      </c>
      <c r="H105" s="211">
        <v>0.82608695652173914</v>
      </c>
      <c r="I105" s="211"/>
      <c r="J105" s="211">
        <v>0.9</v>
      </c>
      <c r="K105" s="211"/>
      <c r="L105" s="203" t="s">
        <v>1178</v>
      </c>
      <c r="M105" s="205" t="s">
        <v>1179</v>
      </c>
      <c r="N105" s="725"/>
      <c r="O105" t="str">
        <f t="shared" si="1"/>
        <v>Gestión de las alianzas estrategicas</v>
      </c>
    </row>
    <row r="106" spans="1:15" ht="49.5" customHeight="1" x14ac:dyDescent="0.25">
      <c r="A106" s="233" t="s">
        <v>1160</v>
      </c>
      <c r="B106" s="228" t="s">
        <v>1180</v>
      </c>
      <c r="C106" s="176" t="s">
        <v>1181</v>
      </c>
      <c r="D106" s="212" t="s">
        <v>1182</v>
      </c>
      <c r="E106" s="213" t="s">
        <v>594</v>
      </c>
      <c r="F106" s="176" t="s">
        <v>1183</v>
      </c>
      <c r="G106" s="186">
        <v>7</v>
      </c>
      <c r="H106" s="214">
        <v>7</v>
      </c>
      <c r="I106" s="214"/>
      <c r="J106" s="214">
        <v>7</v>
      </c>
      <c r="K106" s="214"/>
      <c r="L106" s="204" t="s">
        <v>1184</v>
      </c>
      <c r="M106" s="726" t="s">
        <v>1185</v>
      </c>
      <c r="N106" s="724" t="s">
        <v>1186</v>
      </c>
      <c r="O106" t="str">
        <f t="shared" si="1"/>
        <v xml:space="preserve"> Gestión de la sociedad en movimiento e Institucional </v>
      </c>
    </row>
    <row r="107" spans="1:15" ht="231" x14ac:dyDescent="0.25">
      <c r="A107" s="233" t="s">
        <v>1160</v>
      </c>
      <c r="B107" s="228" t="s">
        <v>1180</v>
      </c>
      <c r="C107" s="176" t="s">
        <v>1187</v>
      </c>
      <c r="D107" s="177" t="s">
        <v>1188</v>
      </c>
      <c r="E107" s="176" t="s">
        <v>594</v>
      </c>
      <c r="F107" s="176" t="s">
        <v>1189</v>
      </c>
      <c r="G107" s="186">
        <v>40</v>
      </c>
      <c r="H107" s="214">
        <v>38</v>
      </c>
      <c r="I107" s="214"/>
      <c r="J107" s="214">
        <v>38</v>
      </c>
      <c r="K107" s="214"/>
      <c r="L107" s="204" t="s">
        <v>1190</v>
      </c>
      <c r="M107" s="727"/>
      <c r="N107" s="725"/>
      <c r="O107" t="str">
        <f t="shared" si="1"/>
        <v xml:space="preserve"> Gestión de la sociedad en movimiento e Institucional </v>
      </c>
    </row>
  </sheetData>
  <mergeCells count="15">
    <mergeCell ref="N104:N105"/>
    <mergeCell ref="M106:M107"/>
    <mergeCell ref="N106:N107"/>
    <mergeCell ref="N51:N56"/>
    <mergeCell ref="N22:N26"/>
    <mergeCell ref="M27:M40"/>
    <mergeCell ref="N27:N40"/>
    <mergeCell ref="N48:N50"/>
    <mergeCell ref="N1:N2"/>
    <mergeCell ref="M17:M18"/>
    <mergeCell ref="A1:A2"/>
    <mergeCell ref="B1:B2"/>
    <mergeCell ref="L1:L2"/>
    <mergeCell ref="M1:M2"/>
    <mergeCell ref="C1:K1"/>
  </mergeCells>
  <conditionalFormatting sqref="M61">
    <cfRule type="iconSet" priority="4">
      <iconSet iconSet="3Symbols">
        <cfvo type="percent" val="0"/>
        <cfvo type="num" val="0.5"/>
        <cfvo type="num" val="0.8"/>
      </iconSet>
    </cfRule>
  </conditionalFormatting>
  <conditionalFormatting sqref="M62:M65">
    <cfRule type="iconSet" priority="3">
      <iconSet iconSet="3Symbols">
        <cfvo type="percent" val="0"/>
        <cfvo type="num" val="0.5"/>
        <cfvo type="num" val="0.8"/>
      </iconSet>
    </cfRule>
  </conditionalFormatting>
  <conditionalFormatting sqref="M66:M67">
    <cfRule type="iconSet" priority="2">
      <iconSet iconSet="3Symbols">
        <cfvo type="percent" val="0"/>
        <cfvo type="num" val="0.5"/>
        <cfvo type="num" val="0.8"/>
      </iconSet>
    </cfRule>
  </conditionalFormatting>
  <conditionalFormatting sqref="M68">
    <cfRule type="iconSet" priority="1">
      <iconSet iconSet="3Symbols">
        <cfvo type="percent" val="0"/>
        <cfvo type="num" val="0.5"/>
        <cfvo type="num" val="0.8"/>
      </iconSet>
    </cfRule>
  </conditionalFormatting>
  <pageMargins left="0.7" right="0.7" top="0.75" bottom="0.75" header="0.3" footer="0.3"/>
  <drawing r:id="rId1"/>
  <legacyDrawing r:id="rId2"/>
  <oleObjects>
    <mc:AlternateContent xmlns:mc="http://schemas.openxmlformats.org/markup-compatibility/2006">
      <mc:Choice Requires="x14">
        <oleObject progId="Equation.3" shapeId="11265" r:id="rId3">
          <objectPr defaultSize="0" autoPict="0" r:id="rId4">
            <anchor moveWithCells="1">
              <from>
                <xdr:col>6</xdr:col>
                <xdr:colOff>0</xdr:colOff>
                <xdr:row>2</xdr:row>
                <xdr:rowOff>180975</xdr:rowOff>
              </from>
              <to>
                <xdr:col>6</xdr:col>
                <xdr:colOff>9525</xdr:colOff>
                <xdr:row>2</xdr:row>
                <xdr:rowOff>180975</xdr:rowOff>
              </to>
            </anchor>
          </objectPr>
        </oleObject>
      </mc:Choice>
      <mc:Fallback>
        <oleObject progId="Equation.3" shapeId="11265" r:id="rId3"/>
      </mc:Fallback>
    </mc:AlternateContent>
    <mc:AlternateContent xmlns:mc="http://schemas.openxmlformats.org/markup-compatibility/2006">
      <mc:Choice Requires="x14">
        <oleObject progId="Equation.3" shapeId="11266" r:id="rId5">
          <objectPr defaultSize="0" autoPict="0" r:id="rId6">
            <anchor moveWithCells="1">
              <from>
                <xdr:col>6</xdr:col>
                <xdr:colOff>0</xdr:colOff>
                <xdr:row>3</xdr:row>
                <xdr:rowOff>266700</xdr:rowOff>
              </from>
              <to>
                <xdr:col>6</xdr:col>
                <xdr:colOff>9525</xdr:colOff>
                <xdr:row>3</xdr:row>
                <xdr:rowOff>266700</xdr:rowOff>
              </to>
            </anchor>
          </objectPr>
        </oleObject>
      </mc:Choice>
      <mc:Fallback>
        <oleObject progId="Equation.3" shapeId="11266" r:id="rId5"/>
      </mc:Fallback>
    </mc:AlternateContent>
    <mc:AlternateContent xmlns:mc="http://schemas.openxmlformats.org/markup-compatibility/2006">
      <mc:Choice Requires="x14">
        <oleObject progId="Equation.3" shapeId="11267" r:id="rId7">
          <objectPr defaultSize="0" autoPict="0" r:id="rId8">
            <anchor moveWithCells="1">
              <from>
                <xdr:col>6</xdr:col>
                <xdr:colOff>0</xdr:colOff>
                <xdr:row>6</xdr:row>
                <xdr:rowOff>0</xdr:rowOff>
              </from>
              <to>
                <xdr:col>6</xdr:col>
                <xdr:colOff>9525</xdr:colOff>
                <xdr:row>6</xdr:row>
                <xdr:rowOff>38100</xdr:rowOff>
              </to>
            </anchor>
          </objectPr>
        </oleObject>
      </mc:Choice>
      <mc:Fallback>
        <oleObject progId="Equation.3" shapeId="11267" r:id="rId7"/>
      </mc:Fallback>
    </mc:AlternateContent>
    <mc:AlternateContent xmlns:mc="http://schemas.openxmlformats.org/markup-compatibility/2006">
      <mc:Choice Requires="x14">
        <oleObject progId="Equation.3" shapeId="11268" r:id="rId9">
          <objectPr defaultSize="0" autoPict="0" r:id="rId8">
            <anchor moveWithCells="1">
              <from>
                <xdr:col>6</xdr:col>
                <xdr:colOff>0</xdr:colOff>
                <xdr:row>4</xdr:row>
                <xdr:rowOff>142875</xdr:rowOff>
              </from>
              <to>
                <xdr:col>6</xdr:col>
                <xdr:colOff>9525</xdr:colOff>
                <xdr:row>4</xdr:row>
                <xdr:rowOff>180975</xdr:rowOff>
              </to>
            </anchor>
          </objectPr>
        </oleObject>
      </mc:Choice>
      <mc:Fallback>
        <oleObject progId="Equation.3" shapeId="11268" r:id="rId9"/>
      </mc:Fallback>
    </mc:AlternateContent>
    <mc:AlternateContent xmlns:mc="http://schemas.openxmlformats.org/markup-compatibility/2006">
      <mc:Choice Requires="x14">
        <oleObject progId="Equation.3" shapeId="11269" r:id="rId10">
          <objectPr defaultSize="0" autoPict="0" r:id="rId8">
            <anchor moveWithCells="1">
              <from>
                <xdr:col>6</xdr:col>
                <xdr:colOff>0</xdr:colOff>
                <xdr:row>5</xdr:row>
                <xdr:rowOff>0</xdr:rowOff>
              </from>
              <to>
                <xdr:col>6</xdr:col>
                <xdr:colOff>9525</xdr:colOff>
                <xdr:row>5</xdr:row>
                <xdr:rowOff>38100</xdr:rowOff>
              </to>
            </anchor>
          </objectPr>
        </oleObject>
      </mc:Choice>
      <mc:Fallback>
        <oleObject progId="Equation.3" shapeId="11269" r:id="rId10"/>
      </mc:Fallback>
    </mc:AlternateContent>
    <mc:AlternateContent xmlns:mc="http://schemas.openxmlformats.org/markup-compatibility/2006">
      <mc:Choice Requires="x14">
        <oleObject progId="Equation.3" shapeId="11270" r:id="rId11">
          <objectPr defaultSize="0" autoPict="0" r:id="rId8">
            <anchor moveWithCells="1">
              <from>
                <xdr:col>6</xdr:col>
                <xdr:colOff>0</xdr:colOff>
                <xdr:row>5</xdr:row>
                <xdr:rowOff>142875</xdr:rowOff>
              </from>
              <to>
                <xdr:col>6</xdr:col>
                <xdr:colOff>9525</xdr:colOff>
                <xdr:row>5</xdr:row>
                <xdr:rowOff>180975</xdr:rowOff>
              </to>
            </anchor>
          </objectPr>
        </oleObject>
      </mc:Choice>
      <mc:Fallback>
        <oleObject progId="Equation.3" shapeId="11270"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tint="-0.499984740745262"/>
  </sheetPr>
  <dimension ref="A1:N43"/>
  <sheetViews>
    <sheetView topLeftCell="A35" zoomScale="90" zoomScaleNormal="90" workbookViewId="0">
      <selection activeCell="H41" sqref="H41:K41"/>
    </sheetView>
  </sheetViews>
  <sheetFormatPr baseColWidth="10" defaultColWidth="0" defaultRowHeight="15" zeroHeight="1" x14ac:dyDescent="0.25"/>
  <cols>
    <col min="1" max="1" width="13.140625" style="6" customWidth="1"/>
    <col min="2" max="2" width="18" customWidth="1"/>
    <col min="3" max="3" width="20.140625" customWidth="1"/>
    <col min="4" max="4" width="15.5703125" hidden="1" customWidth="1"/>
    <col min="5" max="5" width="7.85546875" customWidth="1"/>
    <col min="6" max="6" width="13.7109375" customWidth="1"/>
    <col min="7" max="10" width="11.42578125" customWidth="1"/>
    <col min="11" max="11" width="36.5703125" customWidth="1"/>
    <col min="12" max="13" width="11.42578125" style="6" customWidth="1"/>
  </cols>
  <sheetData>
    <row r="1" spans="1:14" s="235" customFormat="1" x14ac:dyDescent="0.25">
      <c r="A1" s="320"/>
      <c r="B1" s="320"/>
      <c r="C1" s="320"/>
      <c r="D1" s="320"/>
      <c r="E1" s="320"/>
      <c r="F1" s="320"/>
      <c r="G1" s="320"/>
      <c r="H1" s="320"/>
      <c r="I1" s="320"/>
      <c r="J1" s="320"/>
      <c r="K1" s="320"/>
      <c r="L1" s="320"/>
      <c r="M1" s="320"/>
    </row>
    <row r="2" spans="1:14" s="235" customFormat="1" x14ac:dyDescent="0.25">
      <c r="A2" s="320"/>
      <c r="B2" s="320"/>
      <c r="C2" s="320"/>
      <c r="D2" s="320"/>
      <c r="E2" s="320"/>
      <c r="F2" s="320"/>
      <c r="G2" s="320"/>
      <c r="H2" s="320"/>
      <c r="I2" s="320"/>
      <c r="J2" s="320"/>
      <c r="K2" s="518" t="s">
        <v>0</v>
      </c>
      <c r="L2" s="519" t="s">
        <v>1</v>
      </c>
      <c r="M2" s="320"/>
    </row>
    <row r="3" spans="1:14" s="235" customFormat="1" x14ac:dyDescent="0.25">
      <c r="A3" s="320"/>
      <c r="B3" s="321"/>
      <c r="C3" s="321"/>
      <c r="D3" s="321"/>
      <c r="E3" s="321"/>
      <c r="F3" s="321"/>
      <c r="G3" s="321"/>
      <c r="H3" s="321"/>
      <c r="I3" s="321"/>
      <c r="J3" s="322"/>
      <c r="K3" s="520" t="s">
        <v>2</v>
      </c>
      <c r="L3" s="515">
        <v>10</v>
      </c>
      <c r="M3" s="320"/>
    </row>
    <row r="4" spans="1:14" s="235" customFormat="1" x14ac:dyDescent="0.25">
      <c r="A4" s="320"/>
      <c r="B4" s="321"/>
      <c r="C4" s="321"/>
      <c r="D4" s="321"/>
      <c r="E4" s="321"/>
      <c r="F4" s="321"/>
      <c r="G4" s="321"/>
      <c r="H4" s="321"/>
      <c r="I4" s="321"/>
      <c r="J4" s="322"/>
      <c r="K4" s="518" t="s">
        <v>3</v>
      </c>
      <c r="L4" s="516">
        <v>45848</v>
      </c>
      <c r="M4" s="320"/>
    </row>
    <row r="5" spans="1:14" s="235" customFormat="1" x14ac:dyDescent="0.25">
      <c r="A5" s="320"/>
      <c r="B5" s="321"/>
      <c r="C5" s="321"/>
      <c r="D5" s="321"/>
      <c r="E5" s="321"/>
      <c r="F5" s="321"/>
      <c r="G5" s="321"/>
      <c r="H5" s="321"/>
      <c r="I5" s="321"/>
      <c r="J5" s="322"/>
      <c r="K5" s="518" t="s">
        <v>4</v>
      </c>
      <c r="L5" s="519" t="s">
        <v>1220</v>
      </c>
      <c r="M5" s="320"/>
    </row>
    <row r="6" spans="1:14" s="235" customFormat="1" x14ac:dyDescent="0.25">
      <c r="A6" s="320"/>
      <c r="B6" s="320"/>
      <c r="C6" s="320"/>
      <c r="D6" s="320"/>
      <c r="E6" s="320"/>
      <c r="F6" s="320"/>
      <c r="G6" s="320"/>
      <c r="H6" s="320"/>
      <c r="I6" s="320"/>
      <c r="J6" s="320"/>
      <c r="K6" s="320"/>
      <c r="L6" s="320"/>
      <c r="M6" s="320"/>
    </row>
    <row r="7" spans="1:14" s="235" customFormat="1" ht="27" customHeight="1" x14ac:dyDescent="0.25">
      <c r="A7" s="320"/>
      <c r="B7" s="323"/>
      <c r="C7" s="323"/>
      <c r="D7" s="323"/>
      <c r="E7" s="324"/>
      <c r="F7" s="324"/>
      <c r="G7" s="324"/>
      <c r="H7" s="324"/>
      <c r="I7" s="324"/>
      <c r="J7" s="324"/>
      <c r="K7" s="324"/>
      <c r="L7" s="320"/>
      <c r="M7" s="320"/>
    </row>
    <row r="8" spans="1:14" ht="34.5" customHeight="1" x14ac:dyDescent="0.25">
      <c r="B8" s="261"/>
      <c r="C8" s="261"/>
      <c r="D8" s="261"/>
      <c r="E8" s="311"/>
      <c r="F8" s="311"/>
      <c r="G8" s="311"/>
      <c r="H8" s="311"/>
      <c r="I8" s="311"/>
      <c r="J8" s="311"/>
      <c r="K8" s="311"/>
    </row>
    <row r="9" spans="1:14" s="7" customFormat="1" ht="117.75" customHeight="1" x14ac:dyDescent="0.3">
      <c r="A9" s="22"/>
      <c r="B9" s="555" t="s">
        <v>5</v>
      </c>
      <c r="C9" s="554"/>
      <c r="D9" s="325"/>
      <c r="E9" s="564" t="s">
        <v>6</v>
      </c>
      <c r="F9" s="565"/>
      <c r="G9" s="565"/>
      <c r="H9" s="565"/>
      <c r="I9" s="565"/>
      <c r="J9" s="565"/>
      <c r="K9" s="566"/>
      <c r="L9" s="22"/>
      <c r="M9" s="22"/>
    </row>
    <row r="10" spans="1:14" s="7" customFormat="1" ht="33.75" customHeight="1" x14ac:dyDescent="0.3">
      <c r="A10" s="22"/>
      <c r="B10" s="574" t="s">
        <v>7</v>
      </c>
      <c r="C10" s="574"/>
      <c r="D10" s="574"/>
      <c r="E10" s="574"/>
      <c r="F10" s="574"/>
      <c r="G10" s="574"/>
      <c r="H10" s="574"/>
      <c r="I10" s="574"/>
      <c r="J10" s="574"/>
      <c r="K10" s="574"/>
      <c r="L10" s="22"/>
      <c r="M10" s="22"/>
    </row>
    <row r="11" spans="1:14" s="7" customFormat="1" ht="34.5" customHeight="1" x14ac:dyDescent="0.3">
      <c r="A11" s="22"/>
      <c r="B11" s="572" t="s">
        <v>8</v>
      </c>
      <c r="C11" s="573"/>
      <c r="D11" s="25"/>
      <c r="E11" s="567" t="s">
        <v>9</v>
      </c>
      <c r="F11" s="537"/>
      <c r="G11" s="537"/>
      <c r="H11" s="537"/>
      <c r="I11" s="537"/>
      <c r="J11" s="537"/>
      <c r="K11" s="538"/>
      <c r="L11" s="22"/>
      <c r="M11" s="22"/>
      <c r="N11" s="8">
        <v>12</v>
      </c>
    </row>
    <row r="12" spans="1:14" s="7" customFormat="1" ht="32.25" customHeight="1" x14ac:dyDescent="0.3">
      <c r="A12" s="22"/>
      <c r="B12" s="555" t="s">
        <v>10</v>
      </c>
      <c r="C12" s="554"/>
      <c r="D12" s="24"/>
      <c r="E12" s="568" t="s">
        <v>11</v>
      </c>
      <c r="F12" s="569"/>
      <c r="G12" s="569"/>
      <c r="H12" s="569"/>
      <c r="I12" s="569"/>
      <c r="J12" s="569"/>
      <c r="K12" s="570"/>
      <c r="L12" s="22"/>
      <c r="M12" s="22"/>
      <c r="N12" s="8">
        <v>36</v>
      </c>
    </row>
    <row r="13" spans="1:14" s="7" customFormat="1" ht="25.5" customHeight="1" x14ac:dyDescent="0.3">
      <c r="A13" s="22"/>
      <c r="B13" s="572" t="s">
        <v>12</v>
      </c>
      <c r="C13" s="573"/>
      <c r="D13" s="25"/>
      <c r="E13" s="571" t="s">
        <v>13</v>
      </c>
      <c r="F13" s="533"/>
      <c r="G13" s="533"/>
      <c r="H13" s="533"/>
      <c r="I13" s="533"/>
      <c r="J13" s="533"/>
      <c r="K13" s="534"/>
      <c r="L13" s="326" t="str">
        <f>VLOOKUP(E13,BD_Ref!$A$58:$B$80,2,0)</f>
        <v>EA</v>
      </c>
      <c r="M13" s="22"/>
    </row>
    <row r="14" spans="1:14" s="7" customFormat="1" ht="27.75" customHeight="1" x14ac:dyDescent="0.3">
      <c r="A14" s="22"/>
      <c r="B14" s="572" t="s">
        <v>14</v>
      </c>
      <c r="C14" s="573"/>
      <c r="D14" s="25"/>
      <c r="E14" s="568" t="s">
        <v>15</v>
      </c>
      <c r="F14" s="569"/>
      <c r="G14" s="569"/>
      <c r="H14" s="569"/>
      <c r="I14" s="569"/>
      <c r="J14" s="569"/>
      <c r="K14" s="570"/>
      <c r="L14" s="22"/>
      <c r="M14" s="22"/>
    </row>
    <row r="15" spans="1:14" s="7" customFormat="1" ht="30" customHeight="1" x14ac:dyDescent="0.3">
      <c r="A15" s="22"/>
      <c r="B15" s="555" t="s">
        <v>16</v>
      </c>
      <c r="C15" s="554"/>
      <c r="D15" s="25"/>
      <c r="E15" s="561" t="s">
        <v>17</v>
      </c>
      <c r="F15" s="562"/>
      <c r="G15" s="562"/>
      <c r="H15" s="562"/>
      <c r="I15" s="562"/>
      <c r="J15" s="562"/>
      <c r="K15" s="563"/>
      <c r="L15" s="22"/>
      <c r="M15" s="22"/>
    </row>
    <row r="16" spans="1:14" s="7" customFormat="1" ht="25.5" customHeight="1" x14ac:dyDescent="0.3">
      <c r="A16" s="22"/>
      <c r="B16" s="535" t="s">
        <v>18</v>
      </c>
      <c r="C16" s="575"/>
      <c r="D16" s="30"/>
      <c r="E16" s="571" t="s">
        <v>19</v>
      </c>
      <c r="F16" s="533"/>
      <c r="G16" s="533"/>
      <c r="H16" s="533"/>
      <c r="I16" s="533"/>
      <c r="J16" s="533"/>
      <c r="K16" s="534"/>
      <c r="L16" s="22"/>
      <c r="M16" s="22"/>
    </row>
    <row r="17" spans="1:13" s="7" customFormat="1" ht="25.5" customHeight="1" x14ac:dyDescent="0.3">
      <c r="A17" s="22"/>
      <c r="B17" s="539"/>
      <c r="C17" s="576"/>
      <c r="D17" s="251"/>
      <c r="E17" s="571" t="s">
        <v>20</v>
      </c>
      <c r="F17" s="533"/>
      <c r="G17" s="533"/>
      <c r="H17" s="533"/>
      <c r="I17" s="533"/>
      <c r="J17" s="533"/>
      <c r="K17" s="534"/>
      <c r="L17" s="22"/>
      <c r="M17" s="22"/>
    </row>
    <row r="18" spans="1:13" s="7" customFormat="1" ht="25.5" customHeight="1" x14ac:dyDescent="0.3">
      <c r="A18" s="22"/>
      <c r="B18" s="539"/>
      <c r="C18" s="576"/>
      <c r="D18" s="251"/>
      <c r="E18" s="571" t="s">
        <v>21</v>
      </c>
      <c r="F18" s="533"/>
      <c r="G18" s="533"/>
      <c r="H18" s="533"/>
      <c r="I18" s="533"/>
      <c r="J18" s="533"/>
      <c r="K18" s="534"/>
      <c r="L18" s="22"/>
      <c r="M18" s="22"/>
    </row>
    <row r="19" spans="1:13" s="7" customFormat="1" ht="33" customHeight="1" x14ac:dyDescent="0.3">
      <c r="A19" s="22"/>
      <c r="B19" s="577" t="s">
        <v>22</v>
      </c>
      <c r="C19" s="270" t="s">
        <v>23</v>
      </c>
      <c r="D19" s="32" t="str">
        <f>IFERROR(VLOOKUP(C19,BD_Ref!$A$6:$B$17,2,0),"")</f>
        <v>FACTOR1</v>
      </c>
      <c r="E19" s="535" t="s">
        <v>24</v>
      </c>
      <c r="F19" s="536"/>
      <c r="G19" s="533" t="s">
        <v>25</v>
      </c>
      <c r="H19" s="533"/>
      <c r="I19" s="533"/>
      <c r="J19" s="533"/>
      <c r="K19" s="534"/>
      <c r="L19" s="22"/>
      <c r="M19" s="22"/>
    </row>
    <row r="20" spans="1:13" s="7" customFormat="1" ht="33" customHeight="1" x14ac:dyDescent="0.3">
      <c r="A20" s="22"/>
      <c r="B20" s="578"/>
      <c r="C20" s="270" t="s">
        <v>23</v>
      </c>
      <c r="D20" s="32" t="str">
        <f>IFERROR(VLOOKUP(C20,BD_Ref!$A$6:$B$17,2,0),"")</f>
        <v>FACTOR1</v>
      </c>
      <c r="E20" s="535" t="s">
        <v>24</v>
      </c>
      <c r="F20" s="536"/>
      <c r="G20" s="533" t="s">
        <v>26</v>
      </c>
      <c r="H20" s="533"/>
      <c r="I20" s="533"/>
      <c r="J20" s="533"/>
      <c r="K20" s="534"/>
      <c r="L20" s="22"/>
      <c r="M20" s="22"/>
    </row>
    <row r="21" spans="1:13" s="7" customFormat="1" ht="33" customHeight="1" x14ac:dyDescent="0.3">
      <c r="A21" s="22"/>
      <c r="B21" s="578"/>
      <c r="C21" s="270" t="s">
        <v>23</v>
      </c>
      <c r="D21" s="32" t="str">
        <f>IFERROR(VLOOKUP(C21,BD_Ref!$A$6:$B$15,2,0),"")</f>
        <v>FACTOR1</v>
      </c>
      <c r="E21" s="535" t="s">
        <v>24</v>
      </c>
      <c r="F21" s="536"/>
      <c r="G21" s="533" t="s">
        <v>27</v>
      </c>
      <c r="H21" s="533"/>
      <c r="I21" s="533"/>
      <c r="J21" s="533"/>
      <c r="K21" s="534"/>
      <c r="L21" s="22"/>
      <c r="M21" s="22"/>
    </row>
    <row r="22" spans="1:13" s="7" customFormat="1" ht="33" customHeight="1" x14ac:dyDescent="0.3">
      <c r="A22" s="22"/>
      <c r="B22" s="578"/>
      <c r="C22" s="270" t="s">
        <v>28</v>
      </c>
      <c r="D22" s="32" t="str">
        <f>IFERROR(VLOOKUP(C22,BD_Ref!$A$9:$D$17,2,0),"")</f>
        <v/>
      </c>
      <c r="E22" s="535" t="s">
        <v>24</v>
      </c>
      <c r="F22" s="536"/>
      <c r="G22" s="533" t="s">
        <v>29</v>
      </c>
      <c r="H22" s="533"/>
      <c r="I22" s="533"/>
      <c r="J22" s="533"/>
      <c r="K22" s="534"/>
      <c r="L22" s="22"/>
      <c r="M22" s="22"/>
    </row>
    <row r="23" spans="1:13" s="7" customFormat="1" ht="33" customHeight="1" x14ac:dyDescent="0.3">
      <c r="A23" s="22"/>
      <c r="B23" s="578"/>
      <c r="C23" s="270" t="s">
        <v>30</v>
      </c>
      <c r="D23" s="32" t="str">
        <f>IFERROR(VLOOKUP(C23,BD_Ref!$A$6:$B$15,2,0),"")</f>
        <v>FACTOR3</v>
      </c>
      <c r="E23" s="535" t="s">
        <v>24</v>
      </c>
      <c r="F23" s="536"/>
      <c r="G23" s="533" t="s">
        <v>31</v>
      </c>
      <c r="H23" s="533"/>
      <c r="I23" s="533"/>
      <c r="J23" s="533"/>
      <c r="K23" s="534"/>
      <c r="L23" s="22"/>
      <c r="M23" s="22"/>
    </row>
    <row r="24" spans="1:13" s="7" customFormat="1" ht="33" customHeight="1" x14ac:dyDescent="0.3">
      <c r="A24" s="22"/>
      <c r="B24" s="578"/>
      <c r="C24" s="270" t="s">
        <v>32</v>
      </c>
      <c r="D24" s="32" t="str">
        <f>IFERROR(VLOOKUP(C24,BD_Ref!$A$6:$B$15,2,0),"")</f>
        <v>FACTOR4</v>
      </c>
      <c r="E24" s="535" t="s">
        <v>24</v>
      </c>
      <c r="F24" s="536"/>
      <c r="G24" s="533" t="s">
        <v>33</v>
      </c>
      <c r="H24" s="533"/>
      <c r="I24" s="533"/>
      <c r="J24" s="533"/>
      <c r="K24" s="534"/>
      <c r="L24" s="22"/>
      <c r="M24" s="22"/>
    </row>
    <row r="25" spans="1:13" s="7" customFormat="1" ht="33" customHeight="1" x14ac:dyDescent="0.3">
      <c r="A25" s="22"/>
      <c r="B25" s="578"/>
      <c r="C25" s="270" t="s">
        <v>32</v>
      </c>
      <c r="D25" s="32" t="str">
        <f>IFERROR(VLOOKUP(C25,BD_Ref!$A$6:$B$15,2,0),"")</f>
        <v>FACTOR4</v>
      </c>
      <c r="E25" s="535" t="s">
        <v>24</v>
      </c>
      <c r="F25" s="536"/>
      <c r="G25" s="533" t="s">
        <v>34</v>
      </c>
      <c r="H25" s="533"/>
      <c r="I25" s="533"/>
      <c r="J25" s="533"/>
      <c r="K25" s="534"/>
      <c r="L25" s="22"/>
      <c r="M25" s="22"/>
    </row>
    <row r="26" spans="1:13" s="7" customFormat="1" ht="33" customHeight="1" x14ac:dyDescent="0.3">
      <c r="A26" s="22"/>
      <c r="B26" s="578"/>
      <c r="C26" s="270" t="s">
        <v>32</v>
      </c>
      <c r="D26" s="32" t="str">
        <f>IFERROR(VLOOKUP(C26,BD_Ref!$A$6:$B$15,2,0),"")</f>
        <v>FACTOR4</v>
      </c>
      <c r="E26" s="535" t="s">
        <v>24</v>
      </c>
      <c r="F26" s="536"/>
      <c r="G26" s="533" t="s">
        <v>35</v>
      </c>
      <c r="H26" s="533"/>
      <c r="I26" s="533"/>
      <c r="J26" s="533"/>
      <c r="K26" s="534"/>
      <c r="L26" s="22"/>
      <c r="M26" s="22"/>
    </row>
    <row r="27" spans="1:13" s="7" customFormat="1" ht="33" customHeight="1" x14ac:dyDescent="0.3">
      <c r="A27" s="22"/>
      <c r="B27" s="578"/>
      <c r="C27" s="272" t="s">
        <v>36</v>
      </c>
      <c r="D27" s="32" t="str">
        <f>IFERROR(VLOOKUP(C27,BD_Ref!$A$6:$B$15,2,0),"")</f>
        <v>FACTOR8</v>
      </c>
      <c r="E27" s="535" t="s">
        <v>24</v>
      </c>
      <c r="F27" s="536"/>
      <c r="G27" s="537" t="s">
        <v>37</v>
      </c>
      <c r="H27" s="537"/>
      <c r="I27" s="537"/>
      <c r="J27" s="537"/>
      <c r="K27" s="538"/>
      <c r="L27" s="22"/>
      <c r="M27" s="22"/>
    </row>
    <row r="28" spans="1:13" s="7" customFormat="1" ht="33" customHeight="1" x14ac:dyDescent="0.3">
      <c r="A28" s="22"/>
      <c r="B28" s="579" t="s">
        <v>38</v>
      </c>
      <c r="C28" s="510" t="s">
        <v>39</v>
      </c>
      <c r="D28" s="32" t="str">
        <f>VLOOKUP(C28,BD_Ref!K6:L16,2,0)</f>
        <v>CRITERIO1</v>
      </c>
      <c r="E28" s="555" t="s">
        <v>40</v>
      </c>
      <c r="F28" s="554"/>
      <c r="G28" s="567" t="s">
        <v>41</v>
      </c>
      <c r="H28" s="537"/>
      <c r="I28" s="537"/>
      <c r="J28" s="537"/>
      <c r="K28" s="538"/>
      <c r="L28" s="22"/>
      <c r="M28" s="22"/>
    </row>
    <row r="29" spans="1:13" s="7" customFormat="1" ht="33" customHeight="1" x14ac:dyDescent="0.3">
      <c r="A29" s="22"/>
      <c r="B29" s="579"/>
      <c r="C29" s="510" t="s">
        <v>42</v>
      </c>
      <c r="D29" s="32" t="str">
        <f>VLOOKUP(C29,BD_Ref!K9:L19,2,0)</f>
        <v>CRITERIO5</v>
      </c>
      <c r="E29" s="555" t="s">
        <v>40</v>
      </c>
      <c r="F29" s="580"/>
      <c r="G29" s="567" t="s">
        <v>43</v>
      </c>
      <c r="H29" s="537"/>
      <c r="I29" s="537"/>
      <c r="J29" s="537"/>
      <c r="K29" s="538"/>
      <c r="L29" s="22"/>
      <c r="M29" s="22"/>
    </row>
    <row r="30" spans="1:13" s="7" customFormat="1" ht="33" customHeight="1" x14ac:dyDescent="0.3">
      <c r="A30" s="22"/>
      <c r="B30" s="579"/>
      <c r="C30" s="510" t="s">
        <v>42</v>
      </c>
      <c r="D30" s="32" t="str">
        <f>VLOOKUP(C30,BD_Ref!K10:L20,2,0)</f>
        <v>CRITERIO5</v>
      </c>
      <c r="E30" s="555" t="s">
        <v>40</v>
      </c>
      <c r="F30" s="580"/>
      <c r="G30" s="567" t="s">
        <v>44</v>
      </c>
      <c r="H30" s="537"/>
      <c r="I30" s="537"/>
      <c r="J30" s="537"/>
      <c r="K30" s="538"/>
      <c r="L30" s="22"/>
      <c r="M30" s="22"/>
    </row>
    <row r="31" spans="1:13" s="7" customFormat="1" ht="33" customHeight="1" x14ac:dyDescent="0.3">
      <c r="A31" s="22"/>
      <c r="B31" s="579"/>
      <c r="C31" s="510" t="s">
        <v>45</v>
      </c>
      <c r="D31" s="32" t="str">
        <f>VLOOKUP(C31,BD_Ref!K12:L22,2,0)</f>
        <v>CRITERIO8</v>
      </c>
      <c r="E31" s="555" t="s">
        <v>40</v>
      </c>
      <c r="F31" s="580"/>
      <c r="G31" s="567" t="s">
        <v>46</v>
      </c>
      <c r="H31" s="537"/>
      <c r="I31" s="537"/>
      <c r="J31" s="537"/>
      <c r="K31" s="538"/>
      <c r="L31" s="22"/>
      <c r="M31" s="22"/>
    </row>
    <row r="32" spans="1:13" s="7" customFormat="1" ht="33" customHeight="1" x14ac:dyDescent="0.3">
      <c r="A32" s="22"/>
      <c r="B32" s="579"/>
      <c r="C32" s="510" t="s">
        <v>47</v>
      </c>
      <c r="D32" s="32" t="str">
        <f>VLOOKUP(C32,BD_Ref!K13:L23,2,0)</f>
        <v>CRITERIO11</v>
      </c>
      <c r="E32" s="555" t="s">
        <v>40</v>
      </c>
      <c r="F32" s="580"/>
      <c r="G32" s="567" t="s">
        <v>48</v>
      </c>
      <c r="H32" s="537"/>
      <c r="I32" s="537"/>
      <c r="J32" s="537"/>
      <c r="K32" s="538"/>
      <c r="L32" s="22"/>
      <c r="M32" s="22"/>
    </row>
    <row r="33" spans="1:13" s="7" customFormat="1" ht="63" customHeight="1" x14ac:dyDescent="0.3">
      <c r="A33" s="22"/>
      <c r="B33" s="541" t="s">
        <v>49</v>
      </c>
      <c r="C33" s="554"/>
      <c r="D33" s="24"/>
      <c r="E33" s="558" t="s">
        <v>50</v>
      </c>
      <c r="F33" s="559"/>
      <c r="G33" s="559"/>
      <c r="H33" s="559"/>
      <c r="I33" s="559"/>
      <c r="J33" s="559"/>
      <c r="K33" s="560"/>
      <c r="L33" s="22"/>
      <c r="M33" s="22"/>
    </row>
    <row r="34" spans="1:13" s="7" customFormat="1" ht="59.25" customHeight="1" x14ac:dyDescent="0.3">
      <c r="A34" s="22"/>
      <c r="B34" s="555" t="s">
        <v>51</v>
      </c>
      <c r="C34" s="554"/>
      <c r="D34" s="23"/>
      <c r="E34" s="556" t="s">
        <v>52</v>
      </c>
      <c r="F34" s="557"/>
      <c r="G34" s="557"/>
      <c r="H34" s="557"/>
      <c r="I34" s="557"/>
      <c r="J34" s="557"/>
      <c r="K34" s="557"/>
      <c r="L34" s="22"/>
      <c r="M34" s="22"/>
    </row>
    <row r="35" spans="1:13" s="7" customFormat="1" ht="36.75" customHeight="1" x14ac:dyDescent="0.3">
      <c r="A35" s="22"/>
      <c r="B35" s="535" t="s">
        <v>53</v>
      </c>
      <c r="C35" s="536"/>
      <c r="D35" s="23"/>
      <c r="E35" s="556" t="s">
        <v>54</v>
      </c>
      <c r="F35" s="557"/>
      <c r="G35" s="557"/>
      <c r="H35" s="557"/>
      <c r="I35" s="557"/>
      <c r="J35" s="557"/>
      <c r="K35" s="557"/>
      <c r="L35" s="22"/>
      <c r="M35" s="22"/>
    </row>
    <row r="36" spans="1:13" s="7" customFormat="1" ht="36.75" customHeight="1" x14ac:dyDescent="0.3">
      <c r="A36" s="22"/>
      <c r="B36" s="539"/>
      <c r="C36" s="540"/>
      <c r="D36" s="23"/>
      <c r="E36" s="556" t="s">
        <v>55</v>
      </c>
      <c r="F36" s="557"/>
      <c r="G36" s="557"/>
      <c r="H36" s="557"/>
      <c r="I36" s="557"/>
      <c r="J36" s="557"/>
      <c r="K36" s="557"/>
      <c r="L36" s="22"/>
      <c r="M36" s="22"/>
    </row>
    <row r="37" spans="1:13" s="7" customFormat="1" ht="36.75" customHeight="1" x14ac:dyDescent="0.3">
      <c r="A37" s="22"/>
      <c r="B37" s="539"/>
      <c r="C37" s="540"/>
      <c r="D37" s="23"/>
      <c r="E37" s="561" t="s">
        <v>56</v>
      </c>
      <c r="F37" s="562"/>
      <c r="G37" s="562"/>
      <c r="H37" s="562"/>
      <c r="I37" s="562"/>
      <c r="J37" s="562"/>
      <c r="K37" s="563"/>
      <c r="L37" s="22"/>
      <c r="M37" s="22"/>
    </row>
    <row r="38" spans="1:13" s="7" customFormat="1" ht="36.75" customHeight="1" x14ac:dyDescent="0.3">
      <c r="A38" s="22"/>
      <c r="B38" s="539"/>
      <c r="C38" s="540"/>
      <c r="D38" s="23"/>
      <c r="E38" s="561" t="s">
        <v>57</v>
      </c>
      <c r="F38" s="562"/>
      <c r="G38" s="562"/>
      <c r="H38" s="562"/>
      <c r="I38" s="562"/>
      <c r="J38" s="562"/>
      <c r="K38" s="563"/>
      <c r="L38" s="22"/>
      <c r="M38" s="22"/>
    </row>
    <row r="39" spans="1:13" s="7" customFormat="1" ht="36.75" customHeight="1" x14ac:dyDescent="0.3">
      <c r="A39" s="22"/>
      <c r="B39" s="539"/>
      <c r="C39" s="540"/>
      <c r="D39" s="23"/>
      <c r="E39" s="556" t="s">
        <v>58</v>
      </c>
      <c r="F39" s="557"/>
      <c r="G39" s="557"/>
      <c r="H39" s="557"/>
      <c r="I39" s="557"/>
      <c r="J39" s="557"/>
      <c r="K39" s="557"/>
      <c r="L39" s="22"/>
      <c r="M39" s="22"/>
    </row>
    <row r="40" spans="1:13" s="7" customFormat="1" ht="22.5" customHeight="1" x14ac:dyDescent="0.3">
      <c r="A40" s="22"/>
      <c r="B40" s="535" t="s">
        <v>59</v>
      </c>
      <c r="C40" s="536"/>
      <c r="D40" s="23"/>
      <c r="E40" s="543" t="s">
        <v>60</v>
      </c>
      <c r="F40" s="544"/>
      <c r="G40" s="545"/>
      <c r="H40" s="546" t="s">
        <v>61</v>
      </c>
      <c r="I40" s="547"/>
      <c r="J40" s="547"/>
      <c r="K40" s="548"/>
      <c r="L40" s="22"/>
      <c r="M40" s="22"/>
    </row>
    <row r="41" spans="1:13" ht="107.25" customHeight="1" x14ac:dyDescent="0.25">
      <c r="B41" s="539"/>
      <c r="C41" s="540"/>
      <c r="D41" s="262"/>
      <c r="E41" s="549" t="s">
        <v>62</v>
      </c>
      <c r="F41" s="549"/>
      <c r="G41" s="549"/>
      <c r="H41" s="550" t="s">
        <v>63</v>
      </c>
      <c r="I41" s="550"/>
      <c r="J41" s="550"/>
      <c r="K41" s="550"/>
    </row>
    <row r="42" spans="1:13" ht="96" customHeight="1" x14ac:dyDescent="0.25">
      <c r="B42" s="541"/>
      <c r="C42" s="542"/>
      <c r="D42" s="262"/>
      <c r="E42" s="551" t="s">
        <v>64</v>
      </c>
      <c r="F42" s="551"/>
      <c r="G42" s="551"/>
      <c r="H42" s="552" t="s">
        <v>65</v>
      </c>
      <c r="I42" s="553"/>
      <c r="J42" s="553"/>
      <c r="K42" s="553"/>
    </row>
    <row r="43" spans="1:13" s="6" customFormat="1" x14ac:dyDescent="0.25"/>
  </sheetData>
  <sheetProtection algorithmName="SHA-512" hashValue="NImbxq9w6q5/H/9CAplWXk4Ss922uwwVi55sOceP6txLyoKTh9QSYIWh31x7dAGYZdViGUGZuGPt04V3mNJbRg==" saltValue="TWExDaqZogtaynXBjeKkfw==" spinCount="100000" sheet="1" objects="1" scenarios="1"/>
  <mergeCells count="64">
    <mergeCell ref="B28:B32"/>
    <mergeCell ref="E29:F29"/>
    <mergeCell ref="E30:F30"/>
    <mergeCell ref="G31:K31"/>
    <mergeCell ref="G32:K32"/>
    <mergeCell ref="G29:K29"/>
    <mergeCell ref="G30:K30"/>
    <mergeCell ref="E31:F31"/>
    <mergeCell ref="E32:F32"/>
    <mergeCell ref="G28:K28"/>
    <mergeCell ref="E28:F28"/>
    <mergeCell ref="E17:K17"/>
    <mergeCell ref="E14:K14"/>
    <mergeCell ref="B14:C14"/>
    <mergeCell ref="E20:F20"/>
    <mergeCell ref="B16:C18"/>
    <mergeCell ref="E19:F19"/>
    <mergeCell ref="E18:K18"/>
    <mergeCell ref="E16:K16"/>
    <mergeCell ref="B15:C15"/>
    <mergeCell ref="E15:K15"/>
    <mergeCell ref="G19:K19"/>
    <mergeCell ref="G20:K20"/>
    <mergeCell ref="B19:B27"/>
    <mergeCell ref="E26:F26"/>
    <mergeCell ref="E27:F27"/>
    <mergeCell ref="E21:F21"/>
    <mergeCell ref="E9:K9"/>
    <mergeCell ref="E11:K11"/>
    <mergeCell ref="E12:K12"/>
    <mergeCell ref="E13:K13"/>
    <mergeCell ref="B9:C9"/>
    <mergeCell ref="B11:C11"/>
    <mergeCell ref="B12:C12"/>
    <mergeCell ref="B13:C13"/>
    <mergeCell ref="B10:K10"/>
    <mergeCell ref="B33:C33"/>
    <mergeCell ref="B34:C34"/>
    <mergeCell ref="B35:C39"/>
    <mergeCell ref="E36:K36"/>
    <mergeCell ref="E39:K39"/>
    <mergeCell ref="E35:K35"/>
    <mergeCell ref="E33:K33"/>
    <mergeCell ref="E34:K34"/>
    <mergeCell ref="E37:K37"/>
    <mergeCell ref="E38:K38"/>
    <mergeCell ref="B40:C42"/>
    <mergeCell ref="E40:G40"/>
    <mergeCell ref="H40:K40"/>
    <mergeCell ref="E41:G41"/>
    <mergeCell ref="H41:K41"/>
    <mergeCell ref="E42:G42"/>
    <mergeCell ref="H42:K42"/>
    <mergeCell ref="G21:K21"/>
    <mergeCell ref="E22:F22"/>
    <mergeCell ref="G26:K26"/>
    <mergeCell ref="G27:K27"/>
    <mergeCell ref="G22:K22"/>
    <mergeCell ref="E23:F23"/>
    <mergeCell ref="G24:K24"/>
    <mergeCell ref="E24:F24"/>
    <mergeCell ref="E25:F25"/>
    <mergeCell ref="G25:K25"/>
    <mergeCell ref="G23:K23"/>
  </mergeCells>
  <phoneticPr fontId="0" type="noConversion"/>
  <dataValidations count="5">
    <dataValidation type="list" allowBlank="1" showInputMessage="1" showErrorMessage="1" sqref="F16:K16 F18:K18 E16:E18">
      <formula1>MACROPROCESOS</formula1>
    </dataValidation>
    <dataValidation type="list" allowBlank="1" showInputMessage="1" showErrorMessage="1" sqref="E13:K13">
      <formula1>OBJPDI</formula1>
    </dataValidation>
    <dataValidation type="list" allowBlank="1" showInputMessage="1" showErrorMessage="1" sqref="E15:K15">
      <formula1>INDIRECT($L$13)</formula1>
    </dataValidation>
    <dataValidation type="list" allowBlank="1" showInputMessage="1" showErrorMessage="1" sqref="C19:C27">
      <formula1>FACTORES</formula1>
    </dataValidation>
    <dataValidation type="list" allowBlank="1" showInputMessage="1" showErrorMessage="1" sqref="G19:K32">
      <formula1>INDIRECT(D19)</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BD_Ref!$C$58:$C$80</xm:f>
          </x14:formula1>
          <xm:sqref>E35:K39</xm:sqref>
        </x14:dataValidation>
        <x14:dataValidation type="list" allowBlank="1" showInputMessage="1" showErrorMessage="1">
          <x14:formula1>
            <xm:f>BD_Ref!$K$6:$K$16</xm:f>
          </x14:formula1>
          <xm:sqref>C28:C32</xm:sqref>
        </x14:dataValidation>
        <x14:dataValidation type="list" allowBlank="1" showInputMessage="1" showErrorMessage="1">
          <x14:formula1>
            <xm:f>BD_Ref!$D$40:$D$56</xm:f>
          </x14:formula1>
          <xm:sqref>E41:G42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8" tint="-0.499984740745262"/>
  </sheetPr>
  <dimension ref="A1:J40"/>
  <sheetViews>
    <sheetView topLeftCell="A25" workbookViewId="0">
      <selection activeCell="C28" sqref="C28:I28"/>
    </sheetView>
  </sheetViews>
  <sheetFormatPr baseColWidth="10" defaultColWidth="0" defaultRowHeight="16.5" zeroHeight="1" x14ac:dyDescent="0.3"/>
  <cols>
    <col min="1" max="1" width="11.85546875" style="1" customWidth="1"/>
    <col min="2" max="2" width="28.85546875" style="1" customWidth="1"/>
    <col min="3" max="3" width="14.140625" style="1" customWidth="1"/>
    <col min="4" max="4" width="41.42578125" style="1" customWidth="1"/>
    <col min="5" max="7" width="14.140625" style="1" customWidth="1"/>
    <col min="8" max="8" width="19.28515625" style="1" customWidth="1"/>
    <col min="9" max="9" width="44.5703125" style="1" customWidth="1"/>
    <col min="10" max="10" width="11.42578125" style="1" customWidth="1"/>
    <col min="11" max="16384" width="11.42578125" style="1" hidden="1"/>
  </cols>
  <sheetData>
    <row r="1" spans="1:10" s="2" customFormat="1" ht="15" x14ac:dyDescent="0.25">
      <c r="A1" s="320"/>
      <c r="B1" s="320"/>
      <c r="C1" s="320"/>
      <c r="D1" s="320"/>
      <c r="E1" s="320"/>
      <c r="F1" s="320"/>
      <c r="G1" s="320"/>
      <c r="H1" s="320"/>
      <c r="I1" s="320"/>
      <c r="J1" s="320"/>
    </row>
    <row r="2" spans="1:10" s="2" customFormat="1" ht="15" x14ac:dyDescent="0.25">
      <c r="A2" s="320"/>
      <c r="B2" s="327"/>
      <c r="C2" s="327"/>
      <c r="D2" s="327"/>
      <c r="E2" s="327"/>
      <c r="F2" s="327"/>
      <c r="G2" s="327"/>
      <c r="H2" s="518" t="s">
        <v>0</v>
      </c>
      <c r="I2" s="519" t="s">
        <v>1</v>
      </c>
      <c r="J2" s="320"/>
    </row>
    <row r="3" spans="1:10" s="2" customFormat="1" ht="15" x14ac:dyDescent="0.25">
      <c r="A3" s="320"/>
      <c r="B3" s="327"/>
      <c r="C3" s="327"/>
      <c r="D3" s="327"/>
      <c r="E3" s="327"/>
      <c r="F3" s="327"/>
      <c r="G3" s="327"/>
      <c r="H3" s="520" t="s">
        <v>2</v>
      </c>
      <c r="I3" s="515">
        <v>10</v>
      </c>
      <c r="J3" s="320"/>
    </row>
    <row r="4" spans="1:10" s="2" customFormat="1" ht="15" x14ac:dyDescent="0.25">
      <c r="A4" s="320"/>
      <c r="B4" s="327"/>
      <c r="C4" s="327"/>
      <c r="D4" s="327"/>
      <c r="E4" s="327"/>
      <c r="F4" s="327"/>
      <c r="G4" s="327"/>
      <c r="H4" s="518" t="s">
        <v>3</v>
      </c>
      <c r="I4" s="516">
        <v>45848</v>
      </c>
      <c r="J4" s="320"/>
    </row>
    <row r="5" spans="1:10" s="2" customFormat="1" ht="15" x14ac:dyDescent="0.25">
      <c r="A5" s="320"/>
      <c r="B5" s="320"/>
      <c r="C5" s="320"/>
      <c r="D5" s="320"/>
      <c r="E5" s="320"/>
      <c r="F5" s="320"/>
      <c r="G5" s="320"/>
      <c r="H5" s="518" t="s">
        <v>4</v>
      </c>
      <c r="I5" s="519" t="s">
        <v>1221</v>
      </c>
      <c r="J5" s="320"/>
    </row>
    <row r="6" spans="1:10" s="2" customFormat="1" ht="15" x14ac:dyDescent="0.25">
      <c r="A6" s="320"/>
      <c r="B6" s="328"/>
      <c r="C6" s="329"/>
      <c r="D6" s="329"/>
      <c r="E6" s="329"/>
      <c r="F6" s="329"/>
      <c r="G6" s="329"/>
      <c r="H6" s="329"/>
      <c r="I6" s="329"/>
      <c r="J6" s="320"/>
    </row>
    <row r="7" spans="1:10" s="2" customFormat="1" ht="29.25" customHeight="1" x14ac:dyDescent="0.25">
      <c r="A7" s="320"/>
      <c r="B7" s="328"/>
      <c r="C7" s="329"/>
      <c r="D7" s="329"/>
      <c r="E7" s="329"/>
      <c r="F7" s="329"/>
      <c r="G7" s="329"/>
      <c r="H7" s="329"/>
      <c r="I7" s="329"/>
      <c r="J7" s="320"/>
    </row>
    <row r="8" spans="1:10" s="313" customFormat="1" x14ac:dyDescent="0.3"/>
    <row r="9" spans="1:10" s="313" customFormat="1" ht="30.75" customHeight="1" x14ac:dyDescent="0.3">
      <c r="B9" s="583" t="s">
        <v>12</v>
      </c>
      <c r="C9" s="584"/>
      <c r="D9" s="590" t="str">
        <f>'PDI-01'!E13</f>
        <v xml:space="preserve">Excelencia Académica para la Formación Integral </v>
      </c>
      <c r="E9" s="591"/>
      <c r="F9" s="591"/>
      <c r="G9" s="591"/>
      <c r="H9" s="591"/>
      <c r="I9" s="592"/>
    </row>
    <row r="10" spans="1:10" s="313" customFormat="1" ht="6.75" customHeight="1" x14ac:dyDescent="0.3">
      <c r="B10" s="330"/>
      <c r="C10" s="331"/>
      <c r="D10" s="331"/>
      <c r="E10" s="331"/>
      <c r="F10" s="331"/>
      <c r="G10" s="331"/>
      <c r="H10" s="331"/>
      <c r="I10" s="331"/>
    </row>
    <row r="11" spans="1:10" s="313" customFormat="1" ht="31.5" customHeight="1" x14ac:dyDescent="0.3">
      <c r="B11" s="583" t="s">
        <v>16</v>
      </c>
      <c r="C11" s="584"/>
      <c r="D11" s="590" t="str">
        <f>'PDI-01'!E15</f>
        <v>Gestión curricular</v>
      </c>
      <c r="E11" s="591"/>
      <c r="F11" s="591"/>
      <c r="G11" s="591"/>
      <c r="H11" s="591"/>
      <c r="I11" s="592"/>
    </row>
    <row r="12" spans="1:10" s="313" customFormat="1" ht="6.75" customHeight="1" x14ac:dyDescent="0.3">
      <c r="B12" s="330"/>
      <c r="C12" s="331"/>
      <c r="D12" s="331"/>
      <c r="E12" s="331"/>
      <c r="F12" s="331"/>
      <c r="G12" s="331"/>
      <c r="H12" s="331"/>
      <c r="I12" s="331"/>
    </row>
    <row r="13" spans="1:10" s="313" customFormat="1" ht="31.5" customHeight="1" x14ac:dyDescent="0.3">
      <c r="B13" s="583" t="s">
        <v>8</v>
      </c>
      <c r="C13" s="584"/>
      <c r="D13" s="593" t="str">
        <f>'PDI-01'!E11</f>
        <v>Diseño y renovación curricular de los programas académicos (PDI2028 – CEA - 01)</v>
      </c>
      <c r="E13" s="593"/>
      <c r="F13" s="593"/>
      <c r="G13" s="593"/>
      <c r="H13" s="593"/>
      <c r="I13" s="593"/>
    </row>
    <row r="14" spans="1:10" s="313" customFormat="1" ht="16.5" customHeight="1" x14ac:dyDescent="0.3">
      <c r="B14" s="332"/>
      <c r="C14" s="332"/>
      <c r="D14" s="332"/>
      <c r="E14" s="332"/>
      <c r="F14" s="332"/>
      <c r="G14" s="332"/>
      <c r="H14" s="332"/>
    </row>
    <row r="15" spans="1:10" s="313" customFormat="1" ht="12.75" customHeight="1" x14ac:dyDescent="0.3"/>
    <row r="16" spans="1:10" ht="189" customHeight="1" x14ac:dyDescent="0.3">
      <c r="A16" s="313"/>
      <c r="B16" s="333" t="s">
        <v>66</v>
      </c>
      <c r="C16" s="587" t="s">
        <v>67</v>
      </c>
      <c r="D16" s="588"/>
      <c r="E16" s="588"/>
      <c r="F16" s="588"/>
      <c r="G16" s="588"/>
      <c r="H16" s="588"/>
      <c r="I16" s="589"/>
      <c r="J16" s="313"/>
    </row>
    <row r="17" spans="1:10" x14ac:dyDescent="0.3">
      <c r="A17" s="313"/>
      <c r="B17" s="574" t="s">
        <v>68</v>
      </c>
      <c r="C17" s="574"/>
      <c r="D17" s="574"/>
      <c r="E17" s="574"/>
      <c r="F17" s="574"/>
      <c r="G17" s="574"/>
      <c r="H17" s="574"/>
      <c r="I17" s="574"/>
      <c r="J17" s="313"/>
    </row>
    <row r="18" spans="1:10" ht="16.5" customHeight="1" x14ac:dyDescent="0.3">
      <c r="A18" s="313"/>
      <c r="B18" s="577" t="s">
        <v>69</v>
      </c>
      <c r="C18" s="594" t="s">
        <v>70</v>
      </c>
      <c r="D18" s="595"/>
      <c r="E18" s="596" t="s">
        <v>71</v>
      </c>
      <c r="F18" s="597"/>
      <c r="G18" s="598"/>
      <c r="H18" s="596" t="s">
        <v>72</v>
      </c>
      <c r="I18" s="598"/>
      <c r="J18" s="313"/>
    </row>
    <row r="19" spans="1:10" ht="62.25" customHeight="1" x14ac:dyDescent="0.3">
      <c r="A19" s="313"/>
      <c r="B19" s="539"/>
      <c r="C19" s="599" t="s">
        <v>1251</v>
      </c>
      <c r="D19" s="599"/>
      <c r="E19" s="600" t="s">
        <v>73</v>
      </c>
      <c r="F19" s="601"/>
      <c r="G19" s="602"/>
      <c r="H19" s="603" t="s">
        <v>74</v>
      </c>
      <c r="I19" s="602"/>
      <c r="J19" s="313"/>
    </row>
    <row r="20" spans="1:10" ht="63.75" customHeight="1" x14ac:dyDescent="0.3">
      <c r="A20" s="313"/>
      <c r="B20" s="539"/>
      <c r="C20" s="599"/>
      <c r="D20" s="599"/>
      <c r="E20" s="562" t="s">
        <v>75</v>
      </c>
      <c r="F20" s="569"/>
      <c r="G20" s="570"/>
      <c r="H20" s="561" t="s">
        <v>76</v>
      </c>
      <c r="I20" s="570"/>
      <c r="J20" s="313"/>
    </row>
    <row r="21" spans="1:10" x14ac:dyDescent="0.3">
      <c r="A21" s="313"/>
      <c r="B21" s="539"/>
      <c r="C21" s="599"/>
      <c r="D21" s="599"/>
      <c r="E21" s="597" t="s">
        <v>77</v>
      </c>
      <c r="F21" s="597"/>
      <c r="G21" s="598"/>
      <c r="H21" s="596" t="s">
        <v>78</v>
      </c>
      <c r="I21" s="598"/>
      <c r="J21" s="313"/>
    </row>
    <row r="22" spans="1:10" ht="78" customHeight="1" x14ac:dyDescent="0.3">
      <c r="A22" s="313"/>
      <c r="B22" s="539"/>
      <c r="C22" s="599"/>
      <c r="D22" s="599"/>
      <c r="E22" s="562" t="s">
        <v>79</v>
      </c>
      <c r="F22" s="569"/>
      <c r="G22" s="570"/>
      <c r="H22" s="561" t="s">
        <v>80</v>
      </c>
      <c r="I22" s="563"/>
      <c r="J22" s="313"/>
    </row>
    <row r="23" spans="1:10" ht="87" customHeight="1" x14ac:dyDescent="0.3">
      <c r="A23" s="313"/>
      <c r="B23" s="539"/>
      <c r="C23" s="599"/>
      <c r="D23" s="599"/>
      <c r="E23" s="562" t="s">
        <v>81</v>
      </c>
      <c r="F23" s="569"/>
      <c r="G23" s="570"/>
      <c r="H23" s="561" t="s">
        <v>82</v>
      </c>
      <c r="I23" s="563"/>
      <c r="J23" s="313"/>
    </row>
    <row r="24" spans="1:10" ht="106.5" customHeight="1" x14ac:dyDescent="0.3">
      <c r="A24" s="313"/>
      <c r="B24" s="539"/>
      <c r="C24" s="599"/>
      <c r="D24" s="599"/>
      <c r="E24" s="562" t="s">
        <v>83</v>
      </c>
      <c r="F24" s="569"/>
      <c r="G24" s="570"/>
      <c r="H24" s="561" t="s">
        <v>84</v>
      </c>
      <c r="I24" s="563"/>
      <c r="J24" s="313"/>
    </row>
    <row r="25" spans="1:10" ht="179.25" customHeight="1" x14ac:dyDescent="0.3">
      <c r="A25" s="313"/>
      <c r="B25" s="334" t="s">
        <v>85</v>
      </c>
      <c r="C25" s="585" t="s">
        <v>1252</v>
      </c>
      <c r="D25" s="586"/>
      <c r="E25" s="557"/>
      <c r="F25" s="557"/>
      <c r="G25" s="557"/>
      <c r="H25" s="557"/>
      <c r="I25" s="557"/>
      <c r="J25" s="313"/>
    </row>
    <row r="26" spans="1:10" ht="76.5" customHeight="1" x14ac:dyDescent="0.3">
      <c r="A26" s="313"/>
      <c r="B26" s="334" t="s">
        <v>86</v>
      </c>
      <c r="C26" s="556" t="s">
        <v>87</v>
      </c>
      <c r="D26" s="557"/>
      <c r="E26" s="557"/>
      <c r="F26" s="557"/>
      <c r="G26" s="557"/>
      <c r="H26" s="557"/>
      <c r="I26" s="557"/>
      <c r="J26" s="313"/>
    </row>
    <row r="27" spans="1:10" ht="53.25" customHeight="1" x14ac:dyDescent="0.3">
      <c r="A27" s="313"/>
      <c r="B27" s="335" t="s">
        <v>88</v>
      </c>
      <c r="C27" s="561" t="s">
        <v>89</v>
      </c>
      <c r="D27" s="569"/>
      <c r="E27" s="569"/>
      <c r="F27" s="569"/>
      <c r="G27" s="569"/>
      <c r="H27" s="569"/>
      <c r="I27" s="570"/>
      <c r="J27" s="313"/>
    </row>
    <row r="28" spans="1:10" ht="74.25" customHeight="1" x14ac:dyDescent="0.3">
      <c r="A28" s="313"/>
      <c r="B28" s="334" t="s">
        <v>90</v>
      </c>
      <c r="C28" s="581" t="s">
        <v>91</v>
      </c>
      <c r="D28" s="582"/>
      <c r="E28" s="582"/>
      <c r="F28" s="582"/>
      <c r="G28" s="582"/>
      <c r="H28" s="582"/>
      <c r="I28" s="582"/>
      <c r="J28" s="313"/>
    </row>
    <row r="29" spans="1:10" ht="33" customHeight="1" x14ac:dyDescent="0.3">
      <c r="A29" s="313"/>
      <c r="B29" s="313"/>
      <c r="C29" s="313"/>
      <c r="D29" s="313"/>
      <c r="E29" s="313"/>
      <c r="F29" s="313"/>
      <c r="G29" s="313"/>
      <c r="H29" s="313"/>
      <c r="I29" s="313"/>
      <c r="J29" s="313"/>
    </row>
    <row r="30" spans="1:10" hidden="1" x14ac:dyDescent="0.3">
      <c r="A30" s="313"/>
      <c r="B30" s="313"/>
      <c r="C30" s="313"/>
      <c r="D30" s="313"/>
      <c r="E30" s="313"/>
      <c r="F30" s="313"/>
      <c r="G30" s="313"/>
      <c r="H30" s="313"/>
      <c r="I30" s="313"/>
      <c r="J30" s="313"/>
    </row>
    <row r="31" spans="1:10" hidden="1" x14ac:dyDescent="0.3">
      <c r="A31" s="313"/>
      <c r="B31" s="313"/>
      <c r="C31" s="313"/>
      <c r="D31" s="313"/>
      <c r="E31" s="313"/>
      <c r="F31" s="313"/>
      <c r="G31" s="313"/>
      <c r="H31" s="313"/>
      <c r="I31" s="313"/>
      <c r="J31" s="313"/>
    </row>
    <row r="32" spans="1:10" hidden="1" x14ac:dyDescent="0.3">
      <c r="A32" s="313"/>
      <c r="B32" s="313"/>
      <c r="C32" s="313"/>
      <c r="D32" s="313"/>
      <c r="E32" s="313"/>
      <c r="F32" s="313"/>
      <c r="G32" s="313"/>
      <c r="H32" s="313"/>
      <c r="I32" s="313"/>
      <c r="J32" s="313"/>
    </row>
    <row r="33" spans="1:10" hidden="1" x14ac:dyDescent="0.3">
      <c r="A33" s="313"/>
      <c r="B33" s="313"/>
      <c r="C33" s="313"/>
      <c r="D33" s="313"/>
      <c r="E33" s="313"/>
      <c r="F33" s="313"/>
      <c r="G33" s="313"/>
      <c r="H33" s="313"/>
      <c r="I33" s="313"/>
      <c r="J33" s="313"/>
    </row>
    <row r="34" spans="1:10" hidden="1" x14ac:dyDescent="0.3">
      <c r="A34" s="313"/>
      <c r="B34" s="313"/>
      <c r="C34" s="313"/>
      <c r="D34" s="313"/>
      <c r="E34" s="313"/>
      <c r="F34" s="313"/>
      <c r="G34" s="313"/>
      <c r="H34" s="313"/>
      <c r="I34" s="313"/>
      <c r="J34" s="313"/>
    </row>
    <row r="35" spans="1:10" hidden="1" x14ac:dyDescent="0.3">
      <c r="A35" s="313"/>
      <c r="B35" s="313"/>
      <c r="C35" s="313"/>
      <c r="D35" s="313"/>
      <c r="E35" s="313"/>
      <c r="F35" s="313"/>
      <c r="G35" s="313"/>
      <c r="H35" s="313"/>
      <c r="I35" s="313"/>
      <c r="J35" s="313"/>
    </row>
    <row r="36" spans="1:10" hidden="1" x14ac:dyDescent="0.3">
      <c r="A36" s="313"/>
      <c r="B36" s="313"/>
      <c r="C36" s="313"/>
      <c r="D36" s="313"/>
      <c r="E36" s="313"/>
      <c r="F36" s="313"/>
      <c r="G36" s="313"/>
      <c r="H36" s="313"/>
      <c r="I36" s="313"/>
      <c r="J36" s="313"/>
    </row>
    <row r="37" spans="1:10" hidden="1" x14ac:dyDescent="0.3">
      <c r="A37" s="313"/>
      <c r="B37" s="313"/>
      <c r="C37" s="313"/>
      <c r="D37" s="313"/>
      <c r="E37" s="313"/>
      <c r="F37" s="313"/>
      <c r="G37" s="313"/>
      <c r="H37" s="313"/>
      <c r="I37" s="313"/>
      <c r="J37" s="313"/>
    </row>
    <row r="38" spans="1:10" hidden="1" x14ac:dyDescent="0.3">
      <c r="A38" s="313"/>
      <c r="B38" s="313"/>
      <c r="C38" s="313"/>
      <c r="D38" s="313"/>
      <c r="E38" s="313"/>
      <c r="F38" s="313"/>
      <c r="G38" s="313"/>
      <c r="H38" s="313"/>
      <c r="I38" s="313"/>
      <c r="J38" s="313"/>
    </row>
    <row r="39" spans="1:10" hidden="1" x14ac:dyDescent="0.3">
      <c r="A39" s="313"/>
      <c r="B39" s="313"/>
      <c r="C39" s="313"/>
      <c r="D39" s="313"/>
      <c r="E39" s="313"/>
      <c r="F39" s="313"/>
      <c r="G39" s="313"/>
      <c r="H39" s="313"/>
      <c r="I39" s="313"/>
      <c r="J39" s="313"/>
    </row>
    <row r="40" spans="1:10" hidden="1" x14ac:dyDescent="0.3">
      <c r="A40" s="313"/>
      <c r="B40" s="313"/>
      <c r="C40" s="313"/>
      <c r="D40" s="313"/>
      <c r="E40" s="313"/>
      <c r="F40" s="313"/>
      <c r="G40" s="313"/>
      <c r="H40" s="313"/>
      <c r="I40" s="313"/>
      <c r="J40" s="313"/>
    </row>
  </sheetData>
  <sheetProtection algorithmName="SHA-512" hashValue="lSI/nqAFhlnZt9vw5/2FLJk3T/JO2LTJGPLUNO22evhkoMd1dfBSyVvU6NQUUS0CTKVEW9625mLBrAtOjgt37w==" saltValue="NKrG9kL8nHxG7TtHqLKrsQ==" spinCount="100000" sheet="1" formatCells="0"/>
  <mergeCells count="29">
    <mergeCell ref="E24:G24"/>
    <mergeCell ref="H24:I24"/>
    <mergeCell ref="E23:G23"/>
    <mergeCell ref="H23:I23"/>
    <mergeCell ref="H21:I21"/>
    <mergeCell ref="E22:G22"/>
    <mergeCell ref="H22:I22"/>
    <mergeCell ref="B11:C11"/>
    <mergeCell ref="D11:I11"/>
    <mergeCell ref="H20:I20"/>
    <mergeCell ref="E19:G19"/>
    <mergeCell ref="H19:I19"/>
    <mergeCell ref="E20:G20"/>
    <mergeCell ref="C28:I28"/>
    <mergeCell ref="B9:C9"/>
    <mergeCell ref="B13:C13"/>
    <mergeCell ref="B17:I17"/>
    <mergeCell ref="C25:I25"/>
    <mergeCell ref="C26:I26"/>
    <mergeCell ref="C27:I27"/>
    <mergeCell ref="C16:I16"/>
    <mergeCell ref="D9:I9"/>
    <mergeCell ref="D13:I13"/>
    <mergeCell ref="C18:D18"/>
    <mergeCell ref="E18:G18"/>
    <mergeCell ref="H18:I18"/>
    <mergeCell ref="B18:B24"/>
    <mergeCell ref="E21:G21"/>
    <mergeCell ref="C19:D24"/>
  </mergeCells>
  <phoneticPr fontId="0" type="noConversion"/>
  <pageMargins left="0.70866141732283472" right="0.70866141732283472" top="0.74803149606299213" bottom="0.74803149606299213" header="0.31496062992125984" footer="0.31496062992125984"/>
  <pageSetup paperSize="9" scale="95" orientation="portrait" r:id="rId1"/>
  <colBreaks count="1" manualBreakCount="1">
    <brk id="9" max="1048575"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8" tint="-0.499984740745262"/>
  </sheetPr>
  <dimension ref="A1:V1048576"/>
  <sheetViews>
    <sheetView topLeftCell="A46" zoomScale="70" zoomScaleNormal="70" workbookViewId="0">
      <selection activeCell="E52" sqref="E52:F52"/>
    </sheetView>
  </sheetViews>
  <sheetFormatPr baseColWidth="10" defaultColWidth="0" defaultRowHeight="15" zeroHeight="1" x14ac:dyDescent="0.25"/>
  <cols>
    <col min="1" max="1" width="6.7109375" style="4" customWidth="1"/>
    <col min="2" max="2" width="8.140625" style="4" customWidth="1"/>
    <col min="3" max="3" width="3.42578125" style="4" customWidth="1"/>
    <col min="4" max="4" width="43.5703125" style="3" customWidth="1"/>
    <col min="5" max="5" width="48.85546875" style="4" customWidth="1"/>
    <col min="6" max="6" width="44.7109375" style="4" customWidth="1"/>
    <col min="7" max="7" width="51.85546875" style="4" customWidth="1"/>
    <col min="8" max="8" width="37.42578125" style="4" customWidth="1"/>
    <col min="9" max="9" width="40.42578125" style="4" customWidth="1"/>
    <col min="10" max="10" width="19.42578125" style="4" customWidth="1"/>
    <col min="11" max="11" width="18.5703125" style="4" customWidth="1"/>
    <col min="12" max="12" width="19.7109375" style="4" customWidth="1"/>
    <col min="13" max="13" width="21.85546875" style="4" customWidth="1"/>
    <col min="14" max="14" width="38.5703125" style="4" customWidth="1"/>
    <col min="15" max="15" width="46.85546875" style="4" customWidth="1"/>
    <col min="16" max="16" width="31" style="4" customWidth="1"/>
    <col min="17" max="17" width="12.7109375" style="4" customWidth="1"/>
    <col min="18" max="18" width="11.42578125" style="4" hidden="1" customWidth="1"/>
    <col min="19" max="22" width="0" style="4" hidden="1" customWidth="1"/>
    <col min="23" max="16384" width="11.42578125" style="4" hidden="1"/>
  </cols>
  <sheetData>
    <row r="1" spans="1:17" s="2" customFormat="1" x14ac:dyDescent="0.25">
      <c r="A1" s="320"/>
      <c r="B1" s="320"/>
      <c r="C1" s="320"/>
      <c r="D1" s="336"/>
      <c r="E1" s="320"/>
      <c r="F1" s="320"/>
      <c r="G1" s="320"/>
      <c r="H1" s="320"/>
      <c r="I1" s="320"/>
      <c r="J1" s="320"/>
      <c r="K1" s="320"/>
      <c r="L1" s="320"/>
      <c r="M1" s="320"/>
      <c r="N1" s="320"/>
      <c r="O1" s="320"/>
      <c r="P1" s="320"/>
      <c r="Q1" s="320"/>
    </row>
    <row r="2" spans="1:17" s="2" customFormat="1" x14ac:dyDescent="0.25">
      <c r="A2" s="320"/>
      <c r="B2" s="320"/>
      <c r="C2" s="320"/>
      <c r="D2" s="327"/>
      <c r="E2" s="327"/>
      <c r="F2" s="327"/>
      <c r="G2" s="320"/>
      <c r="H2" s="320"/>
      <c r="I2" s="518" t="s">
        <v>0</v>
      </c>
      <c r="J2" s="518" t="str">
        <f>[2]Índice!L2</f>
        <v>113-F31</v>
      </c>
      <c r="K2" s="320"/>
      <c r="L2" s="320"/>
      <c r="M2" s="320"/>
      <c r="N2" s="320"/>
      <c r="O2" s="320"/>
      <c r="P2" s="320"/>
      <c r="Q2" s="320"/>
    </row>
    <row r="3" spans="1:17" s="2" customFormat="1" x14ac:dyDescent="0.25">
      <c r="A3" s="320"/>
      <c r="B3" s="320"/>
      <c r="C3" s="320"/>
      <c r="D3" s="327"/>
      <c r="E3" s="327"/>
      <c r="F3" s="327"/>
      <c r="G3" s="320"/>
      <c r="H3" s="320"/>
      <c r="I3" s="518" t="s">
        <v>2</v>
      </c>
      <c r="J3" s="515">
        <v>10</v>
      </c>
      <c r="K3" s="320"/>
      <c r="L3" s="320"/>
      <c r="M3" s="320"/>
      <c r="N3" s="320"/>
      <c r="O3" s="320"/>
      <c r="P3" s="320"/>
      <c r="Q3" s="320"/>
    </row>
    <row r="4" spans="1:17" s="2" customFormat="1" x14ac:dyDescent="0.25">
      <c r="A4" s="320"/>
      <c r="B4" s="320"/>
      <c r="C4" s="320"/>
      <c r="D4" s="327"/>
      <c r="E4" s="327"/>
      <c r="F4" s="327"/>
      <c r="G4" s="320"/>
      <c r="H4" s="320"/>
      <c r="I4" s="518" t="s">
        <v>3</v>
      </c>
      <c r="J4" s="516">
        <v>45848</v>
      </c>
      <c r="K4" s="320"/>
      <c r="L4" s="320"/>
      <c r="M4" s="320"/>
      <c r="N4" s="320"/>
      <c r="O4" s="320"/>
      <c r="P4" s="320"/>
      <c r="Q4" s="320"/>
    </row>
    <row r="5" spans="1:17" s="2" customFormat="1" x14ac:dyDescent="0.25">
      <c r="A5" s="320"/>
      <c r="B5" s="320"/>
      <c r="C5" s="320"/>
      <c r="D5" s="336"/>
      <c r="E5" s="320"/>
      <c r="F5" s="320"/>
      <c r="G5" s="320"/>
      <c r="H5" s="320"/>
      <c r="I5" s="518" t="s">
        <v>4</v>
      </c>
      <c r="J5" s="518" t="s">
        <v>1222</v>
      </c>
      <c r="K5" s="320"/>
      <c r="L5" s="320"/>
      <c r="M5" s="320"/>
      <c r="N5" s="320"/>
      <c r="O5" s="320"/>
      <c r="P5" s="320"/>
      <c r="Q5" s="320"/>
    </row>
    <row r="6" spans="1:17" s="2" customFormat="1" x14ac:dyDescent="0.25">
      <c r="A6" s="320"/>
      <c r="B6" s="320"/>
      <c r="C6" s="320"/>
      <c r="D6" s="336"/>
      <c r="E6" s="320"/>
      <c r="F6" s="320"/>
      <c r="G6" s="320"/>
      <c r="H6" s="320"/>
      <c r="I6" s="320"/>
      <c r="J6" s="320"/>
      <c r="K6" s="320"/>
      <c r="L6" s="320"/>
      <c r="M6" s="320"/>
      <c r="N6" s="320"/>
      <c r="O6" s="320"/>
      <c r="P6" s="320"/>
      <c r="Q6" s="320"/>
    </row>
    <row r="7" spans="1:17" s="2" customFormat="1" ht="30" customHeight="1" x14ac:dyDescent="0.25">
      <c r="A7" s="320"/>
      <c r="B7" s="320"/>
      <c r="C7" s="320"/>
      <c r="D7" s="336"/>
      <c r="E7" s="328"/>
      <c r="F7" s="328"/>
      <c r="G7" s="328"/>
      <c r="H7" s="328"/>
      <c r="I7" s="328"/>
      <c r="J7" s="328"/>
      <c r="K7" s="328"/>
      <c r="L7" s="328"/>
      <c r="M7" s="328"/>
      <c r="N7" s="328"/>
      <c r="O7" s="320"/>
      <c r="P7" s="320"/>
      <c r="Q7" s="320"/>
    </row>
    <row r="8" spans="1:17" s="300" customFormat="1" ht="27.75" customHeight="1" x14ac:dyDescent="0.25">
      <c r="D8" s="337"/>
    </row>
    <row r="9" spans="1:17" s="301" customFormat="1" ht="30.95" customHeight="1" x14ac:dyDescent="0.25">
      <c r="B9" s="583" t="s">
        <v>92</v>
      </c>
      <c r="C9" s="583"/>
      <c r="D9" s="583"/>
      <c r="E9" s="593" t="str">
        <f>'PDI-01'!E13</f>
        <v xml:space="preserve">Excelencia Académica para la Formación Integral </v>
      </c>
      <c r="F9" s="593"/>
      <c r="G9" s="593"/>
      <c r="H9" s="338"/>
      <c r="I9" s="338"/>
      <c r="J9" s="338"/>
      <c r="K9" s="338"/>
      <c r="L9" s="338"/>
      <c r="M9" s="338"/>
      <c r="N9" s="338"/>
      <c r="O9" s="338"/>
      <c r="P9" s="338"/>
    </row>
    <row r="10" spans="1:17" s="301" customFormat="1" ht="6.75" customHeight="1" x14ac:dyDescent="0.25">
      <c r="D10" s="339"/>
    </row>
    <row r="11" spans="1:17" s="301" customFormat="1" ht="30.95" customHeight="1" x14ac:dyDescent="0.25">
      <c r="B11" s="583" t="s">
        <v>16</v>
      </c>
      <c r="C11" s="583"/>
      <c r="D11" s="583"/>
      <c r="E11" s="593" t="str">
        <f>'PDI-01'!E15</f>
        <v>Gestión curricular</v>
      </c>
      <c r="F11" s="593"/>
      <c r="G11" s="593"/>
    </row>
    <row r="12" spans="1:17" s="301" customFormat="1" ht="6.75" customHeight="1" x14ac:dyDescent="0.25">
      <c r="D12" s="339"/>
    </row>
    <row r="13" spans="1:17" s="301" customFormat="1" ht="30.95" customHeight="1" x14ac:dyDescent="0.25">
      <c r="B13" s="620" t="s">
        <v>93</v>
      </c>
      <c r="C13" s="620"/>
      <c r="D13" s="620"/>
      <c r="E13" s="593" t="str">
        <f>'PDI-01'!E11</f>
        <v>Diseño y renovación curricular de los programas académicos (PDI2028 – CEA - 01)</v>
      </c>
      <c r="F13" s="593"/>
      <c r="G13" s="593"/>
      <c r="H13" s="338"/>
      <c r="I13" s="338"/>
      <c r="J13" s="338"/>
      <c r="K13" s="338"/>
      <c r="L13" s="338"/>
      <c r="M13" s="338"/>
      <c r="N13" s="338"/>
      <c r="O13" s="338"/>
      <c r="P13" s="338"/>
    </row>
    <row r="14" spans="1:17" s="301" customFormat="1" ht="16.5" x14ac:dyDescent="0.25">
      <c r="B14" s="302"/>
      <c r="C14" s="302"/>
      <c r="D14" s="302"/>
      <c r="E14" s="260"/>
      <c r="F14" s="260"/>
      <c r="G14" s="260"/>
      <c r="H14" s="338"/>
      <c r="I14" s="338"/>
      <c r="J14" s="338"/>
      <c r="K14" s="338"/>
      <c r="L14" s="338"/>
      <c r="M14" s="338"/>
      <c r="N14" s="338"/>
      <c r="O14" s="338"/>
      <c r="P14" s="338"/>
    </row>
    <row r="15" spans="1:17" s="301" customFormat="1" ht="16.5" x14ac:dyDescent="0.25">
      <c r="B15" s="302"/>
      <c r="C15" s="302"/>
      <c r="D15" s="302"/>
      <c r="E15" s="260"/>
      <c r="F15" s="260"/>
      <c r="G15" s="260"/>
      <c r="H15" s="338"/>
      <c r="I15" s="338"/>
      <c r="J15" s="338"/>
      <c r="K15" s="338"/>
      <c r="L15" s="338"/>
      <c r="M15" s="338"/>
      <c r="N15" s="338"/>
      <c r="O15" s="338"/>
      <c r="P15" s="338"/>
    </row>
    <row r="16" spans="1:17" s="301" customFormat="1" ht="204" customHeight="1" x14ac:dyDescent="0.25">
      <c r="B16" s="302"/>
      <c r="C16" s="302"/>
      <c r="D16" s="347" t="s">
        <v>94</v>
      </c>
      <c r="E16" s="612" t="str">
        <f>'PDI-02'!C19</f>
        <v xml:space="preserve"> La Universidad Tecnológica de Pereira para mantener su esencia de institución de educación superior pública y responder a los objetivos que el Estado le ha encomendado, debe promover en los programas académicos la revisión y renovación permanente de las propuestas académicas curriculares para hacerlas pertinentes a la sociedad actual y del futuro, en búsqueda de la calidad y la excelencia académica.
</v>
      </c>
      <c r="F16" s="612"/>
      <c r="G16" s="334" t="s">
        <v>95</v>
      </c>
      <c r="H16" s="556" t="s">
        <v>96</v>
      </c>
      <c r="I16" s="556"/>
      <c r="J16" s="556"/>
      <c r="K16" s="556"/>
      <c r="L16" s="556"/>
      <c r="M16" s="260"/>
      <c r="N16" s="338"/>
      <c r="O16" s="338"/>
      <c r="P16" s="338"/>
    </row>
    <row r="17" spans="2:18" s="301" customFormat="1" ht="32.25" customHeight="1" x14ac:dyDescent="0.25">
      <c r="B17" s="302"/>
      <c r="C17" s="302"/>
      <c r="D17" s="349" t="s">
        <v>97</v>
      </c>
      <c r="E17" s="619" t="str">
        <f>'PDI-02'!E19:G19</f>
        <v>1 Resistencia al cambio de la comunidad universitaria para renovar las propuestas curriculares de los programas.</v>
      </c>
      <c r="F17" s="619"/>
      <c r="G17" s="613" t="s">
        <v>98</v>
      </c>
      <c r="H17" s="615" t="s">
        <v>99</v>
      </c>
      <c r="I17" s="616"/>
      <c r="J17" s="616"/>
      <c r="K17" s="616"/>
      <c r="L17" s="617"/>
      <c r="M17" s="260"/>
      <c r="N17" s="338"/>
      <c r="O17" s="338"/>
      <c r="P17" s="338"/>
    </row>
    <row r="18" spans="2:18" s="301" customFormat="1" ht="32.25" customHeight="1" x14ac:dyDescent="0.25">
      <c r="B18" s="302"/>
      <c r="C18" s="302"/>
      <c r="D18" s="349" t="s">
        <v>100</v>
      </c>
      <c r="E18" s="619" t="str">
        <f>'PDI-02'!E20:G20</f>
        <v>2 Falta de formación pedagógica, didáctica y  curricular en la base docente de la Universidad para promover los cambios curriculares.</v>
      </c>
      <c r="F18" s="619"/>
      <c r="G18" s="614"/>
      <c r="H18" s="603"/>
      <c r="I18" s="600"/>
      <c r="J18" s="600"/>
      <c r="K18" s="600"/>
      <c r="L18" s="618"/>
      <c r="M18" s="260"/>
      <c r="N18" s="338"/>
      <c r="O18" s="338"/>
      <c r="P18" s="338"/>
    </row>
    <row r="19" spans="2:18" s="301" customFormat="1" ht="24.75" customHeight="1" x14ac:dyDescent="0.25">
      <c r="B19" s="302"/>
      <c r="C19" s="302"/>
      <c r="D19" s="302"/>
      <c r="E19" s="260"/>
      <c r="F19" s="260"/>
      <c r="G19" s="260"/>
      <c r="H19" s="338"/>
      <c r="I19" s="338"/>
      <c r="J19" s="338"/>
      <c r="K19" s="338"/>
      <c r="L19" s="338"/>
      <c r="M19" s="338"/>
      <c r="N19" s="338"/>
      <c r="O19" s="338"/>
      <c r="P19" s="338"/>
    </row>
    <row r="20" spans="2:18" s="313" customFormat="1" ht="16.5" x14ac:dyDescent="0.3">
      <c r="D20" s="340"/>
    </row>
    <row r="21" spans="2:18" s="313" customFormat="1" ht="27.75" customHeight="1" x14ac:dyDescent="0.3">
      <c r="D21" s="334" t="s">
        <v>101</v>
      </c>
    </row>
    <row r="22" spans="2:18" s="313" customFormat="1" ht="34.5" customHeight="1" x14ac:dyDescent="0.3">
      <c r="D22" s="555" t="s">
        <v>102</v>
      </c>
      <c r="E22" s="580"/>
      <c r="F22" s="580"/>
      <c r="G22" s="580"/>
      <c r="H22" s="580"/>
      <c r="I22" s="580"/>
      <c r="J22" s="580"/>
      <c r="K22" s="580"/>
      <c r="L22" s="580"/>
      <c r="M22" s="580"/>
      <c r="N22" s="580"/>
      <c r="O22" s="554"/>
      <c r="P22" s="9"/>
      <c r="Q22" s="341"/>
    </row>
    <row r="23" spans="2:18" s="313" customFormat="1" ht="34.5" customHeight="1" x14ac:dyDescent="0.3">
      <c r="D23" s="10"/>
      <c r="E23" s="10"/>
      <c r="F23" s="10"/>
      <c r="G23" s="10"/>
      <c r="H23" s="10"/>
      <c r="I23" s="10"/>
      <c r="J23" s="10"/>
      <c r="K23" s="10"/>
      <c r="L23" s="10"/>
      <c r="M23" s="10"/>
      <c r="N23" s="10"/>
      <c r="O23" s="10"/>
      <c r="P23" s="10"/>
      <c r="Q23" s="341"/>
    </row>
    <row r="24" spans="2:18" s="313" customFormat="1" ht="30" customHeight="1" x14ac:dyDescent="0.3">
      <c r="B24" s="11"/>
      <c r="D24" s="611" t="s">
        <v>103</v>
      </c>
      <c r="E24" s="611"/>
      <c r="F24" s="611"/>
      <c r="G24" s="611"/>
      <c r="H24" s="611"/>
      <c r="I24" s="611"/>
      <c r="J24" s="611"/>
      <c r="K24" s="611"/>
      <c r="L24" s="611"/>
      <c r="M24" s="611"/>
      <c r="N24" s="611"/>
      <c r="O24" s="611"/>
      <c r="P24" s="611"/>
      <c r="Q24" s="341"/>
    </row>
    <row r="25" spans="2:18" s="313" customFormat="1" ht="18" customHeight="1" x14ac:dyDescent="0.3">
      <c r="B25" s="604" t="s">
        <v>104</v>
      </c>
      <c r="D25" s="605" t="s">
        <v>105</v>
      </c>
      <c r="E25" s="555" t="s">
        <v>106</v>
      </c>
      <c r="F25" s="580"/>
      <c r="G25" s="580"/>
      <c r="H25" s="580"/>
      <c r="I25" s="580"/>
      <c r="J25" s="580"/>
      <c r="K25" s="580"/>
      <c r="L25" s="580"/>
      <c r="M25" s="554"/>
      <c r="N25" s="605" t="s">
        <v>107</v>
      </c>
      <c r="O25" s="605" t="s">
        <v>108</v>
      </c>
      <c r="P25" s="605" t="s">
        <v>109</v>
      </c>
    </row>
    <row r="26" spans="2:18" s="313" customFormat="1" ht="75.75" customHeight="1" x14ac:dyDescent="0.3">
      <c r="B26" s="604"/>
      <c r="D26" s="606"/>
      <c r="E26" s="334" t="s">
        <v>110</v>
      </c>
      <c r="F26" s="351" t="s">
        <v>111</v>
      </c>
      <c r="G26" s="334" t="s">
        <v>112</v>
      </c>
      <c r="H26" s="334" t="s">
        <v>113</v>
      </c>
      <c r="I26" s="334" t="s">
        <v>114</v>
      </c>
      <c r="J26" s="334" t="s">
        <v>115</v>
      </c>
      <c r="K26" s="334" t="s">
        <v>116</v>
      </c>
      <c r="L26" s="334" t="s">
        <v>117</v>
      </c>
      <c r="M26" s="351" t="s">
        <v>118</v>
      </c>
      <c r="N26" s="606"/>
      <c r="O26" s="607"/>
      <c r="P26" s="607"/>
      <c r="R26" s="342">
        <v>3</v>
      </c>
    </row>
    <row r="27" spans="2:18" s="331" customFormat="1" ht="108" customHeight="1" x14ac:dyDescent="0.25">
      <c r="B27" s="604"/>
      <c r="D27" s="13" t="s">
        <v>119</v>
      </c>
      <c r="E27" s="478" t="s">
        <v>120</v>
      </c>
      <c r="F27" s="479" t="s">
        <v>121</v>
      </c>
      <c r="G27" s="480" t="s">
        <v>122</v>
      </c>
      <c r="H27" s="481" t="s">
        <v>123</v>
      </c>
      <c r="I27" s="473">
        <v>0.55000000000000004</v>
      </c>
      <c r="J27" s="482">
        <v>0.5</v>
      </c>
      <c r="K27" s="482">
        <v>0.65</v>
      </c>
      <c r="L27" s="482">
        <v>0.75</v>
      </c>
      <c r="M27" s="483">
        <v>0.9</v>
      </c>
      <c r="N27" s="13" t="s">
        <v>124</v>
      </c>
      <c r="O27" s="484" t="s">
        <v>125</v>
      </c>
      <c r="P27" s="485" t="s">
        <v>126</v>
      </c>
      <c r="R27" s="343"/>
    </row>
    <row r="28" spans="2:18" s="331" customFormat="1" ht="110.25" customHeight="1" x14ac:dyDescent="0.25">
      <c r="B28" s="604"/>
      <c r="D28" s="477" t="s">
        <v>127</v>
      </c>
      <c r="E28" s="13" t="s">
        <v>1209</v>
      </c>
      <c r="F28" s="13" t="s">
        <v>1210</v>
      </c>
      <c r="G28" s="13" t="s">
        <v>122</v>
      </c>
      <c r="H28" s="13" t="s">
        <v>1211</v>
      </c>
      <c r="I28" s="504">
        <v>0.38269999999999998</v>
      </c>
      <c r="J28" s="495">
        <v>0.4</v>
      </c>
      <c r="K28" s="495">
        <v>0.42</v>
      </c>
      <c r="L28" s="495">
        <v>0.43</v>
      </c>
      <c r="M28" s="495">
        <v>0.44</v>
      </c>
      <c r="N28" s="13" t="s">
        <v>1212</v>
      </c>
      <c r="O28" s="13" t="s">
        <v>1213</v>
      </c>
      <c r="P28" s="13" t="s">
        <v>11</v>
      </c>
      <c r="R28" s="343"/>
    </row>
    <row r="29" spans="2:18" s="313" customFormat="1" ht="21.75" customHeight="1" x14ac:dyDescent="0.3">
      <c r="B29" s="344"/>
      <c r="D29" s="303"/>
      <c r="F29" s="345"/>
    </row>
    <row r="30" spans="2:18" s="313" customFormat="1" ht="21.75" customHeight="1" x14ac:dyDescent="0.3">
      <c r="B30" s="344"/>
      <c r="D30" s="608" t="s">
        <v>128</v>
      </c>
      <c r="E30" s="608"/>
      <c r="F30" s="608"/>
      <c r="G30" s="608"/>
      <c r="H30" s="608"/>
      <c r="I30" s="608"/>
      <c r="J30" s="608"/>
      <c r="K30" s="608"/>
      <c r="L30" s="608"/>
      <c r="M30" s="608"/>
      <c r="N30" s="608"/>
      <c r="O30" s="608"/>
      <c r="P30" s="608"/>
    </row>
    <row r="31" spans="2:18" s="313" customFormat="1" ht="21.75" customHeight="1" x14ac:dyDescent="0.3">
      <c r="B31" s="604" t="s">
        <v>129</v>
      </c>
      <c r="D31" s="605" t="s">
        <v>130</v>
      </c>
      <c r="E31" s="555" t="s">
        <v>106</v>
      </c>
      <c r="F31" s="580"/>
      <c r="G31" s="580"/>
      <c r="H31" s="580"/>
      <c r="I31" s="580"/>
      <c r="J31" s="580"/>
      <c r="K31" s="580"/>
      <c r="L31" s="580"/>
      <c r="M31" s="554"/>
      <c r="N31" s="605" t="s">
        <v>107</v>
      </c>
      <c r="O31" s="605" t="s">
        <v>108</v>
      </c>
      <c r="P31" s="605" t="s">
        <v>1199</v>
      </c>
    </row>
    <row r="32" spans="2:18" s="313" customFormat="1" ht="102.75" customHeight="1" x14ac:dyDescent="0.3">
      <c r="B32" s="604"/>
      <c r="D32" s="606"/>
      <c r="E32" s="334" t="s">
        <v>131</v>
      </c>
      <c r="F32" s="351" t="s">
        <v>111</v>
      </c>
      <c r="G32" s="334" t="s">
        <v>112</v>
      </c>
      <c r="H32" s="334" t="s">
        <v>113</v>
      </c>
      <c r="I32" s="334" t="s">
        <v>114</v>
      </c>
      <c r="J32" s="334" t="s">
        <v>115</v>
      </c>
      <c r="K32" s="334" t="s">
        <v>116</v>
      </c>
      <c r="L32" s="334" t="s">
        <v>117</v>
      </c>
      <c r="M32" s="351" t="s">
        <v>118</v>
      </c>
      <c r="N32" s="606"/>
      <c r="O32" s="609"/>
      <c r="P32" s="607"/>
    </row>
    <row r="33" spans="2:18" s="313" customFormat="1" ht="163.5" customHeight="1" x14ac:dyDescent="0.3">
      <c r="B33" s="604"/>
      <c r="D33" s="610" t="s">
        <v>132</v>
      </c>
      <c r="E33" s="505" t="s">
        <v>133</v>
      </c>
      <c r="F33" s="464" t="s">
        <v>134</v>
      </c>
      <c r="G33" s="463" t="s">
        <v>135</v>
      </c>
      <c r="H33" s="464" t="s">
        <v>136</v>
      </c>
      <c r="I33" s="473">
        <v>0.68</v>
      </c>
      <c r="J33" s="273">
        <v>0.77</v>
      </c>
      <c r="K33" s="437">
        <v>0.8</v>
      </c>
      <c r="L33" s="437">
        <v>0.83</v>
      </c>
      <c r="M33" s="273">
        <v>0.85</v>
      </c>
      <c r="N33" s="508" t="s">
        <v>1192</v>
      </c>
      <c r="O33" s="549" t="s">
        <v>137</v>
      </c>
      <c r="P33" s="549" t="s">
        <v>11</v>
      </c>
    </row>
    <row r="34" spans="2:18" s="313" customFormat="1" ht="97.5" customHeight="1" x14ac:dyDescent="0.3">
      <c r="B34" s="604"/>
      <c r="D34" s="610"/>
      <c r="E34" s="506" t="s">
        <v>138</v>
      </c>
      <c r="F34" s="465" t="s">
        <v>1214</v>
      </c>
      <c r="G34" s="511" t="s">
        <v>1083</v>
      </c>
      <c r="H34" s="471" t="s">
        <v>139</v>
      </c>
      <c r="I34" s="472">
        <v>60</v>
      </c>
      <c r="J34" s="512">
        <v>60</v>
      </c>
      <c r="K34" s="470">
        <v>78</v>
      </c>
      <c r="L34" s="470">
        <v>90</v>
      </c>
      <c r="M34" s="470">
        <v>108</v>
      </c>
      <c r="N34" s="513" t="s">
        <v>1215</v>
      </c>
      <c r="O34" s="549"/>
      <c r="P34" s="549"/>
    </row>
    <row r="35" spans="2:18" s="313" customFormat="1" ht="147" customHeight="1" x14ac:dyDescent="0.3">
      <c r="B35" s="604"/>
      <c r="D35" s="610"/>
      <c r="E35" s="507" t="s">
        <v>1193</v>
      </c>
      <c r="F35" s="465" t="s">
        <v>140</v>
      </c>
      <c r="G35" s="463" t="s">
        <v>135</v>
      </c>
      <c r="H35" s="466" t="s">
        <v>141</v>
      </c>
      <c r="I35" s="458" t="s">
        <v>142</v>
      </c>
      <c r="J35" s="459">
        <v>0.05</v>
      </c>
      <c r="K35" s="459">
        <v>0.05</v>
      </c>
      <c r="L35" s="459">
        <v>0.05</v>
      </c>
      <c r="M35" s="273">
        <v>0</v>
      </c>
      <c r="N35" s="509" t="s">
        <v>143</v>
      </c>
      <c r="O35" s="549"/>
      <c r="P35" s="549"/>
    </row>
    <row r="36" spans="2:18" s="313" customFormat="1" ht="33.75" customHeight="1" x14ac:dyDescent="0.3">
      <c r="B36" s="344"/>
      <c r="D36" s="303"/>
      <c r="F36" s="345"/>
    </row>
    <row r="37" spans="2:18" s="313" customFormat="1" ht="31.5" customHeight="1" x14ac:dyDescent="0.3">
      <c r="B37" s="344"/>
      <c r="D37" s="608" t="s">
        <v>144</v>
      </c>
      <c r="E37" s="608"/>
      <c r="F37" s="608"/>
      <c r="G37" s="608"/>
      <c r="H37" s="608"/>
      <c r="I37" s="608"/>
      <c r="J37" s="608"/>
      <c r="K37" s="608"/>
      <c r="L37" s="608"/>
      <c r="M37" s="608"/>
      <c r="N37" s="608"/>
      <c r="O37" s="608"/>
      <c r="P37" s="608"/>
    </row>
    <row r="38" spans="2:18" s="313" customFormat="1" ht="21.75" customHeight="1" x14ac:dyDescent="0.3">
      <c r="B38" s="604" t="s">
        <v>145</v>
      </c>
      <c r="D38" s="605" t="s">
        <v>146</v>
      </c>
      <c r="E38" s="555" t="s">
        <v>106</v>
      </c>
      <c r="F38" s="580"/>
      <c r="G38" s="580"/>
      <c r="H38" s="580"/>
      <c r="I38" s="580"/>
      <c r="J38" s="580"/>
      <c r="K38" s="580"/>
      <c r="L38" s="580"/>
      <c r="M38" s="554"/>
      <c r="N38" s="605" t="s">
        <v>107</v>
      </c>
      <c r="O38" s="605" t="s">
        <v>108</v>
      </c>
      <c r="P38" s="605" t="s">
        <v>147</v>
      </c>
    </row>
    <row r="39" spans="2:18" s="313" customFormat="1" ht="109.5" customHeight="1" x14ac:dyDescent="0.3">
      <c r="B39" s="604"/>
      <c r="D39" s="606"/>
      <c r="E39" s="334" t="s">
        <v>148</v>
      </c>
      <c r="F39" s="351" t="s">
        <v>111</v>
      </c>
      <c r="G39" s="334" t="s">
        <v>112</v>
      </c>
      <c r="H39" s="334" t="s">
        <v>113</v>
      </c>
      <c r="I39" s="334" t="s">
        <v>114</v>
      </c>
      <c r="J39" s="334" t="s">
        <v>115</v>
      </c>
      <c r="K39" s="334" t="s">
        <v>116</v>
      </c>
      <c r="L39" s="334" t="s">
        <v>117</v>
      </c>
      <c r="M39" s="351" t="s">
        <v>118</v>
      </c>
      <c r="N39" s="606"/>
      <c r="O39" s="609"/>
      <c r="P39" s="607"/>
    </row>
    <row r="40" spans="2:18" s="313" customFormat="1" ht="82.5" x14ac:dyDescent="0.3">
      <c r="B40" s="604"/>
      <c r="D40" s="628" t="s">
        <v>17</v>
      </c>
      <c r="E40" s="13" t="s">
        <v>149</v>
      </c>
      <c r="F40" s="13" t="s">
        <v>150</v>
      </c>
      <c r="G40" s="13" t="s">
        <v>135</v>
      </c>
      <c r="H40" s="13" t="s">
        <v>151</v>
      </c>
      <c r="I40" s="269">
        <v>1</v>
      </c>
      <c r="J40" s="269">
        <v>1</v>
      </c>
      <c r="K40" s="269">
        <v>1</v>
      </c>
      <c r="L40" s="269">
        <v>1</v>
      </c>
      <c r="M40" s="269">
        <v>1</v>
      </c>
      <c r="N40" s="13" t="s">
        <v>152</v>
      </c>
      <c r="O40" s="634" t="s">
        <v>153</v>
      </c>
      <c r="P40" s="636" t="s">
        <v>11</v>
      </c>
    </row>
    <row r="41" spans="2:18" s="313" customFormat="1" ht="81" customHeight="1" x14ac:dyDescent="0.3">
      <c r="B41" s="604"/>
      <c r="D41" s="629"/>
      <c r="E41" s="458" t="s">
        <v>154</v>
      </c>
      <c r="F41" s="458" t="s">
        <v>155</v>
      </c>
      <c r="G41" s="13" t="s">
        <v>135</v>
      </c>
      <c r="H41" s="305" t="s">
        <v>156</v>
      </c>
      <c r="I41" s="474">
        <v>1</v>
      </c>
      <c r="J41" s="459">
        <v>1</v>
      </c>
      <c r="K41" s="269">
        <v>1</v>
      </c>
      <c r="L41" s="269">
        <v>1</v>
      </c>
      <c r="M41" s="459">
        <v>0.85</v>
      </c>
      <c r="N41" s="305" t="s">
        <v>157</v>
      </c>
      <c r="O41" s="635"/>
      <c r="P41" s="637"/>
    </row>
    <row r="42" spans="2:18" s="313" customFormat="1" ht="21.75" customHeight="1" x14ac:dyDescent="0.3">
      <c r="B42" s="344"/>
      <c r="D42" s="341"/>
      <c r="F42" s="345"/>
    </row>
    <row r="43" spans="2:18" s="313" customFormat="1" ht="32.25" customHeight="1" x14ac:dyDescent="0.3">
      <c r="B43" s="1"/>
      <c r="D43" s="611" t="s">
        <v>158</v>
      </c>
      <c r="E43" s="611"/>
      <c r="F43" s="611"/>
      <c r="G43" s="611"/>
      <c r="H43" s="611"/>
      <c r="I43" s="611"/>
      <c r="J43" s="611"/>
      <c r="K43" s="611"/>
      <c r="L43" s="611"/>
      <c r="M43" s="611"/>
      <c r="N43" s="611"/>
      <c r="O43" s="611"/>
      <c r="P43" s="611"/>
      <c r="Q43" s="340"/>
      <c r="R43" s="340"/>
    </row>
    <row r="44" spans="2:18" s="313" customFormat="1" ht="17.25" customHeight="1" x14ac:dyDescent="0.3">
      <c r="B44" s="604" t="s">
        <v>159</v>
      </c>
      <c r="D44" s="605" t="s">
        <v>160</v>
      </c>
      <c r="E44" s="605" t="s">
        <v>161</v>
      </c>
      <c r="F44" s="555" t="s">
        <v>106</v>
      </c>
      <c r="G44" s="580"/>
      <c r="H44" s="580"/>
      <c r="I44" s="580"/>
      <c r="J44" s="580"/>
      <c r="K44" s="580"/>
      <c r="L44" s="580"/>
      <c r="M44" s="580"/>
      <c r="N44" s="536" t="s">
        <v>107</v>
      </c>
      <c r="O44" s="578" t="s">
        <v>108</v>
      </c>
      <c r="P44" s="605" t="s">
        <v>162</v>
      </c>
    </row>
    <row r="45" spans="2:18" s="313" customFormat="1" ht="105.75" customHeight="1" x14ac:dyDescent="0.3">
      <c r="B45" s="604"/>
      <c r="D45" s="606"/>
      <c r="E45" s="606"/>
      <c r="F45" s="348" t="s">
        <v>163</v>
      </c>
      <c r="G45" s="348" t="s">
        <v>111</v>
      </c>
      <c r="H45" s="348" t="s">
        <v>112</v>
      </c>
      <c r="I45" s="348" t="s">
        <v>113</v>
      </c>
      <c r="J45" s="334" t="s">
        <v>115</v>
      </c>
      <c r="K45" s="334" t="s">
        <v>116</v>
      </c>
      <c r="L45" s="334" t="s">
        <v>117</v>
      </c>
      <c r="M45" s="334" t="s">
        <v>118</v>
      </c>
      <c r="N45" s="542"/>
      <c r="O45" s="640"/>
      <c r="P45" s="607"/>
    </row>
    <row r="46" spans="2:18" s="313" customFormat="1" ht="197.25" customHeight="1" x14ac:dyDescent="0.3">
      <c r="B46" s="604"/>
      <c r="D46" s="624" t="str">
        <f>H17</f>
        <v>Acompañar en la elaboración de diagnósticos de los estados de los currículos, en la elaboración de rutas de trabajo y, en el seguimiento y sistematización del proceso de renovación de los currículos por parte de los programas académicos de pregrado y postgrado, promoviendo la participación de los colectivos académicos y procesos de reflexión que aporten a la formación de profesionales críticos, comprometidos con la transformación personal y social.</v>
      </c>
      <c r="E46" s="272" t="s">
        <v>1217</v>
      </c>
      <c r="F46" s="13" t="s">
        <v>164</v>
      </c>
      <c r="G46" s="13" t="s">
        <v>165</v>
      </c>
      <c r="H46" s="13" t="s">
        <v>122</v>
      </c>
      <c r="I46" s="13" t="s">
        <v>166</v>
      </c>
      <c r="J46" s="467">
        <v>1</v>
      </c>
      <c r="K46" s="467">
        <v>1</v>
      </c>
      <c r="L46" s="468">
        <v>1</v>
      </c>
      <c r="M46" s="468">
        <v>1</v>
      </c>
      <c r="N46" s="468" t="s">
        <v>167</v>
      </c>
      <c r="O46" s="468" t="s">
        <v>168</v>
      </c>
      <c r="P46" s="271" t="s">
        <v>169</v>
      </c>
    </row>
    <row r="47" spans="2:18" s="313" customFormat="1" ht="99" customHeight="1" x14ac:dyDescent="0.3">
      <c r="B47" s="604"/>
      <c r="D47" s="625"/>
      <c r="E47" s="494" t="s">
        <v>1218</v>
      </c>
      <c r="F47" s="13" t="s">
        <v>1194</v>
      </c>
      <c r="G47" s="13" t="s">
        <v>1195</v>
      </c>
      <c r="H47" s="13" t="s">
        <v>122</v>
      </c>
      <c r="I47" s="13" t="s">
        <v>1196</v>
      </c>
      <c r="J47" s="495">
        <v>1</v>
      </c>
      <c r="K47" s="496">
        <v>1</v>
      </c>
      <c r="L47" s="497">
        <v>1</v>
      </c>
      <c r="M47" s="497">
        <v>1</v>
      </c>
      <c r="N47" s="498" t="s">
        <v>170</v>
      </c>
      <c r="O47" s="484" t="s">
        <v>171</v>
      </c>
      <c r="P47" s="484" t="s">
        <v>1197</v>
      </c>
    </row>
    <row r="48" spans="2:18" s="313" customFormat="1" ht="16.5" x14ac:dyDescent="0.3">
      <c r="B48" s="344"/>
      <c r="D48" s="302"/>
    </row>
    <row r="49" spans="2:13" s="313" customFormat="1" ht="35.25" customHeight="1" x14ac:dyDescent="0.3">
      <c r="B49" s="1"/>
      <c r="D49" s="641" t="s">
        <v>172</v>
      </c>
      <c r="E49" s="641"/>
      <c r="F49" s="641"/>
      <c r="G49" s="641"/>
      <c r="H49" s="641"/>
      <c r="I49" s="641"/>
      <c r="J49" s="277"/>
      <c r="K49" s="277"/>
      <c r="L49" s="277"/>
      <c r="M49" s="346"/>
    </row>
    <row r="50" spans="2:13" s="313" customFormat="1" ht="33.75" customHeight="1" x14ac:dyDescent="0.3">
      <c r="B50" s="621" t="s">
        <v>173</v>
      </c>
      <c r="D50" s="605" t="str">
        <f>CONCATENATE("Actividades para Plan Operativo ",E46)</f>
        <v>Actividades para Plan Operativo Plan operativo 1. Acompañamiento en el diseño y renovación curricular de los programas académicos</v>
      </c>
      <c r="E50" s="605"/>
      <c r="F50" s="605"/>
      <c r="G50" s="348" t="s">
        <v>174</v>
      </c>
      <c r="H50" s="348" t="s">
        <v>175</v>
      </c>
      <c r="I50" s="447" t="s">
        <v>176</v>
      </c>
    </row>
    <row r="51" spans="2:13" s="340" customFormat="1" ht="21" customHeight="1" x14ac:dyDescent="0.3">
      <c r="B51" s="622"/>
      <c r="D51" s="350">
        <v>1.1000000000000001</v>
      </c>
      <c r="E51" s="626" t="s">
        <v>177</v>
      </c>
      <c r="F51" s="627"/>
      <c r="G51" s="487" t="s">
        <v>178</v>
      </c>
      <c r="H51" s="488" t="s">
        <v>179</v>
      </c>
      <c r="I51" s="486" t="s">
        <v>180</v>
      </c>
      <c r="J51" s="452"/>
    </row>
    <row r="52" spans="2:13" s="340" customFormat="1" ht="20.45" customHeight="1" x14ac:dyDescent="0.3">
      <c r="B52" s="622"/>
      <c r="D52" s="350">
        <v>1.2</v>
      </c>
      <c r="E52" s="626" t="s">
        <v>181</v>
      </c>
      <c r="F52" s="627"/>
      <c r="G52" s="489" t="s">
        <v>178</v>
      </c>
      <c r="H52" s="490" t="s">
        <v>179</v>
      </c>
      <c r="I52" s="486" t="s">
        <v>180</v>
      </c>
      <c r="J52" s="452"/>
    </row>
    <row r="53" spans="2:13" s="340" customFormat="1" ht="42" customHeight="1" x14ac:dyDescent="0.3">
      <c r="B53" s="622"/>
      <c r="D53" s="350">
        <v>1.3</v>
      </c>
      <c r="E53" s="638" t="s">
        <v>1216</v>
      </c>
      <c r="F53" s="639"/>
      <c r="G53" s="489" t="s">
        <v>178</v>
      </c>
      <c r="H53" s="490" t="s">
        <v>179</v>
      </c>
      <c r="I53" s="486" t="s">
        <v>180</v>
      </c>
      <c r="J53" s="452"/>
    </row>
    <row r="54" spans="2:13" s="340" customFormat="1" ht="46.5" customHeight="1" x14ac:dyDescent="0.3">
      <c r="B54" s="622"/>
      <c r="D54" s="350">
        <v>1.4</v>
      </c>
      <c r="E54" s="632" t="s">
        <v>182</v>
      </c>
      <c r="F54" s="633"/>
      <c r="G54" s="489" t="s">
        <v>178</v>
      </c>
      <c r="H54" s="490" t="s">
        <v>179</v>
      </c>
      <c r="I54" s="486" t="s">
        <v>180</v>
      </c>
      <c r="J54" s="452"/>
    </row>
    <row r="55" spans="2:13" s="340" customFormat="1" ht="16.5" hidden="1" x14ac:dyDescent="0.3">
      <c r="B55" s="622"/>
      <c r="D55" s="350">
        <v>1.5</v>
      </c>
      <c r="E55" s="626"/>
      <c r="F55" s="627"/>
      <c r="G55" s="278"/>
      <c r="H55" s="454"/>
      <c r="I55" s="453"/>
    </row>
    <row r="56" spans="2:13" s="340" customFormat="1" ht="16.5" hidden="1" x14ac:dyDescent="0.3">
      <c r="B56" s="622"/>
      <c r="D56" s="350">
        <v>1.6</v>
      </c>
      <c r="E56" s="626"/>
      <c r="F56" s="627"/>
      <c r="G56" s="278"/>
      <c r="H56" s="278"/>
      <c r="I56" s="451"/>
    </row>
    <row r="57" spans="2:13" s="340" customFormat="1" ht="16.5" hidden="1" x14ac:dyDescent="0.3">
      <c r="B57" s="622"/>
      <c r="D57" s="350">
        <v>1.7</v>
      </c>
      <c r="E57" s="626"/>
      <c r="F57" s="627"/>
      <c r="G57" s="278"/>
      <c r="H57" s="278"/>
      <c r="I57" s="444"/>
    </row>
    <row r="58" spans="2:13" s="300" customFormat="1" x14ac:dyDescent="0.25">
      <c r="B58" s="622"/>
      <c r="D58" s="337"/>
      <c r="G58" s="316"/>
      <c r="H58" s="316"/>
      <c r="I58" s="360"/>
    </row>
    <row r="59" spans="2:13" s="300" customFormat="1" ht="27" customHeight="1" x14ac:dyDescent="0.25">
      <c r="B59" s="622"/>
      <c r="D59" s="606" t="str">
        <f>CONCATENATE("Actividades para Plan Operativo ",E47)</f>
        <v>Actividades para Plan Operativo Plan operativo 2. Desarrollo y gestión integral de los posgrados</v>
      </c>
      <c r="E59" s="606"/>
      <c r="F59" s="606"/>
      <c r="G59" s="334" t="s">
        <v>174</v>
      </c>
      <c r="H59" s="334" t="s">
        <v>175</v>
      </c>
      <c r="I59" s="447" t="s">
        <v>176</v>
      </c>
    </row>
    <row r="60" spans="2:13" s="300" customFormat="1" ht="38.25" customHeight="1" x14ac:dyDescent="0.3">
      <c r="B60" s="622"/>
      <c r="D60" s="350">
        <v>2.1</v>
      </c>
      <c r="E60" s="630" t="s">
        <v>183</v>
      </c>
      <c r="F60" s="631"/>
      <c r="G60" s="499">
        <v>45809</v>
      </c>
      <c r="H60" s="500" t="s">
        <v>179</v>
      </c>
      <c r="I60" s="501" t="s">
        <v>1198</v>
      </c>
      <c r="J60" s="455"/>
    </row>
    <row r="61" spans="2:13" s="300" customFormat="1" ht="46.5" customHeight="1" x14ac:dyDescent="0.3">
      <c r="B61" s="622"/>
      <c r="D61" s="350">
        <v>2.2000000000000002</v>
      </c>
      <c r="E61" s="630" t="s">
        <v>184</v>
      </c>
      <c r="F61" s="631"/>
      <c r="G61" s="502">
        <v>45809</v>
      </c>
      <c r="H61" s="503" t="s">
        <v>179</v>
      </c>
      <c r="I61" s="501" t="s">
        <v>1198</v>
      </c>
      <c r="J61" s="455"/>
    </row>
    <row r="62" spans="2:13" s="300" customFormat="1" ht="16.5" hidden="1" x14ac:dyDescent="0.3">
      <c r="B62" s="622"/>
      <c r="D62" s="350">
        <v>2.2999999999999998</v>
      </c>
      <c r="E62" s="626"/>
      <c r="F62" s="627"/>
      <c r="G62" s="278"/>
      <c r="H62" s="454"/>
      <c r="I62" s="456"/>
    </row>
    <row r="63" spans="2:13" s="300" customFormat="1" ht="16.5" hidden="1" x14ac:dyDescent="0.3">
      <c r="B63" s="622"/>
      <c r="D63" s="350">
        <v>2.4</v>
      </c>
      <c r="E63" s="626"/>
      <c r="F63" s="627"/>
      <c r="G63" s="278"/>
      <c r="H63" s="278"/>
      <c r="I63" s="457"/>
    </row>
    <row r="64" spans="2:13" s="300" customFormat="1" ht="16.5" hidden="1" x14ac:dyDescent="0.3">
      <c r="B64" s="622"/>
      <c r="D64" s="350">
        <v>2.5</v>
      </c>
      <c r="E64" s="626"/>
      <c r="F64" s="627"/>
      <c r="G64" s="278"/>
      <c r="H64" s="278"/>
      <c r="I64" s="443"/>
    </row>
    <row r="65" spans="2:9" s="300" customFormat="1" ht="16.5" hidden="1" x14ac:dyDescent="0.3">
      <c r="B65" s="622"/>
      <c r="D65" s="350">
        <v>2.6</v>
      </c>
      <c r="E65" s="626"/>
      <c r="F65" s="627"/>
      <c r="G65" s="278"/>
      <c r="H65" s="278"/>
      <c r="I65" s="443"/>
    </row>
    <row r="66" spans="2:9" s="300" customFormat="1" ht="16.5" hidden="1" x14ac:dyDescent="0.3">
      <c r="B66" s="623"/>
      <c r="D66" s="350">
        <v>2.7</v>
      </c>
      <c r="E66" s="626"/>
      <c r="F66" s="627"/>
      <c r="G66" s="278"/>
      <c r="H66" s="278"/>
      <c r="I66" s="443"/>
    </row>
    <row r="67" spans="2:9" s="300" customFormat="1" x14ac:dyDescent="0.25">
      <c r="D67" s="337"/>
    </row>
    <row r="68" spans="2:9" s="300" customFormat="1" x14ac:dyDescent="0.25">
      <c r="D68" s="337"/>
    </row>
    <row r="69" spans="2:9" s="300" customFormat="1" hidden="1" x14ac:dyDescent="0.25">
      <c r="D69" s="337"/>
    </row>
    <row r="70" spans="2:9" s="300" customFormat="1" hidden="1" x14ac:dyDescent="0.25">
      <c r="D70" s="337"/>
    </row>
    <row r="71" spans="2:9" s="300" customFormat="1" hidden="1" x14ac:dyDescent="0.25">
      <c r="D71" s="337"/>
    </row>
    <row r="72" spans="2:9" s="300" customFormat="1" hidden="1" x14ac:dyDescent="0.25">
      <c r="D72" s="337"/>
    </row>
    <row r="73" spans="2:9" s="300" customFormat="1" hidden="1" x14ac:dyDescent="0.25">
      <c r="D73" s="337"/>
    </row>
    <row r="74" spans="2:9" s="300" customFormat="1" hidden="1" x14ac:dyDescent="0.25">
      <c r="D74" s="337"/>
    </row>
    <row r="75" spans="2:9" s="300" customFormat="1" hidden="1" x14ac:dyDescent="0.25">
      <c r="D75" s="337"/>
    </row>
    <row r="76" spans="2:9" s="300" customFormat="1" hidden="1" x14ac:dyDescent="0.25">
      <c r="D76" s="337"/>
    </row>
    <row r="77" spans="2:9" s="300" customFormat="1" hidden="1" x14ac:dyDescent="0.25">
      <c r="D77" s="337"/>
    </row>
    <row r="78" spans="2:9" s="300" customFormat="1" hidden="1" x14ac:dyDescent="0.25">
      <c r="D78" s="337"/>
    </row>
    <row r="79" spans="2:9" s="300" customFormat="1" hidden="1" x14ac:dyDescent="0.25">
      <c r="D79" s="337"/>
    </row>
    <row r="80" spans="2:9" s="300" customFormat="1" hidden="1" x14ac:dyDescent="0.25">
      <c r="D80" s="337"/>
    </row>
    <row r="81" spans="4:4" s="300" customFormat="1" hidden="1" x14ac:dyDescent="0.25">
      <c r="D81" s="337"/>
    </row>
    <row r="82" spans="4:4" s="300" customFormat="1" hidden="1" x14ac:dyDescent="0.25">
      <c r="D82" s="337"/>
    </row>
    <row r="83" spans="4:4" s="300" customFormat="1" hidden="1" x14ac:dyDescent="0.25">
      <c r="D83" s="337"/>
    </row>
    <row r="84" spans="4:4" s="300" customFormat="1" hidden="1" x14ac:dyDescent="0.25">
      <c r="D84" s="337"/>
    </row>
    <row r="85" spans="4:4" s="300" customFormat="1" hidden="1" x14ac:dyDescent="0.25">
      <c r="D85" s="337"/>
    </row>
    <row r="86" spans="4:4" s="300" customFormat="1" hidden="1" x14ac:dyDescent="0.25">
      <c r="D86" s="337"/>
    </row>
    <row r="87" spans="4:4" s="300" customFormat="1" hidden="1" x14ac:dyDescent="0.25">
      <c r="D87" s="337"/>
    </row>
    <row r="88" spans="4:4" s="300" customFormat="1" hidden="1" x14ac:dyDescent="0.25">
      <c r="D88" s="337"/>
    </row>
    <row r="89" spans="4:4" s="300" customFormat="1" hidden="1" x14ac:dyDescent="0.25">
      <c r="D89" s="337"/>
    </row>
    <row r="90" spans="4:4" s="300" customFormat="1" hidden="1" x14ac:dyDescent="0.25">
      <c r="D90" s="337"/>
    </row>
    <row r="91" spans="4:4" s="300" customFormat="1" hidden="1" x14ac:dyDescent="0.25">
      <c r="D91" s="337"/>
    </row>
    <row r="92" spans="4:4" s="300" customFormat="1" hidden="1" x14ac:dyDescent="0.25">
      <c r="D92" s="337"/>
    </row>
    <row r="93" spans="4:4" s="300" customFormat="1" hidden="1" x14ac:dyDescent="0.25">
      <c r="D93" s="337"/>
    </row>
    <row r="94" spans="4:4" s="300" customFormat="1" hidden="1" x14ac:dyDescent="0.25">
      <c r="D94" s="337"/>
    </row>
    <row r="95" spans="4:4" s="300" customFormat="1" hidden="1" x14ac:dyDescent="0.25">
      <c r="D95" s="337"/>
    </row>
    <row r="96" spans="4:4" s="300" customFormat="1" hidden="1" x14ac:dyDescent="0.25">
      <c r="D96" s="337"/>
    </row>
    <row r="97" spans="4:4" s="300" customFormat="1" hidden="1" x14ac:dyDescent="0.25">
      <c r="D97" s="337"/>
    </row>
    <row r="98" spans="4:4" s="300" customFormat="1" hidden="1" x14ac:dyDescent="0.25">
      <c r="D98" s="337"/>
    </row>
    <row r="99" spans="4:4" s="300" customFormat="1" hidden="1" x14ac:dyDescent="0.25">
      <c r="D99" s="337"/>
    </row>
    <row r="100" spans="4:4" s="300" customFormat="1" hidden="1" x14ac:dyDescent="0.25">
      <c r="D100" s="337"/>
    </row>
    <row r="101" spans="4:4" s="300" customFormat="1" hidden="1" x14ac:dyDescent="0.25">
      <c r="D101" s="337"/>
    </row>
    <row r="102" spans="4:4" s="300" customFormat="1" hidden="1" x14ac:dyDescent="0.25">
      <c r="D102" s="337"/>
    </row>
    <row r="103" spans="4:4" s="300" customFormat="1" hidden="1" x14ac:dyDescent="0.25">
      <c r="D103" s="337"/>
    </row>
    <row r="104" spans="4:4" s="300" customFormat="1" hidden="1" x14ac:dyDescent="0.25">
      <c r="D104" s="337"/>
    </row>
    <row r="105" spans="4:4" s="300" customFormat="1" hidden="1" x14ac:dyDescent="0.25">
      <c r="D105" s="337"/>
    </row>
    <row r="106" spans="4:4" s="300" customFormat="1" hidden="1" x14ac:dyDescent="0.25">
      <c r="D106" s="337"/>
    </row>
    <row r="107" spans="4:4" s="300" customFormat="1" hidden="1" x14ac:dyDescent="0.25">
      <c r="D107" s="337"/>
    </row>
    <row r="108" spans="4:4" s="300" customFormat="1" hidden="1" x14ac:dyDescent="0.25">
      <c r="D108" s="337"/>
    </row>
    <row r="109" spans="4:4" s="300" customFormat="1" hidden="1" x14ac:dyDescent="0.25">
      <c r="D109" s="337"/>
    </row>
    <row r="110" spans="4:4" s="300" customFormat="1" hidden="1" x14ac:dyDescent="0.25">
      <c r="D110" s="337"/>
    </row>
    <row r="111" spans="4:4" s="300" customFormat="1" hidden="1" x14ac:dyDescent="0.25">
      <c r="D111" s="337"/>
    </row>
    <row r="112" spans="4:4" s="300" customFormat="1" hidden="1" x14ac:dyDescent="0.25">
      <c r="D112" s="337"/>
    </row>
    <row r="113" spans="4:4" s="300" customFormat="1" hidden="1" x14ac:dyDescent="0.25">
      <c r="D113" s="337"/>
    </row>
    <row r="114" spans="4:4" s="300" customFormat="1" hidden="1" x14ac:dyDescent="0.25">
      <c r="D114" s="337"/>
    </row>
    <row r="115" spans="4:4" s="300" customFormat="1" hidden="1" x14ac:dyDescent="0.25">
      <c r="D115" s="337"/>
    </row>
    <row r="116" spans="4:4" s="300" customFormat="1" hidden="1" x14ac:dyDescent="0.25">
      <c r="D116" s="337"/>
    </row>
    <row r="117" spans="4:4" s="300" customFormat="1" hidden="1" x14ac:dyDescent="0.25">
      <c r="D117" s="337"/>
    </row>
    <row r="118" spans="4:4" s="300" customFormat="1" hidden="1" x14ac:dyDescent="0.25">
      <c r="D118" s="337"/>
    </row>
    <row r="119" spans="4:4" s="300" customFormat="1" hidden="1" x14ac:dyDescent="0.25">
      <c r="D119" s="337"/>
    </row>
    <row r="120" spans="4:4" s="300" customFormat="1" hidden="1" x14ac:dyDescent="0.25">
      <c r="D120" s="337"/>
    </row>
    <row r="121" spans="4:4" s="300" customFormat="1" hidden="1" x14ac:dyDescent="0.25">
      <c r="D121" s="337"/>
    </row>
    <row r="122" spans="4:4" s="300" customFormat="1" hidden="1" x14ac:dyDescent="0.25">
      <c r="D122" s="337"/>
    </row>
    <row r="123" spans="4:4" s="300" customFormat="1" hidden="1" x14ac:dyDescent="0.25">
      <c r="D123" s="337"/>
    </row>
    <row r="124" spans="4:4" s="300" customFormat="1" hidden="1" x14ac:dyDescent="0.25">
      <c r="D124" s="337"/>
    </row>
    <row r="125" spans="4:4" s="300" customFormat="1" hidden="1" x14ac:dyDescent="0.25">
      <c r="D125" s="337"/>
    </row>
    <row r="126" spans="4:4" s="300" customFormat="1" hidden="1" x14ac:dyDescent="0.25">
      <c r="D126" s="337"/>
    </row>
    <row r="127" spans="4:4" s="300" customFormat="1" hidden="1" x14ac:dyDescent="0.25">
      <c r="D127" s="337"/>
    </row>
    <row r="128" spans="4:4" s="300" customFormat="1" hidden="1" x14ac:dyDescent="0.25">
      <c r="D128" s="337"/>
    </row>
    <row r="129" spans="4:4" s="300" customFormat="1" hidden="1" x14ac:dyDescent="0.25">
      <c r="D129" s="337"/>
    </row>
    <row r="130" spans="4:4" s="300" customFormat="1" hidden="1" x14ac:dyDescent="0.25">
      <c r="D130" s="337"/>
    </row>
    <row r="131" spans="4:4" s="300" customFormat="1" hidden="1" x14ac:dyDescent="0.25">
      <c r="D131" s="337"/>
    </row>
    <row r="132" spans="4:4" s="300" customFormat="1" hidden="1" x14ac:dyDescent="0.25">
      <c r="D132" s="337"/>
    </row>
    <row r="133" spans="4:4" s="300" customFormat="1" hidden="1" x14ac:dyDescent="0.25">
      <c r="D133" s="337"/>
    </row>
    <row r="134" spans="4:4" s="300" customFormat="1" hidden="1" x14ac:dyDescent="0.25">
      <c r="D134" s="337"/>
    </row>
    <row r="135" spans="4:4" s="300" customFormat="1" hidden="1" x14ac:dyDescent="0.25">
      <c r="D135" s="337"/>
    </row>
    <row r="136" spans="4:4" s="300" customFormat="1" hidden="1" x14ac:dyDescent="0.25">
      <c r="D136" s="337"/>
    </row>
    <row r="137" spans="4:4" s="300" customFormat="1" hidden="1" x14ac:dyDescent="0.25">
      <c r="D137" s="337"/>
    </row>
    <row r="138" spans="4:4" s="300" customFormat="1" hidden="1" x14ac:dyDescent="0.25">
      <c r="D138" s="337"/>
    </row>
    <row r="139" spans="4:4" s="300" customFormat="1" hidden="1" x14ac:dyDescent="0.25">
      <c r="D139" s="337"/>
    </row>
    <row r="140" spans="4:4" s="300" customFormat="1" hidden="1" x14ac:dyDescent="0.25">
      <c r="D140" s="337"/>
    </row>
    <row r="141" spans="4:4" s="300" customFormat="1" hidden="1" x14ac:dyDescent="0.25">
      <c r="D141" s="337"/>
    </row>
    <row r="142" spans="4:4" s="300" customFormat="1" hidden="1" x14ac:dyDescent="0.25">
      <c r="D142" s="337"/>
    </row>
    <row r="143" spans="4:4" s="300" customFormat="1" hidden="1" x14ac:dyDescent="0.25">
      <c r="D143" s="337"/>
    </row>
    <row r="144" spans="4:4" s="300" customFormat="1" hidden="1" x14ac:dyDescent="0.25">
      <c r="D144" s="337"/>
    </row>
    <row r="145" spans="4:4" s="300" customFormat="1" hidden="1" x14ac:dyDescent="0.25">
      <c r="D145" s="337"/>
    </row>
    <row r="146" spans="4:4" s="300" customFormat="1" hidden="1" x14ac:dyDescent="0.25">
      <c r="D146" s="337"/>
    </row>
    <row r="147" spans="4:4" s="300" customFormat="1" hidden="1" x14ac:dyDescent="0.25">
      <c r="D147" s="337"/>
    </row>
    <row r="148" spans="4:4" s="300" customFormat="1" hidden="1" x14ac:dyDescent="0.25">
      <c r="D148" s="337"/>
    </row>
    <row r="149" spans="4:4" s="300" customFormat="1" hidden="1" x14ac:dyDescent="0.25">
      <c r="D149" s="337"/>
    </row>
    <row r="150" spans="4:4" s="300" customFormat="1" hidden="1" x14ac:dyDescent="0.25">
      <c r="D150" s="337"/>
    </row>
    <row r="151" spans="4:4" s="300" customFormat="1" hidden="1" x14ac:dyDescent="0.25">
      <c r="D151" s="337"/>
    </row>
    <row r="152" spans="4:4" s="300" customFormat="1" hidden="1" x14ac:dyDescent="0.25">
      <c r="D152" s="337"/>
    </row>
    <row r="153" spans="4:4" s="300" customFormat="1" hidden="1" x14ac:dyDescent="0.25">
      <c r="D153" s="337"/>
    </row>
    <row r="154" spans="4:4" s="300" customFormat="1" hidden="1" x14ac:dyDescent="0.25">
      <c r="D154" s="337"/>
    </row>
    <row r="155" spans="4:4" s="300" customFormat="1" hidden="1" x14ac:dyDescent="0.25">
      <c r="D155" s="337"/>
    </row>
    <row r="156" spans="4:4" s="300" customFormat="1" hidden="1" x14ac:dyDescent="0.25">
      <c r="D156" s="337"/>
    </row>
    <row r="157" spans="4:4" s="300" customFormat="1" hidden="1" x14ac:dyDescent="0.25">
      <c r="D157" s="337"/>
    </row>
    <row r="158" spans="4:4" s="300" customFormat="1" hidden="1" x14ac:dyDescent="0.25">
      <c r="D158" s="337"/>
    </row>
    <row r="159" spans="4:4" s="300" customFormat="1" hidden="1" x14ac:dyDescent="0.25">
      <c r="D159" s="337"/>
    </row>
    <row r="160" spans="4:4" s="300" customFormat="1" hidden="1" x14ac:dyDescent="0.25">
      <c r="D160" s="337"/>
    </row>
    <row r="161" spans="4:4" s="300" customFormat="1" hidden="1" x14ac:dyDescent="0.25">
      <c r="D161" s="337"/>
    </row>
    <row r="162" spans="4:4" s="300" customFormat="1" hidden="1" x14ac:dyDescent="0.25">
      <c r="D162" s="337"/>
    </row>
    <row r="163" spans="4:4" s="300" customFormat="1" hidden="1" x14ac:dyDescent="0.25">
      <c r="D163" s="337"/>
    </row>
    <row r="164" spans="4:4" s="300" customFormat="1" hidden="1" x14ac:dyDescent="0.25">
      <c r="D164" s="337"/>
    </row>
    <row r="165" spans="4:4" s="300" customFormat="1" hidden="1" x14ac:dyDescent="0.25">
      <c r="D165" s="337"/>
    </row>
    <row r="166" spans="4:4" s="300" customFormat="1" hidden="1" x14ac:dyDescent="0.25">
      <c r="D166" s="337"/>
    </row>
    <row r="167" spans="4:4" s="300" customFormat="1" hidden="1" x14ac:dyDescent="0.25">
      <c r="D167" s="337"/>
    </row>
    <row r="168" spans="4:4" s="300" customFormat="1" hidden="1" x14ac:dyDescent="0.25">
      <c r="D168" s="337"/>
    </row>
    <row r="169" spans="4:4" s="300" customFormat="1" hidden="1" x14ac:dyDescent="0.25">
      <c r="D169" s="337"/>
    </row>
    <row r="170" spans="4:4" s="300" customFormat="1" hidden="1" x14ac:dyDescent="0.25">
      <c r="D170" s="337"/>
    </row>
    <row r="171" spans="4:4" s="300" customFormat="1" hidden="1" x14ac:dyDescent="0.25">
      <c r="D171" s="337"/>
    </row>
    <row r="172" spans="4:4" s="300" customFormat="1" hidden="1" x14ac:dyDescent="0.25">
      <c r="D172" s="337"/>
    </row>
    <row r="173" spans="4:4" s="300" customFormat="1" hidden="1" x14ac:dyDescent="0.25">
      <c r="D173" s="337"/>
    </row>
    <row r="174" spans="4:4" s="300" customFormat="1" hidden="1" x14ac:dyDescent="0.25">
      <c r="D174" s="337"/>
    </row>
    <row r="175" spans="4:4" s="300" customFormat="1" hidden="1" x14ac:dyDescent="0.25">
      <c r="D175" s="337"/>
    </row>
    <row r="176" spans="4:4" s="300" customFormat="1" hidden="1" x14ac:dyDescent="0.25">
      <c r="D176" s="337"/>
    </row>
    <row r="177" spans="4:4" s="300" customFormat="1" hidden="1" x14ac:dyDescent="0.25">
      <c r="D177" s="337"/>
    </row>
    <row r="178" spans="4:4" s="300" customFormat="1" hidden="1" x14ac:dyDescent="0.25">
      <c r="D178" s="337"/>
    </row>
    <row r="179" spans="4:4" s="300" customFormat="1" hidden="1" x14ac:dyDescent="0.25">
      <c r="D179" s="337"/>
    </row>
    <row r="180" spans="4:4" s="300" customFormat="1" hidden="1" x14ac:dyDescent="0.25">
      <c r="D180" s="337"/>
    </row>
    <row r="181" spans="4:4" s="300" customFormat="1" hidden="1" x14ac:dyDescent="0.25">
      <c r="D181" s="337"/>
    </row>
    <row r="182" spans="4:4" s="300" customFormat="1" hidden="1" x14ac:dyDescent="0.25">
      <c r="D182" s="337"/>
    </row>
    <row r="183" spans="4:4" s="300" customFormat="1" hidden="1" x14ac:dyDescent="0.25">
      <c r="D183" s="337"/>
    </row>
    <row r="184" spans="4:4" s="300" customFormat="1" hidden="1" x14ac:dyDescent="0.25">
      <c r="D184" s="337"/>
    </row>
    <row r="185" spans="4:4" s="300" customFormat="1" hidden="1" x14ac:dyDescent="0.25">
      <c r="D185" s="337"/>
    </row>
    <row r="186" spans="4:4" s="300" customFormat="1" hidden="1" x14ac:dyDescent="0.25">
      <c r="D186" s="337"/>
    </row>
    <row r="187" spans="4:4" s="300" customFormat="1" hidden="1" x14ac:dyDescent="0.25">
      <c r="D187" s="337"/>
    </row>
    <row r="188" spans="4:4" s="300" customFormat="1" hidden="1" x14ac:dyDescent="0.25">
      <c r="D188" s="337"/>
    </row>
    <row r="189" spans="4:4" s="300" customFormat="1" hidden="1" x14ac:dyDescent="0.25">
      <c r="D189" s="337"/>
    </row>
    <row r="190" spans="4:4" s="300" customFormat="1" hidden="1" x14ac:dyDescent="0.25">
      <c r="D190" s="337"/>
    </row>
    <row r="191" spans="4:4" s="300" customFormat="1" hidden="1" x14ac:dyDescent="0.25">
      <c r="D191" s="337"/>
    </row>
    <row r="192" spans="4:4" s="300" customFormat="1" hidden="1" x14ac:dyDescent="0.25">
      <c r="D192" s="337"/>
    </row>
    <row r="193" spans="4:4" s="300" customFormat="1" hidden="1" x14ac:dyDescent="0.25">
      <c r="D193" s="337"/>
    </row>
    <row r="194" spans="4:4" s="300" customFormat="1" hidden="1" x14ac:dyDescent="0.25">
      <c r="D194" s="337"/>
    </row>
    <row r="195" spans="4:4" s="300" customFormat="1" hidden="1" x14ac:dyDescent="0.25">
      <c r="D195" s="337"/>
    </row>
    <row r="196" spans="4:4" s="300" customFormat="1" hidden="1" x14ac:dyDescent="0.25">
      <c r="D196" s="337"/>
    </row>
    <row r="197" spans="4:4" s="300" customFormat="1" hidden="1" x14ac:dyDescent="0.25">
      <c r="D197" s="337"/>
    </row>
    <row r="198" spans="4:4" s="300" customFormat="1" hidden="1" x14ac:dyDescent="0.25">
      <c r="D198" s="337"/>
    </row>
    <row r="199" spans="4:4" s="300" customFormat="1" hidden="1" x14ac:dyDescent="0.25">
      <c r="D199" s="337"/>
    </row>
    <row r="200" spans="4:4" s="300" customFormat="1" hidden="1" x14ac:dyDescent="0.25">
      <c r="D200" s="337"/>
    </row>
    <row r="201" spans="4:4" s="300" customFormat="1" hidden="1" x14ac:dyDescent="0.25">
      <c r="D201" s="337"/>
    </row>
    <row r="202" spans="4:4" s="300" customFormat="1" hidden="1" x14ac:dyDescent="0.25">
      <c r="D202" s="337"/>
    </row>
    <row r="203" spans="4:4" s="300" customFormat="1" hidden="1" x14ac:dyDescent="0.25">
      <c r="D203" s="337"/>
    </row>
    <row r="204" spans="4:4" s="300" customFormat="1" hidden="1" x14ac:dyDescent="0.25">
      <c r="D204" s="337"/>
    </row>
    <row r="205" spans="4:4" s="300" customFormat="1" hidden="1" x14ac:dyDescent="0.25">
      <c r="D205" s="337"/>
    </row>
    <row r="206" spans="4:4" s="300" customFormat="1" hidden="1" x14ac:dyDescent="0.25">
      <c r="D206" s="337"/>
    </row>
    <row r="207" spans="4:4" s="300" customFormat="1" hidden="1" x14ac:dyDescent="0.25">
      <c r="D207" s="337"/>
    </row>
    <row r="208" spans="4:4" s="300" customFormat="1" hidden="1" x14ac:dyDescent="0.25">
      <c r="D208" s="337"/>
    </row>
    <row r="209" spans="4:4" s="300" customFormat="1" hidden="1" x14ac:dyDescent="0.25">
      <c r="D209" s="337"/>
    </row>
    <row r="210" spans="4:4" s="300" customFormat="1" hidden="1" x14ac:dyDescent="0.25">
      <c r="D210" s="337"/>
    </row>
    <row r="211" spans="4:4" s="300" customFormat="1" hidden="1" x14ac:dyDescent="0.25">
      <c r="D211" s="337"/>
    </row>
    <row r="212" spans="4:4" s="300" customFormat="1" hidden="1" x14ac:dyDescent="0.25">
      <c r="D212" s="337"/>
    </row>
    <row r="213" spans="4:4" s="300" customFormat="1" hidden="1" x14ac:dyDescent="0.25">
      <c r="D213" s="337"/>
    </row>
    <row r="214" spans="4:4" s="300" customFormat="1" hidden="1" x14ac:dyDescent="0.25">
      <c r="D214" s="337"/>
    </row>
    <row r="215" spans="4:4" s="300" customFormat="1" hidden="1" x14ac:dyDescent="0.25">
      <c r="D215" s="337"/>
    </row>
    <row r="216" spans="4:4" s="300" customFormat="1" hidden="1" x14ac:dyDescent="0.25">
      <c r="D216" s="337"/>
    </row>
    <row r="217" spans="4:4" s="300" customFormat="1" hidden="1" x14ac:dyDescent="0.25">
      <c r="D217" s="337"/>
    </row>
    <row r="218" spans="4:4" s="300" customFormat="1" hidden="1" x14ac:dyDescent="0.25">
      <c r="D218" s="337"/>
    </row>
    <row r="219" spans="4:4" s="300" customFormat="1" hidden="1" x14ac:dyDescent="0.25">
      <c r="D219" s="337"/>
    </row>
    <row r="220" spans="4:4" s="300" customFormat="1" hidden="1" x14ac:dyDescent="0.25">
      <c r="D220" s="337"/>
    </row>
    <row r="221" spans="4:4" s="300" customFormat="1" hidden="1" x14ac:dyDescent="0.25">
      <c r="D221" s="337"/>
    </row>
    <row r="222" spans="4:4" s="300" customFormat="1" hidden="1" x14ac:dyDescent="0.25">
      <c r="D222" s="337"/>
    </row>
    <row r="223" spans="4:4" s="300" customFormat="1" hidden="1" x14ac:dyDescent="0.25">
      <c r="D223" s="337"/>
    </row>
    <row r="224" spans="4:4" s="300" customFormat="1" hidden="1" x14ac:dyDescent="0.25">
      <c r="D224" s="337"/>
    </row>
    <row r="225" spans="4:4" s="300" customFormat="1" hidden="1" x14ac:dyDescent="0.25">
      <c r="D225" s="337"/>
    </row>
    <row r="226" spans="4:4" s="300" customFormat="1" hidden="1" x14ac:dyDescent="0.25">
      <c r="D226" s="337"/>
    </row>
    <row r="227" spans="4:4" s="300" customFormat="1" hidden="1" x14ac:dyDescent="0.25">
      <c r="D227" s="337"/>
    </row>
    <row r="228" spans="4:4" s="300" customFormat="1" hidden="1" x14ac:dyDescent="0.25">
      <c r="D228" s="337"/>
    </row>
    <row r="229" spans="4:4" s="300" customFormat="1" hidden="1" x14ac:dyDescent="0.25">
      <c r="D229" s="337"/>
    </row>
    <row r="230" spans="4:4" s="300" customFormat="1" hidden="1" x14ac:dyDescent="0.25">
      <c r="D230" s="337"/>
    </row>
    <row r="231" spans="4:4" s="300" customFormat="1" hidden="1" x14ac:dyDescent="0.25">
      <c r="D231" s="337"/>
    </row>
    <row r="232" spans="4:4" s="300" customFormat="1" hidden="1" x14ac:dyDescent="0.25">
      <c r="D232" s="337"/>
    </row>
    <row r="233" spans="4:4" s="300" customFormat="1" hidden="1" x14ac:dyDescent="0.25">
      <c r="D233" s="337"/>
    </row>
    <row r="234" spans="4:4" s="300" customFormat="1" hidden="1" x14ac:dyDescent="0.25">
      <c r="D234" s="337"/>
    </row>
    <row r="235" spans="4:4" s="300" customFormat="1" hidden="1" x14ac:dyDescent="0.25">
      <c r="D235" s="337"/>
    </row>
    <row r="236" spans="4:4" s="300" customFormat="1" hidden="1" x14ac:dyDescent="0.25">
      <c r="D236" s="337"/>
    </row>
    <row r="237" spans="4:4" s="300" customFormat="1" hidden="1" x14ac:dyDescent="0.25">
      <c r="D237" s="337"/>
    </row>
    <row r="238" spans="4:4" s="300" customFormat="1" hidden="1" x14ac:dyDescent="0.25">
      <c r="D238" s="337"/>
    </row>
    <row r="239" spans="4:4" s="300" customFormat="1" hidden="1" x14ac:dyDescent="0.25">
      <c r="D239" s="337"/>
    </row>
    <row r="240" spans="4:4" s="300" customFormat="1" hidden="1" x14ac:dyDescent="0.25">
      <c r="D240" s="337"/>
    </row>
    <row r="241" spans="4:4" s="300" customFormat="1" hidden="1" x14ac:dyDescent="0.25">
      <c r="D241" s="337"/>
    </row>
    <row r="242" spans="4:4" s="300" customFormat="1" hidden="1" x14ac:dyDescent="0.25">
      <c r="D242" s="337"/>
    </row>
    <row r="243" spans="4:4" s="300" customFormat="1" hidden="1" x14ac:dyDescent="0.25">
      <c r="D243" s="337"/>
    </row>
    <row r="244" spans="4:4" s="300" customFormat="1" hidden="1" x14ac:dyDescent="0.25">
      <c r="D244" s="337"/>
    </row>
    <row r="245" spans="4:4" s="300" customFormat="1" hidden="1" x14ac:dyDescent="0.25">
      <c r="D245" s="337"/>
    </row>
    <row r="246" spans="4:4" s="300" customFormat="1" hidden="1" x14ac:dyDescent="0.25">
      <c r="D246" s="337"/>
    </row>
    <row r="247" spans="4:4" s="300" customFormat="1" hidden="1" x14ac:dyDescent="0.25">
      <c r="D247" s="337"/>
    </row>
    <row r="248" spans="4:4" s="300" customFormat="1" hidden="1" x14ac:dyDescent="0.25">
      <c r="D248" s="337"/>
    </row>
    <row r="249" spans="4:4" s="300" customFormat="1" hidden="1" x14ac:dyDescent="0.25">
      <c r="D249" s="337"/>
    </row>
    <row r="250" spans="4:4" s="300" customFormat="1" hidden="1" x14ac:dyDescent="0.25">
      <c r="D250" s="337"/>
    </row>
    <row r="251" spans="4:4" s="300" customFormat="1" hidden="1" x14ac:dyDescent="0.25">
      <c r="D251" s="337"/>
    </row>
    <row r="252" spans="4:4" s="300" customFormat="1" hidden="1" x14ac:dyDescent="0.25">
      <c r="D252" s="337"/>
    </row>
    <row r="253" spans="4:4" s="300" customFormat="1" hidden="1" x14ac:dyDescent="0.25">
      <c r="D253" s="337"/>
    </row>
    <row r="254" spans="4:4" s="300" customFormat="1" hidden="1" x14ac:dyDescent="0.25">
      <c r="D254" s="337"/>
    </row>
    <row r="255" spans="4:4" s="300" customFormat="1" hidden="1" x14ac:dyDescent="0.25">
      <c r="D255" s="337"/>
    </row>
    <row r="256" spans="4:4" s="300" customFormat="1" hidden="1" x14ac:dyDescent="0.25">
      <c r="D256" s="337"/>
    </row>
    <row r="257" spans="4:4" s="300" customFormat="1" hidden="1" x14ac:dyDescent="0.25">
      <c r="D257" s="337"/>
    </row>
    <row r="258" spans="4:4" s="300" customFormat="1" hidden="1" x14ac:dyDescent="0.25">
      <c r="D258" s="337"/>
    </row>
    <row r="259" spans="4:4" s="300" customFormat="1" hidden="1" x14ac:dyDescent="0.25">
      <c r="D259" s="337"/>
    </row>
    <row r="260" spans="4:4" s="300" customFormat="1" hidden="1" x14ac:dyDescent="0.25">
      <c r="D260" s="337"/>
    </row>
    <row r="261" spans="4:4" s="300" customFormat="1" hidden="1" x14ac:dyDescent="0.25">
      <c r="D261" s="337"/>
    </row>
    <row r="262" spans="4:4" s="300" customFormat="1" hidden="1" x14ac:dyDescent="0.25">
      <c r="D262" s="337"/>
    </row>
    <row r="263" spans="4:4" s="300" customFormat="1" hidden="1" x14ac:dyDescent="0.25">
      <c r="D263" s="337"/>
    </row>
    <row r="264" spans="4:4" s="300" customFormat="1" hidden="1" x14ac:dyDescent="0.25">
      <c r="D264" s="337"/>
    </row>
    <row r="265" spans="4:4" s="300" customFormat="1" hidden="1" x14ac:dyDescent="0.25">
      <c r="D265" s="337"/>
    </row>
    <row r="266" spans="4:4" s="300" customFormat="1" hidden="1" x14ac:dyDescent="0.25">
      <c r="D266" s="337"/>
    </row>
    <row r="267" spans="4:4" s="300" customFormat="1" hidden="1" x14ac:dyDescent="0.25">
      <c r="D267" s="337"/>
    </row>
    <row r="268" spans="4:4" s="300" customFormat="1" hidden="1" x14ac:dyDescent="0.25">
      <c r="D268" s="337"/>
    </row>
    <row r="269" spans="4:4" s="300" customFormat="1" hidden="1" x14ac:dyDescent="0.25">
      <c r="D269" s="337"/>
    </row>
    <row r="270" spans="4:4" s="300" customFormat="1" hidden="1" x14ac:dyDescent="0.25">
      <c r="D270" s="337"/>
    </row>
    <row r="271" spans="4:4" s="300" customFormat="1" hidden="1" x14ac:dyDescent="0.25">
      <c r="D271" s="337"/>
    </row>
    <row r="272" spans="4:4" s="300" customFormat="1" hidden="1" x14ac:dyDescent="0.25">
      <c r="D272" s="337"/>
    </row>
    <row r="273" spans="4:4" s="300" customFormat="1" hidden="1" x14ac:dyDescent="0.25">
      <c r="D273" s="337"/>
    </row>
    <row r="274" spans="4:4" s="300" customFormat="1" hidden="1" x14ac:dyDescent="0.25">
      <c r="D274" s="337"/>
    </row>
    <row r="275" spans="4:4" s="300" customFormat="1" hidden="1" x14ac:dyDescent="0.25">
      <c r="D275" s="337"/>
    </row>
    <row r="276" spans="4:4" s="300" customFormat="1" hidden="1" x14ac:dyDescent="0.25">
      <c r="D276" s="337"/>
    </row>
    <row r="277" spans="4:4" s="300" customFormat="1" hidden="1" x14ac:dyDescent="0.25">
      <c r="D277" s="337"/>
    </row>
    <row r="278" spans="4:4" s="300" customFormat="1" hidden="1" x14ac:dyDescent="0.25">
      <c r="D278" s="337"/>
    </row>
    <row r="279" spans="4:4" s="300" customFormat="1" hidden="1" x14ac:dyDescent="0.25">
      <c r="D279" s="337"/>
    </row>
    <row r="280" spans="4:4" s="300" customFormat="1" hidden="1" x14ac:dyDescent="0.25">
      <c r="D280" s="337"/>
    </row>
    <row r="281" spans="4:4" s="300" customFormat="1" hidden="1" x14ac:dyDescent="0.25">
      <c r="D281" s="337"/>
    </row>
    <row r="282" spans="4:4" s="300" customFormat="1" hidden="1" x14ac:dyDescent="0.25">
      <c r="D282" s="337"/>
    </row>
    <row r="283" spans="4:4" s="300" customFormat="1" hidden="1" x14ac:dyDescent="0.25">
      <c r="D283" s="337"/>
    </row>
    <row r="284" spans="4:4" s="300" customFormat="1" hidden="1" x14ac:dyDescent="0.25">
      <c r="D284" s="337"/>
    </row>
    <row r="285" spans="4:4" s="300" customFormat="1" hidden="1" x14ac:dyDescent="0.25">
      <c r="D285" s="337"/>
    </row>
    <row r="286" spans="4:4" s="300" customFormat="1" hidden="1" x14ac:dyDescent="0.25">
      <c r="D286" s="337"/>
    </row>
    <row r="287" spans="4:4" s="300" customFormat="1" hidden="1" x14ac:dyDescent="0.25">
      <c r="D287" s="337"/>
    </row>
    <row r="288" spans="4:4" s="300" customFormat="1" hidden="1" x14ac:dyDescent="0.25">
      <c r="D288" s="337"/>
    </row>
    <row r="289" spans="4:4" s="300" customFormat="1" hidden="1" x14ac:dyDescent="0.25">
      <c r="D289" s="337"/>
    </row>
    <row r="290" spans="4:4" s="300" customFormat="1" hidden="1" x14ac:dyDescent="0.25">
      <c r="D290" s="337"/>
    </row>
    <row r="291" spans="4:4" s="300" customFormat="1" hidden="1" x14ac:dyDescent="0.25">
      <c r="D291" s="337"/>
    </row>
    <row r="292" spans="4:4" s="300" customFormat="1" hidden="1" x14ac:dyDescent="0.25">
      <c r="D292" s="337"/>
    </row>
    <row r="293" spans="4:4" s="300" customFormat="1" hidden="1" x14ac:dyDescent="0.25">
      <c r="D293" s="337"/>
    </row>
    <row r="294" spans="4:4" s="300" customFormat="1" hidden="1" x14ac:dyDescent="0.25">
      <c r="D294" s="337"/>
    </row>
    <row r="295" spans="4:4" s="300" customFormat="1" hidden="1" x14ac:dyDescent="0.25">
      <c r="D295" s="337"/>
    </row>
    <row r="296" spans="4:4" s="300" customFormat="1" hidden="1" x14ac:dyDescent="0.25">
      <c r="D296" s="337"/>
    </row>
    <row r="297" spans="4:4" s="300" customFormat="1" hidden="1" x14ac:dyDescent="0.25">
      <c r="D297" s="337"/>
    </row>
    <row r="298" spans="4:4" s="300" customFormat="1" hidden="1" x14ac:dyDescent="0.25">
      <c r="D298" s="337"/>
    </row>
    <row r="299" spans="4:4" s="300" customFormat="1" hidden="1" x14ac:dyDescent="0.25">
      <c r="D299" s="337"/>
    </row>
    <row r="300" spans="4:4" s="300" customFormat="1" hidden="1" x14ac:dyDescent="0.25">
      <c r="D300" s="337"/>
    </row>
    <row r="301" spans="4:4" s="300" customFormat="1" hidden="1" x14ac:dyDescent="0.25">
      <c r="D301" s="337"/>
    </row>
    <row r="302" spans="4:4" s="300" customFormat="1" hidden="1" x14ac:dyDescent="0.25">
      <c r="D302" s="337"/>
    </row>
    <row r="303" spans="4:4" s="300" customFormat="1" hidden="1" x14ac:dyDescent="0.25">
      <c r="D303" s="337"/>
    </row>
    <row r="304" spans="4:4" s="300" customFormat="1" hidden="1" x14ac:dyDescent="0.25">
      <c r="D304" s="337"/>
    </row>
    <row r="305" spans="4:4" s="300" customFormat="1" hidden="1" x14ac:dyDescent="0.25">
      <c r="D305" s="337"/>
    </row>
    <row r="306" spans="4:4" s="300" customFormat="1" hidden="1" x14ac:dyDescent="0.25">
      <c r="D306" s="337"/>
    </row>
    <row r="307" spans="4:4" s="300" customFormat="1" hidden="1" x14ac:dyDescent="0.25">
      <c r="D307" s="337"/>
    </row>
    <row r="308" spans="4:4" s="300" customFormat="1" hidden="1" x14ac:dyDescent="0.25">
      <c r="D308" s="337"/>
    </row>
    <row r="309" spans="4:4" s="300" customFormat="1" hidden="1" x14ac:dyDescent="0.25">
      <c r="D309" s="337"/>
    </row>
    <row r="310" spans="4:4" s="300" customFormat="1" hidden="1" x14ac:dyDescent="0.25">
      <c r="D310" s="337"/>
    </row>
    <row r="311" spans="4:4" s="300" customFormat="1" hidden="1" x14ac:dyDescent="0.25">
      <c r="D311" s="337"/>
    </row>
    <row r="312" spans="4:4" s="300" customFormat="1" hidden="1" x14ac:dyDescent="0.25">
      <c r="D312" s="337"/>
    </row>
    <row r="313" spans="4:4" s="300" customFormat="1" hidden="1" x14ac:dyDescent="0.25">
      <c r="D313" s="337"/>
    </row>
    <row r="314" spans="4:4" s="300" customFormat="1" hidden="1" x14ac:dyDescent="0.25">
      <c r="D314" s="337"/>
    </row>
    <row r="315" spans="4:4" s="300" customFormat="1" hidden="1" x14ac:dyDescent="0.25">
      <c r="D315" s="337"/>
    </row>
    <row r="316" spans="4:4" s="300" customFormat="1" hidden="1" x14ac:dyDescent="0.25">
      <c r="D316" s="337"/>
    </row>
    <row r="317" spans="4:4" s="300" customFormat="1" hidden="1" x14ac:dyDescent="0.25">
      <c r="D317" s="337"/>
    </row>
    <row r="318" spans="4:4" s="300" customFormat="1" hidden="1" x14ac:dyDescent="0.25">
      <c r="D318" s="337"/>
    </row>
    <row r="319" spans="4:4" s="300" customFormat="1" hidden="1" x14ac:dyDescent="0.25">
      <c r="D319" s="337"/>
    </row>
    <row r="320" spans="4:4" s="300" customFormat="1" hidden="1" x14ac:dyDescent="0.25">
      <c r="D320" s="337"/>
    </row>
    <row r="321" spans="4:4" s="300" customFormat="1" hidden="1" x14ac:dyDescent="0.25">
      <c r="D321" s="337"/>
    </row>
    <row r="322" spans="4:4" s="300" customFormat="1" hidden="1" x14ac:dyDescent="0.25">
      <c r="D322" s="337"/>
    </row>
    <row r="323" spans="4:4" s="300" customFormat="1" hidden="1" x14ac:dyDescent="0.25">
      <c r="D323" s="337"/>
    </row>
    <row r="324" spans="4:4" s="300" customFormat="1" hidden="1" x14ac:dyDescent="0.25">
      <c r="D324" s="337"/>
    </row>
    <row r="325" spans="4:4" s="300" customFormat="1" hidden="1" x14ac:dyDescent="0.25">
      <c r="D325" s="337"/>
    </row>
    <row r="326" spans="4:4" s="300" customFormat="1" hidden="1" x14ac:dyDescent="0.25">
      <c r="D326" s="337"/>
    </row>
    <row r="327" spans="4:4" s="300" customFormat="1" hidden="1" x14ac:dyDescent="0.25">
      <c r="D327" s="337"/>
    </row>
    <row r="328" spans="4:4" s="300" customFormat="1" hidden="1" x14ac:dyDescent="0.25">
      <c r="D328" s="337"/>
    </row>
    <row r="329" spans="4:4" s="300" customFormat="1" hidden="1" x14ac:dyDescent="0.25">
      <c r="D329" s="337"/>
    </row>
    <row r="330" spans="4:4" s="300" customFormat="1" hidden="1" x14ac:dyDescent="0.25">
      <c r="D330" s="337"/>
    </row>
    <row r="331" spans="4:4" s="300" customFormat="1" hidden="1" x14ac:dyDescent="0.25">
      <c r="D331" s="337"/>
    </row>
    <row r="332" spans="4:4" s="300" customFormat="1" hidden="1" x14ac:dyDescent="0.25">
      <c r="D332" s="337"/>
    </row>
    <row r="333" spans="4:4" s="300" customFormat="1" hidden="1" x14ac:dyDescent="0.25">
      <c r="D333" s="337"/>
    </row>
    <row r="334" spans="4:4" s="300" customFormat="1" hidden="1" x14ac:dyDescent="0.25">
      <c r="D334" s="337"/>
    </row>
    <row r="335" spans="4:4" s="300" customFormat="1" hidden="1" x14ac:dyDescent="0.25">
      <c r="D335" s="337"/>
    </row>
    <row r="336" spans="4:4" s="300" customFormat="1" hidden="1" x14ac:dyDescent="0.25">
      <c r="D336" s="337"/>
    </row>
    <row r="337" spans="4:4" s="300" customFormat="1" hidden="1" x14ac:dyDescent="0.25">
      <c r="D337" s="337"/>
    </row>
    <row r="338" spans="4:4" s="300" customFormat="1" hidden="1" x14ac:dyDescent="0.25">
      <c r="D338" s="337"/>
    </row>
    <row r="339" spans="4:4" s="300" customFormat="1" hidden="1" x14ac:dyDescent="0.25">
      <c r="D339" s="337"/>
    </row>
    <row r="340" spans="4:4" s="300" customFormat="1" hidden="1" x14ac:dyDescent="0.25">
      <c r="D340" s="337"/>
    </row>
    <row r="341" spans="4:4" s="300" customFormat="1" hidden="1" x14ac:dyDescent="0.25">
      <c r="D341" s="337"/>
    </row>
    <row r="342" spans="4:4" s="300" customFormat="1" hidden="1" x14ac:dyDescent="0.25">
      <c r="D342" s="337"/>
    </row>
    <row r="343" spans="4:4" s="300" customFormat="1" hidden="1" x14ac:dyDescent="0.25">
      <c r="D343" s="337"/>
    </row>
    <row r="344" spans="4:4" s="300" customFormat="1" hidden="1" x14ac:dyDescent="0.25">
      <c r="D344" s="337"/>
    </row>
    <row r="345" spans="4:4" s="300" customFormat="1" hidden="1" x14ac:dyDescent="0.25">
      <c r="D345" s="337"/>
    </row>
    <row r="346" spans="4:4" s="300" customFormat="1" hidden="1" x14ac:dyDescent="0.25">
      <c r="D346" s="337"/>
    </row>
    <row r="347" spans="4:4" s="300" customFormat="1" hidden="1" x14ac:dyDescent="0.25">
      <c r="D347" s="337"/>
    </row>
    <row r="348" spans="4:4" s="300" customFormat="1" hidden="1" x14ac:dyDescent="0.25">
      <c r="D348" s="337"/>
    </row>
    <row r="349" spans="4:4" s="300" customFormat="1" hidden="1" x14ac:dyDescent="0.25">
      <c r="D349" s="337"/>
    </row>
    <row r="350" spans="4:4" s="300" customFormat="1" hidden="1" x14ac:dyDescent="0.25">
      <c r="D350" s="337"/>
    </row>
    <row r="351" spans="4:4" s="300" customFormat="1" hidden="1" x14ac:dyDescent="0.25">
      <c r="D351" s="337"/>
    </row>
    <row r="352" spans="4:4" s="300" customFormat="1" hidden="1" x14ac:dyDescent="0.25">
      <c r="D352" s="337"/>
    </row>
    <row r="353" spans="4:4" s="300" customFormat="1" hidden="1" x14ac:dyDescent="0.25">
      <c r="D353" s="337"/>
    </row>
    <row r="354" spans="4:4" s="300" customFormat="1" hidden="1" x14ac:dyDescent="0.25">
      <c r="D354" s="337"/>
    </row>
    <row r="355" spans="4:4" s="300" customFormat="1" hidden="1" x14ac:dyDescent="0.25">
      <c r="D355" s="337"/>
    </row>
    <row r="356" spans="4:4" s="300" customFormat="1" hidden="1" x14ac:dyDescent="0.25">
      <c r="D356" s="337"/>
    </row>
    <row r="357" spans="4:4" s="300" customFormat="1" hidden="1" x14ac:dyDescent="0.25">
      <c r="D357" s="337"/>
    </row>
    <row r="358" spans="4:4" s="300" customFormat="1" hidden="1" x14ac:dyDescent="0.25">
      <c r="D358" s="337"/>
    </row>
    <row r="359" spans="4:4" s="300" customFormat="1" hidden="1" x14ac:dyDescent="0.25">
      <c r="D359" s="337"/>
    </row>
    <row r="360" spans="4:4" s="300" customFormat="1" hidden="1" x14ac:dyDescent="0.25">
      <c r="D360" s="337"/>
    </row>
    <row r="361" spans="4:4" s="300" customFormat="1" hidden="1" x14ac:dyDescent="0.25">
      <c r="D361" s="337"/>
    </row>
    <row r="362" spans="4:4" s="300" customFormat="1" hidden="1" x14ac:dyDescent="0.25">
      <c r="D362" s="337"/>
    </row>
    <row r="363" spans="4:4" s="300" customFormat="1" hidden="1" x14ac:dyDescent="0.25">
      <c r="D363" s="337"/>
    </row>
    <row r="364" spans="4:4" s="300" customFormat="1" hidden="1" x14ac:dyDescent="0.25">
      <c r="D364" s="337"/>
    </row>
    <row r="365" spans="4:4" s="300" customFormat="1" hidden="1" x14ac:dyDescent="0.25">
      <c r="D365" s="337"/>
    </row>
    <row r="366" spans="4:4" s="300" customFormat="1" hidden="1" x14ac:dyDescent="0.25">
      <c r="D366" s="337"/>
    </row>
    <row r="367" spans="4:4" s="300" customFormat="1" hidden="1" x14ac:dyDescent="0.25">
      <c r="D367" s="337"/>
    </row>
    <row r="368" spans="4:4" s="300" customFormat="1" hidden="1" x14ac:dyDescent="0.25">
      <c r="D368" s="337"/>
    </row>
    <row r="369" spans="4:4" s="300" customFormat="1" hidden="1" x14ac:dyDescent="0.25">
      <c r="D369" s="337"/>
    </row>
    <row r="370" spans="4:4" s="300" customFormat="1" hidden="1" x14ac:dyDescent="0.25">
      <c r="D370" s="337"/>
    </row>
    <row r="371" spans="4:4" s="300" customFormat="1" hidden="1" x14ac:dyDescent="0.25">
      <c r="D371" s="337"/>
    </row>
    <row r="372" spans="4:4" s="300" customFormat="1" hidden="1" x14ac:dyDescent="0.25">
      <c r="D372" s="337"/>
    </row>
    <row r="373" spans="4:4" s="300" customFormat="1" hidden="1" x14ac:dyDescent="0.25">
      <c r="D373" s="337"/>
    </row>
    <row r="374" spans="4:4" s="300" customFormat="1" hidden="1" x14ac:dyDescent="0.25">
      <c r="D374" s="337"/>
    </row>
    <row r="375" spans="4:4" s="300" customFormat="1" hidden="1" x14ac:dyDescent="0.25">
      <c r="D375" s="337"/>
    </row>
    <row r="376" spans="4:4" s="300" customFormat="1" hidden="1" x14ac:dyDescent="0.25">
      <c r="D376" s="337"/>
    </row>
    <row r="377" spans="4:4" s="300" customFormat="1" hidden="1" x14ac:dyDescent="0.25">
      <c r="D377" s="337"/>
    </row>
    <row r="378" spans="4:4" s="300" customFormat="1" hidden="1" x14ac:dyDescent="0.25">
      <c r="D378" s="337"/>
    </row>
    <row r="379" spans="4:4" s="300" customFormat="1" hidden="1" x14ac:dyDescent="0.25">
      <c r="D379" s="337"/>
    </row>
    <row r="380" spans="4:4" s="300" customFormat="1" hidden="1" x14ac:dyDescent="0.25">
      <c r="D380" s="337"/>
    </row>
    <row r="381" spans="4:4" s="300" customFormat="1" hidden="1" x14ac:dyDescent="0.25">
      <c r="D381" s="337"/>
    </row>
    <row r="382" spans="4:4" s="300" customFormat="1" hidden="1" x14ac:dyDescent="0.25">
      <c r="D382" s="337"/>
    </row>
    <row r="383" spans="4:4" s="300" customFormat="1" hidden="1" x14ac:dyDescent="0.25">
      <c r="D383" s="337"/>
    </row>
    <row r="384" spans="4:4" s="300" customFormat="1" hidden="1" x14ac:dyDescent="0.25">
      <c r="D384" s="337"/>
    </row>
    <row r="385" spans="4:4" s="300" customFormat="1" hidden="1" x14ac:dyDescent="0.25">
      <c r="D385" s="337"/>
    </row>
    <row r="386" spans="4:4" s="300" customFormat="1" hidden="1" x14ac:dyDescent="0.25">
      <c r="D386" s="337"/>
    </row>
    <row r="387" spans="4:4" s="300" customFormat="1" hidden="1" x14ac:dyDescent="0.25">
      <c r="D387" s="337"/>
    </row>
    <row r="388" spans="4:4" s="300" customFormat="1" hidden="1" x14ac:dyDescent="0.25">
      <c r="D388" s="337"/>
    </row>
    <row r="389" spans="4:4" s="300" customFormat="1" hidden="1" x14ac:dyDescent="0.25">
      <c r="D389" s="337"/>
    </row>
    <row r="390" spans="4:4" s="300" customFormat="1" hidden="1" x14ac:dyDescent="0.25">
      <c r="D390" s="337"/>
    </row>
    <row r="391" spans="4:4" s="300" customFormat="1" hidden="1" x14ac:dyDescent="0.25">
      <c r="D391" s="337"/>
    </row>
    <row r="392" spans="4:4" s="300" customFormat="1" hidden="1" x14ac:dyDescent="0.25">
      <c r="D392" s="337"/>
    </row>
    <row r="393" spans="4:4" s="300" customFormat="1" hidden="1" x14ac:dyDescent="0.25">
      <c r="D393" s="337"/>
    </row>
    <row r="394" spans="4:4" s="300" customFormat="1" hidden="1" x14ac:dyDescent="0.25">
      <c r="D394" s="337"/>
    </row>
    <row r="395" spans="4:4" s="300" customFormat="1" hidden="1" x14ac:dyDescent="0.25">
      <c r="D395" s="337"/>
    </row>
    <row r="396" spans="4:4" s="300" customFormat="1" hidden="1" x14ac:dyDescent="0.25">
      <c r="D396" s="337"/>
    </row>
    <row r="397" spans="4:4" s="300" customFormat="1" hidden="1" x14ac:dyDescent="0.25">
      <c r="D397" s="337"/>
    </row>
    <row r="398" spans="4:4" s="300" customFormat="1" hidden="1" x14ac:dyDescent="0.25">
      <c r="D398" s="337"/>
    </row>
    <row r="399" spans="4:4" s="300" customFormat="1" hidden="1" x14ac:dyDescent="0.25">
      <c r="D399" s="337"/>
    </row>
    <row r="400" spans="4:4" s="300" customFormat="1" hidden="1" x14ac:dyDescent="0.25">
      <c r="D400" s="337"/>
    </row>
    <row r="401" spans="4:4" s="300" customFormat="1" hidden="1" x14ac:dyDescent="0.25">
      <c r="D401" s="337"/>
    </row>
    <row r="402" spans="4:4" s="300" customFormat="1" hidden="1" x14ac:dyDescent="0.25">
      <c r="D402" s="337"/>
    </row>
    <row r="403" spans="4:4" s="300" customFormat="1" hidden="1" x14ac:dyDescent="0.25">
      <c r="D403" s="337"/>
    </row>
    <row r="404" spans="4:4" s="300" customFormat="1" hidden="1" x14ac:dyDescent="0.25">
      <c r="D404" s="337"/>
    </row>
    <row r="405" spans="4:4" s="300" customFormat="1" hidden="1" x14ac:dyDescent="0.25">
      <c r="D405" s="337"/>
    </row>
    <row r="406" spans="4:4" s="300" customFormat="1" hidden="1" x14ac:dyDescent="0.25">
      <c r="D406" s="337"/>
    </row>
    <row r="407" spans="4:4" s="300" customFormat="1" hidden="1" x14ac:dyDescent="0.25">
      <c r="D407" s="337"/>
    </row>
    <row r="408" spans="4:4" s="300" customFormat="1" hidden="1" x14ac:dyDescent="0.25">
      <c r="D408" s="337"/>
    </row>
    <row r="409" spans="4:4" s="300" customFormat="1" hidden="1" x14ac:dyDescent="0.25">
      <c r="D409" s="337"/>
    </row>
    <row r="410" spans="4:4" s="300" customFormat="1" hidden="1" x14ac:dyDescent="0.25">
      <c r="D410" s="337"/>
    </row>
    <row r="411" spans="4:4" s="300" customFormat="1" hidden="1" x14ac:dyDescent="0.25">
      <c r="D411" s="337"/>
    </row>
    <row r="412" spans="4:4" s="300" customFormat="1" hidden="1" x14ac:dyDescent="0.25">
      <c r="D412" s="337"/>
    </row>
    <row r="413" spans="4:4" s="300" customFormat="1" hidden="1" x14ac:dyDescent="0.25">
      <c r="D413" s="337"/>
    </row>
    <row r="414" spans="4:4" s="300" customFormat="1" hidden="1" x14ac:dyDescent="0.25">
      <c r="D414" s="337"/>
    </row>
    <row r="415" spans="4:4" s="300" customFormat="1" hidden="1" x14ac:dyDescent="0.25">
      <c r="D415" s="337"/>
    </row>
    <row r="1048490" ht="13.5" hidden="1" customHeight="1" x14ac:dyDescent="0.25"/>
    <row r="1048576" x14ac:dyDescent="0.25"/>
  </sheetData>
  <sheetProtection algorithmName="SHA-512" hashValue="s3PWQuEvq3l0lD3ZNiSfwANa/1AQsUQ92KSb8OHMIfulKh9PHUoMP99wFjj45L+VGGi1W4wQ/utEbifZS5SVEg==" saltValue="D3AJgk+34tLPyi4WkcrKOw==" spinCount="100000" sheet="1" formatCells="0"/>
  <mergeCells count="67">
    <mergeCell ref="E66:F66"/>
    <mergeCell ref="E53:F53"/>
    <mergeCell ref="F44:M44"/>
    <mergeCell ref="E57:F57"/>
    <mergeCell ref="O44:O45"/>
    <mergeCell ref="D50:F50"/>
    <mergeCell ref="E51:F51"/>
    <mergeCell ref="E52:F52"/>
    <mergeCell ref="D49:I49"/>
    <mergeCell ref="E44:E45"/>
    <mergeCell ref="D44:D45"/>
    <mergeCell ref="E63:F63"/>
    <mergeCell ref="E61:F61"/>
    <mergeCell ref="D37:P37"/>
    <mergeCell ref="O38:O39"/>
    <mergeCell ref="P31:P32"/>
    <mergeCell ref="E54:F54"/>
    <mergeCell ref="O40:O41"/>
    <mergeCell ref="P38:P39"/>
    <mergeCell ref="P40:P41"/>
    <mergeCell ref="D43:P43"/>
    <mergeCell ref="P44:P45"/>
    <mergeCell ref="B50:B66"/>
    <mergeCell ref="B38:B41"/>
    <mergeCell ref="E38:M38"/>
    <mergeCell ref="N44:N45"/>
    <mergeCell ref="D46:D47"/>
    <mergeCell ref="E62:F62"/>
    <mergeCell ref="D40:D41"/>
    <mergeCell ref="N38:N39"/>
    <mergeCell ref="D38:D39"/>
    <mergeCell ref="E55:F55"/>
    <mergeCell ref="E60:F60"/>
    <mergeCell ref="E64:F64"/>
    <mergeCell ref="E65:F65"/>
    <mergeCell ref="D59:F59"/>
    <mergeCell ref="E56:F56"/>
    <mergeCell ref="B44:B47"/>
    <mergeCell ref="B9:D9"/>
    <mergeCell ref="D24:P24"/>
    <mergeCell ref="E16:F16"/>
    <mergeCell ref="B11:D11"/>
    <mergeCell ref="E11:G11"/>
    <mergeCell ref="H16:L16"/>
    <mergeCell ref="G17:G18"/>
    <mergeCell ref="H17:L18"/>
    <mergeCell ref="E17:F17"/>
    <mergeCell ref="E18:F18"/>
    <mergeCell ref="E9:G9"/>
    <mergeCell ref="E13:G13"/>
    <mergeCell ref="D22:O22"/>
    <mergeCell ref="B13:D13"/>
    <mergeCell ref="B25:B28"/>
    <mergeCell ref="D31:D32"/>
    <mergeCell ref="E31:M31"/>
    <mergeCell ref="P25:P26"/>
    <mergeCell ref="D30:P30"/>
    <mergeCell ref="N25:N26"/>
    <mergeCell ref="O31:O32"/>
    <mergeCell ref="D25:D26"/>
    <mergeCell ref="E25:M25"/>
    <mergeCell ref="B31:B35"/>
    <mergeCell ref="D33:D35"/>
    <mergeCell ref="O33:O35"/>
    <mergeCell ref="P33:P35"/>
    <mergeCell ref="O25:O26"/>
    <mergeCell ref="N31:N32"/>
  </mergeCells>
  <phoneticPr fontId="0"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BD_Ref!$A$21:$A$31</xm:f>
          </x14:formula1>
          <xm:sqref>D27</xm:sqref>
        </x14:dataValidation>
        <x14:dataValidation type="list" allowBlank="1" showInputMessage="1" showErrorMessage="1">
          <x14:formula1>
            <xm:f>BD_Ref!$A$81:$A$85</xm:f>
          </x14:formula1>
          <xm:sqref>D33</xm:sqref>
        </x14:dataValidation>
        <x14:dataValidation type="list" allowBlank="1" showInputMessage="1" showErrorMessage="1">
          <x14:formula1>
            <xm:f>'C:\Users\Usuario UTP\Downloads\[P4. 2025 - 2028 Acomp Seguimiento Indic nuev.xlsx]BD_Ref'!#REF!</xm:f>
          </x14:formula1>
          <xm:sqref>D28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A494"/>
  <sheetViews>
    <sheetView zoomScale="90" zoomScaleNormal="90" workbookViewId="0">
      <selection activeCell="N2" sqref="N2:O5"/>
    </sheetView>
  </sheetViews>
  <sheetFormatPr baseColWidth="10" defaultColWidth="0" defaultRowHeight="15" zeroHeight="1" x14ac:dyDescent="0.25"/>
  <cols>
    <col min="1" max="1" width="8.5703125" style="367" customWidth="1"/>
    <col min="2" max="2" width="31.28515625" style="375" customWidth="1"/>
    <col min="3" max="3" width="43.42578125" style="375" customWidth="1"/>
    <col min="4" max="4" width="37.140625" style="375" customWidth="1"/>
    <col min="5" max="5" width="33.42578125" style="375" customWidth="1"/>
    <col min="6" max="6" width="30.28515625" style="375" customWidth="1"/>
    <col min="7" max="8" width="33.7109375" style="375" customWidth="1"/>
    <col min="9" max="9" width="35.140625" style="375" customWidth="1"/>
    <col min="10" max="10" width="31" style="375" customWidth="1"/>
    <col min="11" max="11" width="24.5703125" style="375" customWidth="1"/>
    <col min="12" max="12" width="25.85546875" style="375" customWidth="1"/>
    <col min="13" max="13" width="22.7109375" style="367" customWidth="1"/>
    <col min="14" max="14" width="20.28515625" style="375" customWidth="1"/>
    <col min="15" max="15" width="19.28515625" style="375" customWidth="1"/>
    <col min="16" max="16" width="10.140625" style="375" customWidth="1"/>
    <col min="17" max="17" width="15.28515625" style="375" hidden="1" customWidth="1"/>
    <col min="18" max="18" width="13.28515625" style="375" hidden="1" customWidth="1"/>
    <col min="19" max="19" width="28.42578125" style="375" hidden="1" customWidth="1"/>
    <col min="20" max="21" width="11.42578125" style="375" hidden="1" customWidth="1"/>
    <col min="22" max="22" width="27.140625" style="375" hidden="1" customWidth="1"/>
    <col min="23" max="37" width="11.42578125" style="375" hidden="1" customWidth="1"/>
    <col min="38" max="16384" width="0" style="375" hidden="1"/>
  </cols>
  <sheetData>
    <row r="1" spans="1:53" ht="18.75" customHeight="1" x14ac:dyDescent="0.25">
      <c r="A1" s="364"/>
      <c r="B1" s="402"/>
      <c r="C1" s="364"/>
      <c r="D1" s="364"/>
      <c r="E1" s="364"/>
      <c r="F1" s="364"/>
      <c r="G1" s="364"/>
      <c r="H1" s="364"/>
      <c r="I1" s="364"/>
      <c r="J1" s="364"/>
      <c r="K1" s="364"/>
      <c r="L1" s="364"/>
      <c r="M1" s="364"/>
      <c r="N1" s="364"/>
      <c r="O1" s="364"/>
      <c r="P1" s="364"/>
      <c r="Q1" s="364"/>
      <c r="R1" s="364"/>
      <c r="S1" s="364"/>
      <c r="T1" s="365"/>
      <c r="U1" s="365"/>
    </row>
    <row r="2" spans="1:53" ht="18.75" customHeight="1" x14ac:dyDescent="0.25">
      <c r="A2" s="364"/>
      <c r="B2" s="402"/>
      <c r="C2" s="385"/>
      <c r="D2" s="385"/>
      <c r="E2" s="385"/>
      <c r="F2" s="385"/>
      <c r="G2" s="385"/>
      <c r="H2" s="385"/>
      <c r="I2" s="385"/>
      <c r="J2" s="364"/>
      <c r="K2" s="364"/>
      <c r="L2" s="364"/>
      <c r="M2" s="364"/>
      <c r="N2" s="521" t="s">
        <v>0</v>
      </c>
      <c r="O2" s="522" t="s">
        <v>1</v>
      </c>
      <c r="P2" s="421"/>
      <c r="Q2" s="364"/>
      <c r="R2" s="364"/>
      <c r="S2" s="364"/>
      <c r="T2" s="365"/>
      <c r="U2" s="365"/>
    </row>
    <row r="3" spans="1:53" ht="18.75" customHeight="1" x14ac:dyDescent="0.25">
      <c r="A3" s="364"/>
      <c r="B3" s="402"/>
      <c r="C3" s="385"/>
      <c r="D3" s="385"/>
      <c r="E3" s="385"/>
      <c r="F3" s="385"/>
      <c r="G3" s="385"/>
      <c r="H3" s="385"/>
      <c r="I3" s="385"/>
      <c r="J3" s="364"/>
      <c r="K3" s="364"/>
      <c r="L3" s="364"/>
      <c r="M3" s="364"/>
      <c r="N3" s="523" t="s">
        <v>2</v>
      </c>
      <c r="O3" s="515">
        <v>10</v>
      </c>
      <c r="P3" s="421"/>
      <c r="Q3" s="364"/>
      <c r="R3" s="364"/>
      <c r="S3" s="364"/>
      <c r="T3" s="365"/>
      <c r="U3" s="365"/>
    </row>
    <row r="4" spans="1:53" ht="18.75" customHeight="1" x14ac:dyDescent="0.25">
      <c r="A4" s="364"/>
      <c r="B4" s="402"/>
      <c r="C4" s="385"/>
      <c r="D4" s="385"/>
      <c r="E4" s="385"/>
      <c r="F4" s="385"/>
      <c r="G4" s="385"/>
      <c r="H4" s="385"/>
      <c r="I4" s="385"/>
      <c r="J4" s="364"/>
      <c r="K4" s="364"/>
      <c r="L4" s="364"/>
      <c r="M4" s="364"/>
      <c r="N4" s="521" t="s">
        <v>3</v>
      </c>
      <c r="O4" s="516">
        <v>45848</v>
      </c>
      <c r="P4" s="422"/>
      <c r="Q4" s="403"/>
      <c r="R4" s="364"/>
      <c r="S4" s="364"/>
      <c r="T4" s="365"/>
      <c r="U4" s="365"/>
    </row>
    <row r="5" spans="1:53" ht="18.75" customHeight="1" x14ac:dyDescent="0.25">
      <c r="A5" s="364"/>
      <c r="B5" s="402"/>
      <c r="C5" s="364"/>
      <c r="D5" s="364"/>
      <c r="E5" s="364"/>
      <c r="F5" s="364"/>
      <c r="G5" s="364"/>
      <c r="H5" s="364"/>
      <c r="I5" s="364"/>
      <c r="J5" s="364"/>
      <c r="K5" s="364"/>
      <c r="L5" s="364"/>
      <c r="M5" s="364"/>
      <c r="N5" s="521" t="s">
        <v>4</v>
      </c>
      <c r="O5" s="522" t="s">
        <v>1223</v>
      </c>
      <c r="P5" s="421"/>
      <c r="Q5" s="404"/>
      <c r="R5" s="364"/>
      <c r="S5" s="364"/>
      <c r="T5" s="365"/>
      <c r="U5" s="365"/>
    </row>
    <row r="6" spans="1:53" ht="18.75" customHeight="1" x14ac:dyDescent="0.25">
      <c r="A6" s="364"/>
      <c r="B6" s="402"/>
      <c r="C6" s="364"/>
      <c r="D6" s="364"/>
      <c r="E6" s="364"/>
      <c r="F6" s="364"/>
      <c r="G6" s="364"/>
      <c r="H6" s="364"/>
      <c r="I6" s="364"/>
      <c r="J6" s="364"/>
      <c r="K6" s="364"/>
      <c r="L6" s="364"/>
      <c r="M6" s="364"/>
      <c r="N6" s="364"/>
      <c r="O6" s="364"/>
      <c r="P6" s="364"/>
      <c r="Q6" s="364"/>
      <c r="R6" s="364"/>
      <c r="S6" s="364"/>
      <c r="T6" s="365"/>
      <c r="U6" s="365"/>
    </row>
    <row r="7" spans="1:53" ht="18.75" customHeight="1" x14ac:dyDescent="0.25">
      <c r="A7" s="364"/>
      <c r="B7" s="402"/>
      <c r="C7" s="386"/>
      <c r="D7" s="386"/>
      <c r="E7" s="386"/>
      <c r="F7" s="386"/>
      <c r="G7" s="386"/>
      <c r="H7" s="386"/>
      <c r="I7" s="386"/>
      <c r="J7" s="386"/>
      <c r="K7" s="386"/>
      <c r="L7" s="386"/>
      <c r="M7" s="386"/>
      <c r="N7" s="386"/>
      <c r="O7" s="386"/>
      <c r="P7" s="386"/>
      <c r="Q7" s="386"/>
      <c r="R7" s="364"/>
      <c r="S7" s="364"/>
      <c r="T7" s="365"/>
      <c r="U7" s="365"/>
    </row>
    <row r="8" spans="1:53" s="367" customFormat="1" x14ac:dyDescent="0.25"/>
    <row r="9" spans="1:53" x14ac:dyDescent="0.25">
      <c r="B9" s="5" t="s">
        <v>12</v>
      </c>
      <c r="C9" s="667" t="str">
        <f>'PDI-01'!E13</f>
        <v xml:space="preserve">Excelencia Académica para la Formación Integral </v>
      </c>
      <c r="D9" s="667"/>
      <c r="E9" s="667"/>
      <c r="F9" s="667"/>
      <c r="G9" s="667"/>
      <c r="H9" s="667"/>
      <c r="I9" s="667"/>
      <c r="J9" s="405"/>
      <c r="K9" s="405"/>
      <c r="L9" s="405"/>
      <c r="M9" s="405"/>
      <c r="N9" s="405"/>
      <c r="O9" s="405"/>
      <c r="P9" s="405"/>
      <c r="Q9" s="405"/>
      <c r="R9" s="405"/>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7"/>
      <c r="AY9" s="367"/>
      <c r="AZ9" s="367"/>
      <c r="BA9" s="367"/>
    </row>
    <row r="10" spans="1:53" s="367" customFormat="1" x14ac:dyDescent="0.25">
      <c r="B10" s="311"/>
      <c r="C10" s="311"/>
      <c r="D10" s="311"/>
      <c r="E10" s="311"/>
      <c r="F10" s="311"/>
      <c r="G10" s="311"/>
      <c r="H10" s="311"/>
      <c r="I10" s="311"/>
      <c r="J10" s="406"/>
      <c r="K10" s="406"/>
      <c r="L10" s="406"/>
      <c r="M10" s="406"/>
      <c r="N10" s="406"/>
      <c r="O10" s="406"/>
      <c r="P10" s="406"/>
      <c r="Q10" s="406"/>
      <c r="R10" s="406"/>
    </row>
    <row r="11" spans="1:53" x14ac:dyDescent="0.25">
      <c r="B11" s="5" t="s">
        <v>16</v>
      </c>
      <c r="C11" s="667" t="str">
        <f>'PDI-01'!E15</f>
        <v>Gestión curricular</v>
      </c>
      <c r="D11" s="667"/>
      <c r="E11" s="667"/>
      <c r="F11" s="667"/>
      <c r="G11" s="667"/>
      <c r="H11" s="667"/>
      <c r="I11" s="667"/>
      <c r="J11" s="405"/>
      <c r="K11" s="405"/>
      <c r="L11" s="405"/>
      <c r="M11" s="405"/>
      <c r="N11" s="405"/>
      <c r="O11" s="405"/>
      <c r="P11" s="405"/>
      <c r="Q11" s="405"/>
      <c r="R11" s="405"/>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row>
    <row r="12" spans="1:53" s="367" customFormat="1" x14ac:dyDescent="0.25">
      <c r="B12" s="312"/>
      <c r="C12" s="312"/>
      <c r="D12" s="312"/>
      <c r="E12" s="312"/>
      <c r="F12" s="312"/>
      <c r="G12" s="312"/>
      <c r="H12" s="312"/>
      <c r="I12" s="312"/>
      <c r="J12" s="407"/>
      <c r="K12" s="407"/>
      <c r="L12" s="407"/>
      <c r="M12" s="407"/>
      <c r="N12" s="407"/>
      <c r="O12" s="407"/>
      <c r="P12" s="407"/>
      <c r="Q12" s="407"/>
      <c r="R12" s="407"/>
    </row>
    <row r="13" spans="1:53" x14ac:dyDescent="0.25">
      <c r="B13" s="5" t="s">
        <v>8</v>
      </c>
      <c r="C13" s="667" t="str">
        <f>'PDI-01'!E11</f>
        <v>Diseño y renovación curricular de los programas académicos (PDI2028 – CEA - 01)</v>
      </c>
      <c r="D13" s="667"/>
      <c r="E13" s="667"/>
      <c r="F13" s="667"/>
      <c r="G13" s="667"/>
      <c r="H13" s="667"/>
      <c r="I13" s="667"/>
      <c r="J13" s="405"/>
      <c r="K13" s="405"/>
      <c r="L13" s="405"/>
      <c r="M13" s="405"/>
      <c r="N13" s="405"/>
      <c r="O13" s="405"/>
      <c r="P13" s="405"/>
      <c r="Q13" s="405"/>
      <c r="R13" s="405"/>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row>
    <row r="14" spans="1:53" s="367" customFormat="1" x14ac:dyDescent="0.25">
      <c r="B14" s="6"/>
      <c r="C14" s="6"/>
      <c r="D14" s="6"/>
      <c r="E14" s="6"/>
      <c r="F14" s="6"/>
      <c r="G14" s="6"/>
      <c r="H14" s="6"/>
      <c r="I14" s="6"/>
    </row>
    <row r="15" spans="1:53" s="367" customFormat="1" ht="80.25" customHeight="1" x14ac:dyDescent="0.25">
      <c r="B15" s="670" t="s">
        <v>185</v>
      </c>
      <c r="C15" s="671"/>
      <c r="D15" s="672" t="s">
        <v>186</v>
      </c>
      <c r="E15" s="672"/>
      <c r="F15" s="672"/>
      <c r="G15" s="672"/>
      <c r="H15" s="672"/>
      <c r="I15" s="672"/>
      <c r="J15" s="408"/>
      <c r="K15" s="408"/>
      <c r="L15" s="408"/>
      <c r="M15" s="408"/>
      <c r="N15" s="408"/>
      <c r="O15" s="408"/>
      <c r="P15" s="408"/>
      <c r="Q15" s="408"/>
      <c r="R15" s="408"/>
    </row>
    <row r="16" spans="1:53" s="367" customFormat="1" ht="21.75" customHeight="1" x14ac:dyDescent="0.25">
      <c r="B16" s="673" t="s">
        <v>187</v>
      </c>
      <c r="C16" s="673"/>
      <c r="D16" s="673"/>
      <c r="E16" s="673"/>
      <c r="F16" s="673"/>
      <c r="G16" s="673"/>
      <c r="H16" s="673"/>
      <c r="I16" s="673"/>
      <c r="J16" s="409"/>
      <c r="K16" s="409"/>
      <c r="L16" s="409"/>
      <c r="M16" s="409"/>
      <c r="N16" s="409"/>
      <c r="O16" s="409"/>
      <c r="P16" s="409"/>
      <c r="Q16" s="409"/>
      <c r="R16" s="409"/>
    </row>
    <row r="17" spans="1:20" s="367" customFormat="1" x14ac:dyDescent="0.25"/>
    <row r="18" spans="1:20" s="367" customFormat="1" x14ac:dyDescent="0.25">
      <c r="B18" s="674" t="s">
        <v>188</v>
      </c>
      <c r="C18" s="675"/>
      <c r="D18" s="675"/>
      <c r="E18" s="675"/>
      <c r="F18" s="675"/>
      <c r="G18" s="675"/>
      <c r="H18" s="675"/>
      <c r="I18" s="675"/>
    </row>
    <row r="19" spans="1:20" s="367" customFormat="1" x14ac:dyDescent="0.25">
      <c r="B19" s="675"/>
      <c r="C19" s="675"/>
      <c r="D19" s="675"/>
      <c r="E19" s="675"/>
      <c r="F19" s="675"/>
      <c r="G19" s="675"/>
      <c r="H19" s="675"/>
      <c r="I19" s="675"/>
    </row>
    <row r="20" spans="1:20" s="367" customFormat="1" x14ac:dyDescent="0.25">
      <c r="B20" s="675"/>
      <c r="C20" s="675"/>
      <c r="D20" s="675"/>
      <c r="E20" s="675"/>
      <c r="F20" s="675"/>
      <c r="G20" s="675"/>
      <c r="H20" s="675"/>
      <c r="I20" s="675"/>
    </row>
    <row r="21" spans="1:20" s="367" customFormat="1" x14ac:dyDescent="0.25">
      <c r="B21" s="675"/>
      <c r="C21" s="675"/>
      <c r="D21" s="675"/>
      <c r="E21" s="675"/>
      <c r="F21" s="675"/>
      <c r="G21" s="675"/>
      <c r="H21" s="675"/>
      <c r="I21" s="675"/>
    </row>
    <row r="22" spans="1:20" s="367" customFormat="1" x14ac:dyDescent="0.25">
      <c r="B22" s="675"/>
      <c r="C22" s="675"/>
      <c r="D22" s="675"/>
      <c r="E22" s="675"/>
      <c r="F22" s="675"/>
      <c r="G22" s="675"/>
      <c r="H22" s="675"/>
      <c r="I22" s="675"/>
    </row>
    <row r="23" spans="1:20" s="367" customFormat="1" x14ac:dyDescent="0.25">
      <c r="B23" s="675"/>
      <c r="C23" s="675"/>
      <c r="D23" s="675"/>
      <c r="E23" s="675"/>
      <c r="F23" s="675"/>
      <c r="G23" s="675"/>
      <c r="H23" s="675"/>
      <c r="I23" s="675"/>
    </row>
    <row r="24" spans="1:20" s="367" customFormat="1" x14ac:dyDescent="0.25">
      <c r="B24" s="675"/>
      <c r="C24" s="675"/>
      <c r="D24" s="675"/>
      <c r="E24" s="675"/>
      <c r="F24" s="675"/>
      <c r="G24" s="675"/>
      <c r="H24" s="675"/>
      <c r="I24" s="675"/>
    </row>
    <row r="25" spans="1:20" s="367" customFormat="1" x14ac:dyDescent="0.25">
      <c r="B25" s="675"/>
      <c r="C25" s="675"/>
      <c r="D25" s="675"/>
      <c r="E25" s="675"/>
      <c r="F25" s="675"/>
      <c r="G25" s="675"/>
      <c r="H25" s="675"/>
      <c r="I25" s="675"/>
    </row>
    <row r="26" spans="1:20" s="367" customFormat="1" x14ac:dyDescent="0.25"/>
    <row r="27" spans="1:20" s="367" customFormat="1" x14ac:dyDescent="0.25"/>
    <row r="28" spans="1:20" s="367" customFormat="1" ht="16.5" x14ac:dyDescent="0.25">
      <c r="B28" s="6"/>
      <c r="C28" s="6"/>
      <c r="D28" s="6"/>
      <c r="E28" s="606" t="s">
        <v>189</v>
      </c>
      <c r="F28" s="606"/>
      <c r="G28" s="606"/>
      <c r="H28" s="606"/>
      <c r="I28" s="606"/>
    </row>
    <row r="29" spans="1:20" s="376" customFormat="1" ht="61.5" customHeight="1" x14ac:dyDescent="0.3">
      <c r="B29" s="641" t="str">
        <f>CONCATENATE("Items para Plan Operativo ",'PDI-03'!E46)</f>
        <v>Items para Plan Operativo Plan operativo 1. Acompañamiento en el diseño y renovación curricular de los programas académicos</v>
      </c>
      <c r="C29" s="641"/>
      <c r="D29" s="361" t="s">
        <v>190</v>
      </c>
      <c r="E29" s="445" t="s">
        <v>191</v>
      </c>
      <c r="F29" s="445" t="s">
        <v>192</v>
      </c>
      <c r="G29" s="445" t="s">
        <v>193</v>
      </c>
      <c r="H29" s="445" t="s">
        <v>194</v>
      </c>
      <c r="I29" s="334" t="s">
        <v>195</v>
      </c>
      <c r="O29" s="393"/>
    </row>
    <row r="30" spans="1:20" s="376" customFormat="1" ht="16.5" x14ac:dyDescent="0.3">
      <c r="B30" s="361">
        <v>1</v>
      </c>
      <c r="C30" s="420" t="s">
        <v>196</v>
      </c>
      <c r="D30" s="353"/>
      <c r="E30" s="476">
        <v>34533180</v>
      </c>
      <c r="F30" s="448">
        <f>+E30*1.032</f>
        <v>35638241.759999998</v>
      </c>
      <c r="G30" s="448">
        <f>+F30*1.03</f>
        <v>36707389.012800001</v>
      </c>
      <c r="H30" s="448">
        <f>+G30*1.03</f>
        <v>37808610.683184005</v>
      </c>
      <c r="I30" s="355">
        <f t="shared" ref="I30:I39" si="0">E30+F30+G30+H30</f>
        <v>144687421.455984</v>
      </c>
      <c r="O30" s="390"/>
    </row>
    <row r="31" spans="1:20" s="377" customFormat="1" ht="16.5" x14ac:dyDescent="0.3">
      <c r="A31" s="376"/>
      <c r="B31" s="361">
        <v>2</v>
      </c>
      <c r="C31" s="420" t="s">
        <v>197</v>
      </c>
      <c r="D31" s="353"/>
      <c r="E31" s="448">
        <v>0</v>
      </c>
      <c r="F31" s="448">
        <f t="shared" ref="F31:F38" si="1">+E31*1.032</f>
        <v>0</v>
      </c>
      <c r="G31" s="448">
        <f t="shared" ref="G31:H38" si="2">+F31*1.03</f>
        <v>0</v>
      </c>
      <c r="H31" s="448">
        <f t="shared" si="2"/>
        <v>0</v>
      </c>
      <c r="I31" s="355">
        <f t="shared" si="0"/>
        <v>0</v>
      </c>
      <c r="J31" s="376"/>
      <c r="K31" s="376"/>
      <c r="L31" s="376"/>
      <c r="M31" s="410"/>
      <c r="N31" s="376"/>
      <c r="O31" s="390"/>
      <c r="P31" s="376"/>
      <c r="Q31" s="376"/>
      <c r="R31" s="376"/>
      <c r="S31" s="376"/>
      <c r="T31" s="376"/>
    </row>
    <row r="32" spans="1:20" s="377" customFormat="1" ht="16.5" x14ac:dyDescent="0.3">
      <c r="A32" s="376"/>
      <c r="B32" s="361">
        <v>3</v>
      </c>
      <c r="C32" s="420" t="s">
        <v>198</v>
      </c>
      <c r="D32" s="353"/>
      <c r="E32" s="448">
        <v>0</v>
      </c>
      <c r="F32" s="448">
        <f t="shared" si="1"/>
        <v>0</v>
      </c>
      <c r="G32" s="448">
        <f t="shared" si="2"/>
        <v>0</v>
      </c>
      <c r="H32" s="448">
        <f t="shared" si="2"/>
        <v>0</v>
      </c>
      <c r="I32" s="355">
        <f t="shared" si="0"/>
        <v>0</v>
      </c>
      <c r="J32" s="376"/>
      <c r="K32" s="376"/>
      <c r="L32" s="376"/>
      <c r="M32" s="376"/>
      <c r="N32" s="376"/>
      <c r="O32" s="390"/>
      <c r="P32" s="376"/>
      <c r="Q32" s="376"/>
      <c r="R32" s="376"/>
      <c r="S32" s="376"/>
      <c r="T32" s="376"/>
    </row>
    <row r="33" spans="1:23" s="377" customFormat="1" ht="16.5" x14ac:dyDescent="0.3">
      <c r="A33" s="376"/>
      <c r="B33" s="361">
        <v>4</v>
      </c>
      <c r="C33" s="420" t="s">
        <v>199</v>
      </c>
      <c r="D33" s="353"/>
      <c r="E33" s="448">
        <v>0</v>
      </c>
      <c r="F33" s="448">
        <f t="shared" si="1"/>
        <v>0</v>
      </c>
      <c r="G33" s="448">
        <f t="shared" si="2"/>
        <v>0</v>
      </c>
      <c r="H33" s="448">
        <f t="shared" si="2"/>
        <v>0</v>
      </c>
      <c r="I33" s="355">
        <f t="shared" si="0"/>
        <v>0</v>
      </c>
      <c r="J33" s="376"/>
      <c r="K33" s="376"/>
      <c r="L33" s="376"/>
      <c r="M33" s="376"/>
      <c r="N33" s="376"/>
      <c r="O33" s="390"/>
      <c r="P33" s="376"/>
      <c r="Q33" s="376"/>
      <c r="R33" s="376"/>
      <c r="S33" s="376"/>
      <c r="T33" s="376"/>
    </row>
    <row r="34" spans="1:23" s="377" customFormat="1" ht="16.5" x14ac:dyDescent="0.3">
      <c r="A34" s="376"/>
      <c r="B34" s="361">
        <v>5</v>
      </c>
      <c r="C34" s="420" t="s">
        <v>200</v>
      </c>
      <c r="D34" s="353"/>
      <c r="E34" s="448">
        <v>0</v>
      </c>
      <c r="F34" s="448">
        <f t="shared" si="1"/>
        <v>0</v>
      </c>
      <c r="G34" s="448">
        <f t="shared" si="2"/>
        <v>0</v>
      </c>
      <c r="H34" s="448">
        <f t="shared" si="2"/>
        <v>0</v>
      </c>
      <c r="I34" s="355">
        <f t="shared" si="0"/>
        <v>0</v>
      </c>
      <c r="J34" s="376"/>
      <c r="K34" s="376"/>
      <c r="L34" s="376"/>
      <c r="M34" s="376"/>
      <c r="N34" s="376"/>
      <c r="O34" s="390"/>
      <c r="P34" s="376"/>
      <c r="Q34" s="376"/>
      <c r="R34" s="376"/>
      <c r="S34" s="376"/>
      <c r="T34" s="376"/>
    </row>
    <row r="35" spans="1:23" s="377" customFormat="1" ht="16.5" x14ac:dyDescent="0.3">
      <c r="A35" s="376"/>
      <c r="B35" s="361">
        <v>6</v>
      </c>
      <c r="C35" s="420" t="s">
        <v>201</v>
      </c>
      <c r="D35" s="353"/>
      <c r="E35" s="448">
        <v>0</v>
      </c>
      <c r="F35" s="448">
        <f t="shared" si="1"/>
        <v>0</v>
      </c>
      <c r="G35" s="448">
        <f t="shared" si="2"/>
        <v>0</v>
      </c>
      <c r="H35" s="448">
        <f t="shared" si="2"/>
        <v>0</v>
      </c>
      <c r="I35" s="355">
        <f t="shared" si="0"/>
        <v>0</v>
      </c>
      <c r="J35" s="376"/>
      <c r="K35" s="376"/>
      <c r="L35" s="376"/>
      <c r="M35" s="376"/>
      <c r="N35" s="376"/>
      <c r="O35" s="390"/>
      <c r="P35" s="376"/>
      <c r="Q35" s="376"/>
      <c r="R35" s="376"/>
      <c r="S35" s="376"/>
      <c r="T35" s="376"/>
    </row>
    <row r="36" spans="1:23" s="377" customFormat="1" ht="16.5" x14ac:dyDescent="0.3">
      <c r="A36" s="376"/>
      <c r="B36" s="361">
        <v>7</v>
      </c>
      <c r="C36" s="420" t="s">
        <v>202</v>
      </c>
      <c r="D36" s="353"/>
      <c r="E36" s="448">
        <v>0</v>
      </c>
      <c r="F36" s="448">
        <f t="shared" si="1"/>
        <v>0</v>
      </c>
      <c r="G36" s="448">
        <f t="shared" si="2"/>
        <v>0</v>
      </c>
      <c r="H36" s="448">
        <f t="shared" si="2"/>
        <v>0</v>
      </c>
      <c r="I36" s="355">
        <f t="shared" si="0"/>
        <v>0</v>
      </c>
      <c r="J36" s="376"/>
      <c r="K36" s="376"/>
      <c r="L36" s="376"/>
      <c r="M36" s="376"/>
      <c r="N36" s="376"/>
      <c r="O36" s="390"/>
      <c r="P36" s="376"/>
      <c r="Q36" s="376"/>
      <c r="R36" s="376"/>
      <c r="S36" s="376"/>
      <c r="T36" s="376"/>
    </row>
    <row r="37" spans="1:23" s="377" customFormat="1" ht="33" x14ac:dyDescent="0.3">
      <c r="A37" s="376"/>
      <c r="B37" s="361">
        <v>8</v>
      </c>
      <c r="C37" s="420" t="s">
        <v>203</v>
      </c>
      <c r="D37" s="353"/>
      <c r="E37" s="448">
        <v>0</v>
      </c>
      <c r="F37" s="448">
        <f>+E37*1.032</f>
        <v>0</v>
      </c>
      <c r="G37" s="448">
        <f t="shared" si="2"/>
        <v>0</v>
      </c>
      <c r="H37" s="448">
        <f t="shared" si="2"/>
        <v>0</v>
      </c>
      <c r="I37" s="355">
        <f t="shared" si="0"/>
        <v>0</v>
      </c>
      <c r="J37" s="376"/>
      <c r="K37" s="376"/>
      <c r="L37" s="376"/>
      <c r="M37" s="376"/>
      <c r="N37" s="376"/>
      <c r="O37" s="390"/>
      <c r="P37" s="376"/>
      <c r="Q37" s="376"/>
      <c r="R37" s="376"/>
      <c r="S37" s="376"/>
      <c r="T37" s="376"/>
    </row>
    <row r="38" spans="1:23" s="377" customFormat="1" ht="16.5" x14ac:dyDescent="0.3">
      <c r="A38" s="376"/>
      <c r="B38" s="361">
        <v>9</v>
      </c>
      <c r="C38" s="420" t="s">
        <v>204</v>
      </c>
      <c r="D38" s="353"/>
      <c r="E38" s="448">
        <v>0</v>
      </c>
      <c r="F38" s="448">
        <f t="shared" si="1"/>
        <v>0</v>
      </c>
      <c r="G38" s="448">
        <f t="shared" si="2"/>
        <v>0</v>
      </c>
      <c r="H38" s="448">
        <f t="shared" si="2"/>
        <v>0</v>
      </c>
      <c r="I38" s="355">
        <f t="shared" si="0"/>
        <v>0</v>
      </c>
      <c r="J38" s="376"/>
      <c r="K38" s="376"/>
      <c r="L38" s="376"/>
      <c r="M38" s="376"/>
      <c r="N38" s="376"/>
      <c r="O38" s="390"/>
      <c r="P38" s="376"/>
      <c r="Q38" s="376"/>
      <c r="R38" s="376"/>
      <c r="S38" s="376"/>
      <c r="T38" s="376"/>
    </row>
    <row r="39" spans="1:23" s="377" customFormat="1" ht="16.5" x14ac:dyDescent="0.3">
      <c r="A39" s="376"/>
      <c r="B39" s="376"/>
      <c r="C39" s="668" t="s">
        <v>195</v>
      </c>
      <c r="D39" s="669"/>
      <c r="E39" s="352">
        <f>SUM(E30:E38)</f>
        <v>34533180</v>
      </c>
      <c r="F39" s="352">
        <f>SUM(F30:F38)</f>
        <v>35638241.759999998</v>
      </c>
      <c r="G39" s="352">
        <f>SUM(G30:G38)</f>
        <v>36707389.012800001</v>
      </c>
      <c r="H39" s="352">
        <f>SUM(H30:H38)</f>
        <v>37808610.683184005</v>
      </c>
      <c r="I39" s="352">
        <f t="shared" si="0"/>
        <v>144687421.455984</v>
      </c>
      <c r="J39" s="376"/>
      <c r="K39" s="376"/>
      <c r="L39" s="376"/>
      <c r="M39" s="376"/>
      <c r="N39" s="376"/>
      <c r="O39" s="376"/>
      <c r="P39" s="376"/>
      <c r="Q39" s="376"/>
      <c r="R39" s="376"/>
      <c r="S39" s="376"/>
      <c r="T39" s="376"/>
    </row>
    <row r="40" spans="1:23" s="377" customFormat="1" ht="16.5" x14ac:dyDescent="0.3">
      <c r="A40" s="376"/>
      <c r="B40" s="411"/>
      <c r="C40" s="376"/>
      <c r="D40" s="376"/>
      <c r="E40" s="376"/>
      <c r="F40" s="376"/>
      <c r="G40" s="376"/>
      <c r="H40" s="376"/>
      <c r="I40" s="376"/>
      <c r="J40" s="376"/>
      <c r="K40" s="376"/>
      <c r="L40" s="376"/>
      <c r="M40" s="376"/>
      <c r="N40" s="376"/>
      <c r="O40" s="376"/>
      <c r="P40" s="376"/>
      <c r="Q40" s="376"/>
      <c r="R40" s="376"/>
      <c r="S40" s="376"/>
      <c r="T40" s="376"/>
    </row>
    <row r="41" spans="1:23" s="377" customFormat="1" ht="39" customHeight="1" x14ac:dyDescent="0.3">
      <c r="A41" s="376"/>
      <c r="B41" s="657" t="s">
        <v>1200</v>
      </c>
      <c r="C41" s="657"/>
      <c r="D41" s="657"/>
      <c r="E41" s="657"/>
      <c r="F41" s="657"/>
      <c r="G41" s="657"/>
      <c r="H41" s="657"/>
      <c r="I41" s="657"/>
      <c r="J41" s="376"/>
      <c r="K41" s="376"/>
      <c r="L41" s="376"/>
      <c r="M41" s="376"/>
      <c r="N41" s="376"/>
      <c r="O41" s="376"/>
      <c r="P41" s="376"/>
      <c r="Q41" s="376"/>
      <c r="R41" s="376"/>
      <c r="S41" s="376"/>
      <c r="T41" s="376"/>
    </row>
    <row r="42" spans="1:23" s="377" customFormat="1" ht="15.75" customHeight="1" x14ac:dyDescent="0.3">
      <c r="A42" s="376"/>
      <c r="B42" s="412"/>
      <c r="C42" s="376"/>
      <c r="D42" s="376"/>
      <c r="E42" s="413"/>
      <c r="F42" s="414"/>
      <c r="G42" s="414"/>
      <c r="H42" s="414"/>
      <c r="I42" s="414"/>
      <c r="J42" s="414"/>
      <c r="K42" s="414"/>
      <c r="L42" s="414"/>
      <c r="M42" s="414"/>
      <c r="N42" s="414"/>
      <c r="O42" s="414"/>
      <c r="P42" s="414"/>
      <c r="Q42" s="414"/>
      <c r="R42" s="414"/>
      <c r="S42" s="376"/>
      <c r="T42" s="376"/>
    </row>
    <row r="43" spans="1:23" s="377" customFormat="1" ht="16.5" x14ac:dyDescent="0.3">
      <c r="A43" s="376"/>
      <c r="B43" s="6"/>
      <c r="C43" s="6"/>
      <c r="D43" s="6"/>
      <c r="E43" s="555" t="s">
        <v>189</v>
      </c>
      <c r="F43" s="580"/>
      <c r="G43" s="580"/>
      <c r="H43" s="580"/>
      <c r="I43" s="554"/>
      <c r="J43" s="376"/>
      <c r="K43" s="376"/>
      <c r="L43" s="376"/>
      <c r="M43" s="376"/>
      <c r="N43" s="376"/>
      <c r="O43" s="376"/>
      <c r="P43" s="376"/>
      <c r="Q43" s="376"/>
      <c r="R43" s="376"/>
      <c r="S43" s="376"/>
      <c r="T43" s="376"/>
    </row>
    <row r="44" spans="1:23" s="377" customFormat="1" ht="57.75" customHeight="1" x14ac:dyDescent="0.3">
      <c r="A44" s="376"/>
      <c r="B44" s="641" t="str">
        <f>CONCATENATE("Items para Plan Operativo ",'PDI-03'!E47)</f>
        <v>Items para Plan Operativo Plan operativo 2. Desarrollo y gestión integral de los posgrados</v>
      </c>
      <c r="C44" s="641"/>
      <c r="D44" s="361" t="s">
        <v>190</v>
      </c>
      <c r="E44" s="445" t="s">
        <v>191</v>
      </c>
      <c r="F44" s="445" t="s">
        <v>192</v>
      </c>
      <c r="G44" s="445" t="s">
        <v>193</v>
      </c>
      <c r="H44" s="445" t="s">
        <v>194</v>
      </c>
      <c r="I44" s="334" t="s">
        <v>195</v>
      </c>
      <c r="J44" s="376"/>
      <c r="K44" s="376"/>
      <c r="L44" s="376"/>
      <c r="M44" s="376"/>
      <c r="N44" s="376"/>
      <c r="O44" s="376"/>
      <c r="P44" s="376"/>
      <c r="Q44" s="376"/>
      <c r="R44" s="376"/>
      <c r="S44" s="376"/>
      <c r="T44" s="376"/>
    </row>
    <row r="45" spans="1:23" s="377" customFormat="1" ht="16.5" x14ac:dyDescent="0.3">
      <c r="A45" s="376"/>
      <c r="B45" s="361">
        <v>1</v>
      </c>
      <c r="C45" s="420" t="s">
        <v>196</v>
      </c>
      <c r="D45" s="353"/>
      <c r="E45" s="304">
        <v>0</v>
      </c>
      <c r="F45" s="304">
        <f>+E45*1.032</f>
        <v>0</v>
      </c>
      <c r="G45" s="304">
        <f>+F45*1.03</f>
        <v>0</v>
      </c>
      <c r="H45" s="304">
        <f>+G45*1.03</f>
        <v>0</v>
      </c>
      <c r="I45" s="355">
        <f t="shared" ref="I45:I54" si="3">E45+F45+G45+H45</f>
        <v>0</v>
      </c>
      <c r="J45" s="376"/>
      <c r="K45" s="376"/>
      <c r="L45" s="376"/>
      <c r="M45" s="376"/>
      <c r="N45" s="376"/>
      <c r="O45" s="376"/>
      <c r="P45" s="376"/>
      <c r="Q45" s="376"/>
      <c r="R45" s="376"/>
      <c r="S45" s="376"/>
      <c r="T45" s="415"/>
    </row>
    <row r="46" spans="1:23" s="377" customFormat="1" ht="16.5" x14ac:dyDescent="0.3">
      <c r="A46" s="376"/>
      <c r="B46" s="361">
        <v>2</v>
      </c>
      <c r="C46" s="420" t="s">
        <v>197</v>
      </c>
      <c r="D46" s="353"/>
      <c r="E46" s="304">
        <v>0</v>
      </c>
      <c r="F46" s="304">
        <f t="shared" ref="F46:F53" si="4">+E46*1.032</f>
        <v>0</v>
      </c>
      <c r="G46" s="304">
        <f t="shared" ref="G46:H46" si="5">+F46*1.03</f>
        <v>0</v>
      </c>
      <c r="H46" s="304">
        <f t="shared" si="5"/>
        <v>0</v>
      </c>
      <c r="I46" s="355">
        <f t="shared" si="3"/>
        <v>0</v>
      </c>
      <c r="J46" s="376"/>
      <c r="K46" s="376"/>
      <c r="L46" s="376"/>
      <c r="M46" s="376"/>
      <c r="N46" s="376"/>
      <c r="O46" s="376"/>
      <c r="P46" s="376"/>
      <c r="Q46" s="376"/>
      <c r="R46" s="376"/>
      <c r="S46" s="376"/>
      <c r="T46" s="416"/>
      <c r="U46" s="417"/>
      <c r="V46" s="417"/>
      <c r="W46" s="417"/>
    </row>
    <row r="47" spans="1:23" s="377" customFormat="1" ht="16.5" x14ac:dyDescent="0.3">
      <c r="A47" s="376"/>
      <c r="B47" s="361">
        <v>3</v>
      </c>
      <c r="C47" s="420" t="s">
        <v>198</v>
      </c>
      <c r="D47" s="353"/>
      <c r="E47" s="304">
        <v>0</v>
      </c>
      <c r="F47" s="304">
        <f t="shared" si="4"/>
        <v>0</v>
      </c>
      <c r="G47" s="304">
        <f t="shared" ref="G47:H47" si="6">+F47*1.03</f>
        <v>0</v>
      </c>
      <c r="H47" s="304">
        <f t="shared" si="6"/>
        <v>0</v>
      </c>
      <c r="I47" s="355">
        <f t="shared" si="3"/>
        <v>0</v>
      </c>
      <c r="J47" s="376"/>
      <c r="K47" s="376"/>
      <c r="L47" s="376"/>
      <c r="M47" s="376"/>
      <c r="N47" s="376"/>
      <c r="O47" s="376"/>
      <c r="P47" s="376"/>
      <c r="Q47" s="376"/>
      <c r="R47" s="376"/>
      <c r="S47" s="376"/>
      <c r="T47" s="376"/>
    </row>
    <row r="48" spans="1:23" s="377" customFormat="1" ht="16.5" x14ac:dyDescent="0.3">
      <c r="A48" s="376"/>
      <c r="B48" s="361">
        <v>4</v>
      </c>
      <c r="C48" s="420" t="s">
        <v>199</v>
      </c>
      <c r="D48" s="353"/>
      <c r="E48" s="304">
        <v>0</v>
      </c>
      <c r="F48" s="304">
        <f t="shared" si="4"/>
        <v>0</v>
      </c>
      <c r="G48" s="304">
        <f t="shared" ref="G48:H48" si="7">+F48*1.03</f>
        <v>0</v>
      </c>
      <c r="H48" s="304">
        <f t="shared" si="7"/>
        <v>0</v>
      </c>
      <c r="I48" s="355">
        <f t="shared" si="3"/>
        <v>0</v>
      </c>
      <c r="J48" s="376"/>
      <c r="K48" s="376"/>
      <c r="L48" s="376"/>
      <c r="M48" s="376"/>
      <c r="N48" s="376"/>
      <c r="O48" s="376"/>
      <c r="P48" s="376"/>
      <c r="Q48" s="376"/>
      <c r="R48" s="376"/>
      <c r="S48" s="376"/>
      <c r="T48" s="376"/>
    </row>
    <row r="49" spans="1:20" s="377" customFormat="1" ht="16.5" x14ac:dyDescent="0.3">
      <c r="A49" s="376"/>
      <c r="B49" s="361">
        <v>5</v>
      </c>
      <c r="C49" s="420" t="s">
        <v>200</v>
      </c>
      <c r="D49" s="353"/>
      <c r="E49" s="304">
        <v>0</v>
      </c>
      <c r="F49" s="304">
        <f t="shared" si="4"/>
        <v>0</v>
      </c>
      <c r="G49" s="304">
        <f t="shared" ref="G49:H49" si="8">+F49*1.03</f>
        <v>0</v>
      </c>
      <c r="H49" s="304">
        <f t="shared" si="8"/>
        <v>0</v>
      </c>
      <c r="I49" s="355">
        <f t="shared" si="3"/>
        <v>0</v>
      </c>
      <c r="J49" s="376"/>
      <c r="K49" s="376"/>
      <c r="L49" s="376"/>
      <c r="M49" s="376"/>
      <c r="N49" s="376"/>
      <c r="O49" s="376"/>
      <c r="P49" s="376"/>
      <c r="Q49" s="376"/>
      <c r="R49" s="376"/>
      <c r="S49" s="376"/>
      <c r="T49" s="376"/>
    </row>
    <row r="50" spans="1:20" s="367" customFormat="1" ht="16.5" x14ac:dyDescent="0.3">
      <c r="B50" s="361">
        <v>6</v>
      </c>
      <c r="C50" s="420" t="s">
        <v>201</v>
      </c>
      <c r="D50" s="353"/>
      <c r="E50" s="304">
        <v>0</v>
      </c>
      <c r="F50" s="304">
        <f t="shared" si="4"/>
        <v>0</v>
      </c>
      <c r="G50" s="304">
        <f t="shared" ref="G50:H50" si="9">+F50*1.03</f>
        <v>0</v>
      </c>
      <c r="H50" s="304">
        <f t="shared" si="9"/>
        <v>0</v>
      </c>
      <c r="I50" s="355">
        <f t="shared" si="3"/>
        <v>0</v>
      </c>
      <c r="J50" s="376"/>
      <c r="K50" s="376"/>
      <c r="L50" s="376"/>
      <c r="M50" s="376"/>
      <c r="N50" s="376"/>
      <c r="O50" s="376"/>
      <c r="P50" s="376"/>
      <c r="Q50" s="376"/>
      <c r="R50" s="376"/>
      <c r="S50" s="376"/>
    </row>
    <row r="51" spans="1:20" s="367" customFormat="1" ht="16.5" x14ac:dyDescent="0.3">
      <c r="B51" s="361">
        <v>7</v>
      </c>
      <c r="C51" s="420" t="s">
        <v>202</v>
      </c>
      <c r="D51" s="353"/>
      <c r="E51" s="304">
        <v>0</v>
      </c>
      <c r="F51" s="304">
        <f t="shared" si="4"/>
        <v>0</v>
      </c>
      <c r="G51" s="304">
        <f t="shared" ref="G51:H51" si="10">+F51*1.03</f>
        <v>0</v>
      </c>
      <c r="H51" s="304">
        <f t="shared" si="10"/>
        <v>0</v>
      </c>
      <c r="I51" s="355">
        <f t="shared" si="3"/>
        <v>0</v>
      </c>
      <c r="J51" s="376"/>
      <c r="K51" s="376"/>
      <c r="L51" s="376"/>
      <c r="M51" s="376"/>
      <c r="N51" s="376"/>
      <c r="O51" s="376"/>
      <c r="P51" s="376"/>
      <c r="Q51" s="376"/>
      <c r="R51" s="376"/>
      <c r="S51" s="376"/>
    </row>
    <row r="52" spans="1:20" s="367" customFormat="1" ht="33" x14ac:dyDescent="0.3">
      <c r="B52" s="361">
        <v>8</v>
      </c>
      <c r="C52" s="420" t="s">
        <v>203</v>
      </c>
      <c r="D52" s="353"/>
      <c r="E52" s="304">
        <v>0</v>
      </c>
      <c r="F52" s="304">
        <f t="shared" si="4"/>
        <v>0</v>
      </c>
      <c r="G52" s="304">
        <f t="shared" ref="G52:H52" si="11">+F52*1.03</f>
        <v>0</v>
      </c>
      <c r="H52" s="304">
        <f t="shared" si="11"/>
        <v>0</v>
      </c>
      <c r="I52" s="355">
        <f t="shared" si="3"/>
        <v>0</v>
      </c>
      <c r="J52" s="376"/>
      <c r="K52" s="376"/>
      <c r="L52" s="376"/>
      <c r="M52" s="376"/>
      <c r="N52" s="376"/>
      <c r="O52" s="376"/>
      <c r="P52" s="376"/>
      <c r="Q52" s="376"/>
      <c r="R52" s="376"/>
      <c r="S52" s="376"/>
    </row>
    <row r="53" spans="1:20" s="367" customFormat="1" ht="16.5" x14ac:dyDescent="0.3">
      <c r="B53" s="361">
        <v>9</v>
      </c>
      <c r="C53" s="420" t="s">
        <v>204</v>
      </c>
      <c r="D53" s="353"/>
      <c r="E53" s="304">
        <v>0</v>
      </c>
      <c r="F53" s="304">
        <f t="shared" si="4"/>
        <v>0</v>
      </c>
      <c r="G53" s="304">
        <f t="shared" ref="G53:H53" si="12">+F53*1.03</f>
        <v>0</v>
      </c>
      <c r="H53" s="304">
        <f t="shared" si="12"/>
        <v>0</v>
      </c>
      <c r="I53" s="355">
        <f t="shared" si="3"/>
        <v>0</v>
      </c>
      <c r="J53" s="376"/>
      <c r="K53" s="376"/>
      <c r="L53" s="376"/>
      <c r="M53" s="376"/>
      <c r="N53" s="376"/>
      <c r="O53" s="376"/>
      <c r="P53" s="376"/>
      <c r="Q53" s="376"/>
      <c r="R53" s="376"/>
      <c r="S53" s="376"/>
    </row>
    <row r="54" spans="1:20" s="367" customFormat="1" ht="16.5" x14ac:dyDescent="0.3">
      <c r="B54" s="376"/>
      <c r="C54" s="668" t="s">
        <v>195</v>
      </c>
      <c r="D54" s="669"/>
      <c r="E54" s="352">
        <f>SUM(E45:E53)</f>
        <v>0</v>
      </c>
      <c r="F54" s="352">
        <f>SUM(F45:F53)</f>
        <v>0</v>
      </c>
      <c r="G54" s="352">
        <f>SUM(G45:G53)</f>
        <v>0</v>
      </c>
      <c r="H54" s="352">
        <f>SUM(H45:H53)</f>
        <v>0</v>
      </c>
      <c r="I54" s="352">
        <f t="shared" si="3"/>
        <v>0</v>
      </c>
      <c r="J54" s="376"/>
      <c r="K54" s="376"/>
      <c r="L54" s="376"/>
      <c r="M54" s="376"/>
      <c r="N54" s="376"/>
      <c r="O54" s="376"/>
      <c r="P54" s="376"/>
      <c r="Q54" s="376"/>
      <c r="R54" s="376"/>
      <c r="S54" s="376"/>
    </row>
    <row r="55" spans="1:20" s="367" customFormat="1" ht="16.5" x14ac:dyDescent="0.3">
      <c r="B55" s="411"/>
      <c r="C55" s="376"/>
      <c r="D55" s="376"/>
      <c r="E55" s="376"/>
      <c r="F55" s="376"/>
      <c r="G55" s="376"/>
      <c r="H55" s="376"/>
      <c r="I55" s="376"/>
      <c r="J55" s="376"/>
      <c r="K55" s="376"/>
      <c r="L55" s="376"/>
      <c r="M55" s="376"/>
      <c r="N55" s="376"/>
      <c r="O55" s="376"/>
      <c r="P55" s="376"/>
      <c r="Q55" s="376"/>
      <c r="R55" s="376"/>
      <c r="S55" s="376"/>
    </row>
    <row r="56" spans="1:20" s="367" customFormat="1" ht="36" hidden="1" customHeight="1" x14ac:dyDescent="0.3">
      <c r="B56" s="657" t="s">
        <v>1200</v>
      </c>
      <c r="C56" s="657"/>
      <c r="D56" s="657"/>
      <c r="E56" s="657"/>
      <c r="F56" s="657"/>
      <c r="G56" s="657"/>
      <c r="H56" s="657"/>
      <c r="I56" s="657"/>
      <c r="J56" s="376"/>
      <c r="K56" s="376"/>
      <c r="L56" s="376"/>
      <c r="M56" s="376"/>
      <c r="N56" s="376"/>
      <c r="O56" s="376"/>
      <c r="P56" s="376"/>
      <c r="Q56" s="376"/>
      <c r="R56" s="376"/>
      <c r="S56" s="376"/>
    </row>
    <row r="57" spans="1:20" s="367" customFormat="1" ht="16.5" hidden="1" x14ac:dyDescent="0.3">
      <c r="B57" s="376"/>
      <c r="C57" s="376"/>
      <c r="D57" s="376"/>
      <c r="E57" s="376"/>
      <c r="F57" s="376"/>
      <c r="G57" s="376"/>
      <c r="H57" s="376"/>
      <c r="I57" s="376"/>
      <c r="J57" s="376"/>
      <c r="K57" s="376"/>
      <c r="L57" s="376"/>
      <c r="M57" s="376"/>
      <c r="N57" s="376"/>
      <c r="O57" s="376"/>
      <c r="P57" s="376"/>
      <c r="Q57" s="376"/>
      <c r="R57" s="376"/>
      <c r="S57" s="376"/>
    </row>
    <row r="58" spans="1:20" s="367" customFormat="1" ht="16.5" hidden="1" x14ac:dyDescent="0.3">
      <c r="B58" s="6"/>
      <c r="C58" s="6"/>
      <c r="D58" s="6"/>
      <c r="E58" s="555" t="s">
        <v>189</v>
      </c>
      <c r="F58" s="580"/>
      <c r="G58" s="580"/>
      <c r="H58" s="580"/>
      <c r="I58" s="554"/>
      <c r="J58" s="376"/>
      <c r="K58" s="376"/>
      <c r="L58" s="376"/>
      <c r="M58" s="376"/>
      <c r="N58" s="376"/>
      <c r="O58" s="376"/>
      <c r="P58" s="376"/>
      <c r="Q58" s="376"/>
      <c r="R58" s="376"/>
      <c r="S58" s="376"/>
    </row>
    <row r="59" spans="1:20" s="367" customFormat="1" ht="33" hidden="1" x14ac:dyDescent="0.3">
      <c r="B59" s="641" t="e">
        <f>CONCATENATE("Items para Plan Operativo ",'PDI-03'!#REF!)</f>
        <v>#REF!</v>
      </c>
      <c r="C59" s="641"/>
      <c r="D59" s="361" t="s">
        <v>190</v>
      </c>
      <c r="E59" s="445" t="s">
        <v>191</v>
      </c>
      <c r="F59" s="445" t="s">
        <v>192</v>
      </c>
      <c r="G59" s="445" t="s">
        <v>193</v>
      </c>
      <c r="H59" s="445" t="s">
        <v>194</v>
      </c>
      <c r="I59" s="334" t="s">
        <v>195</v>
      </c>
      <c r="J59" s="376"/>
      <c r="K59" s="376"/>
      <c r="L59" s="376"/>
      <c r="M59" s="376"/>
      <c r="N59" s="376"/>
      <c r="O59" s="376"/>
      <c r="P59" s="376"/>
      <c r="Q59" s="376"/>
      <c r="R59" s="376"/>
      <c r="S59" s="376"/>
    </row>
    <row r="60" spans="1:20" s="367" customFormat="1" ht="16.5" hidden="1" x14ac:dyDescent="0.3">
      <c r="B60" s="361">
        <v>1</v>
      </c>
      <c r="C60" s="420" t="s">
        <v>196</v>
      </c>
      <c r="D60" s="353"/>
      <c r="E60" s="304"/>
      <c r="F60" s="304">
        <f>+E60*1.032</f>
        <v>0</v>
      </c>
      <c r="G60" s="304">
        <f>+F60*1.03</f>
        <v>0</v>
      </c>
      <c r="H60" s="304">
        <f>+G60*1.03</f>
        <v>0</v>
      </c>
      <c r="I60" s="355">
        <f t="shared" ref="I60:I69" si="13">E60+F60+G60+H60</f>
        <v>0</v>
      </c>
      <c r="J60" s="376"/>
      <c r="K60" s="376"/>
      <c r="L60" s="376"/>
      <c r="M60" s="376"/>
      <c r="N60" s="376"/>
      <c r="O60" s="376"/>
      <c r="P60" s="376"/>
      <c r="Q60" s="376"/>
      <c r="R60" s="376"/>
      <c r="S60" s="376"/>
    </row>
    <row r="61" spans="1:20" s="367" customFormat="1" ht="16.5" hidden="1" x14ac:dyDescent="0.3">
      <c r="B61" s="361">
        <v>2</v>
      </c>
      <c r="C61" s="420" t="s">
        <v>197</v>
      </c>
      <c r="D61" s="353"/>
      <c r="E61" s="304"/>
      <c r="F61" s="304">
        <f t="shared" ref="F61:F68" si="14">+E61*1.032</f>
        <v>0</v>
      </c>
      <c r="G61" s="304">
        <f t="shared" ref="G61:H61" si="15">+F61*1.03</f>
        <v>0</v>
      </c>
      <c r="H61" s="304">
        <f t="shared" si="15"/>
        <v>0</v>
      </c>
      <c r="I61" s="355">
        <f t="shared" si="13"/>
        <v>0</v>
      </c>
      <c r="J61" s="376"/>
      <c r="K61" s="376"/>
      <c r="L61" s="376"/>
      <c r="M61" s="376"/>
      <c r="N61" s="376"/>
      <c r="O61" s="376"/>
      <c r="P61" s="376"/>
      <c r="Q61" s="376"/>
      <c r="R61" s="376"/>
      <c r="S61" s="376"/>
    </row>
    <row r="62" spans="1:20" s="367" customFormat="1" ht="16.5" hidden="1" x14ac:dyDescent="0.3">
      <c r="B62" s="361">
        <v>3</v>
      </c>
      <c r="C62" s="420" t="s">
        <v>198</v>
      </c>
      <c r="D62" s="353"/>
      <c r="E62" s="304"/>
      <c r="F62" s="304">
        <f t="shared" si="14"/>
        <v>0</v>
      </c>
      <c r="G62" s="304">
        <f t="shared" ref="G62:H62" si="16">+F62*1.03</f>
        <v>0</v>
      </c>
      <c r="H62" s="304">
        <f t="shared" si="16"/>
        <v>0</v>
      </c>
      <c r="I62" s="355">
        <f t="shared" si="13"/>
        <v>0</v>
      </c>
      <c r="J62" s="376"/>
      <c r="K62" s="376"/>
      <c r="L62" s="376"/>
      <c r="M62" s="376"/>
      <c r="N62" s="376"/>
      <c r="O62" s="376"/>
      <c r="P62" s="376"/>
      <c r="Q62" s="376"/>
      <c r="R62" s="376"/>
      <c r="S62" s="376"/>
    </row>
    <row r="63" spans="1:20" s="367" customFormat="1" ht="16.5" hidden="1" x14ac:dyDescent="0.3">
      <c r="B63" s="361">
        <v>4</v>
      </c>
      <c r="C63" s="420" t="s">
        <v>199</v>
      </c>
      <c r="D63" s="353"/>
      <c r="E63" s="304"/>
      <c r="F63" s="304">
        <f t="shared" si="14"/>
        <v>0</v>
      </c>
      <c r="G63" s="304">
        <f t="shared" ref="G63:H63" si="17">+F63*1.03</f>
        <v>0</v>
      </c>
      <c r="H63" s="304">
        <f t="shared" si="17"/>
        <v>0</v>
      </c>
      <c r="I63" s="355">
        <f t="shared" si="13"/>
        <v>0</v>
      </c>
      <c r="J63" s="376"/>
      <c r="K63" s="376"/>
      <c r="L63" s="376"/>
      <c r="M63" s="376"/>
      <c r="N63" s="376"/>
      <c r="O63" s="376"/>
      <c r="P63" s="376"/>
      <c r="Q63" s="376"/>
      <c r="R63" s="376"/>
      <c r="S63" s="376"/>
    </row>
    <row r="64" spans="1:20" s="367" customFormat="1" ht="16.5" hidden="1" x14ac:dyDescent="0.3">
      <c r="B64" s="361">
        <v>5</v>
      </c>
      <c r="C64" s="420" t="s">
        <v>200</v>
      </c>
      <c r="D64" s="353"/>
      <c r="E64" s="304"/>
      <c r="F64" s="304">
        <f t="shared" si="14"/>
        <v>0</v>
      </c>
      <c r="G64" s="304">
        <f t="shared" ref="G64:H64" si="18">+F64*1.03</f>
        <v>0</v>
      </c>
      <c r="H64" s="304">
        <f t="shared" si="18"/>
        <v>0</v>
      </c>
      <c r="I64" s="355">
        <f t="shared" si="13"/>
        <v>0</v>
      </c>
      <c r="J64" s="376"/>
      <c r="K64" s="376"/>
      <c r="L64" s="376"/>
      <c r="M64" s="376"/>
      <c r="N64" s="376"/>
      <c r="O64" s="376"/>
      <c r="P64" s="376"/>
      <c r="Q64" s="376"/>
      <c r="R64" s="376"/>
      <c r="S64" s="376"/>
    </row>
    <row r="65" spans="2:19" s="367" customFormat="1" ht="16.5" hidden="1" x14ac:dyDescent="0.3">
      <c r="B65" s="361">
        <f>1+B64</f>
        <v>6</v>
      </c>
      <c r="C65" s="420" t="s">
        <v>201</v>
      </c>
      <c r="D65" s="353"/>
      <c r="E65" s="304"/>
      <c r="F65" s="304">
        <f t="shared" si="14"/>
        <v>0</v>
      </c>
      <c r="G65" s="304">
        <f t="shared" ref="G65:H65" si="19">+F65*1.03</f>
        <v>0</v>
      </c>
      <c r="H65" s="304">
        <f t="shared" si="19"/>
        <v>0</v>
      </c>
      <c r="I65" s="355">
        <f t="shared" si="13"/>
        <v>0</v>
      </c>
      <c r="J65" s="376"/>
      <c r="K65" s="376"/>
      <c r="L65" s="376"/>
      <c r="M65" s="376"/>
      <c r="N65" s="376"/>
      <c r="O65" s="376"/>
      <c r="P65" s="376"/>
      <c r="Q65" s="376"/>
      <c r="R65" s="376"/>
      <c r="S65" s="376"/>
    </row>
    <row r="66" spans="2:19" s="367" customFormat="1" ht="16.5" hidden="1" x14ac:dyDescent="0.3">
      <c r="B66" s="361">
        <f t="shared" ref="B66:B68" si="20">1+B65</f>
        <v>7</v>
      </c>
      <c r="C66" s="420" t="s">
        <v>202</v>
      </c>
      <c r="D66" s="354"/>
      <c r="E66" s="304"/>
      <c r="F66" s="304">
        <f t="shared" si="14"/>
        <v>0</v>
      </c>
      <c r="G66" s="304">
        <f t="shared" ref="G66:H66" si="21">+F66*1.03</f>
        <v>0</v>
      </c>
      <c r="H66" s="304">
        <f t="shared" si="21"/>
        <v>0</v>
      </c>
      <c r="I66" s="355">
        <f t="shared" si="13"/>
        <v>0</v>
      </c>
      <c r="J66" s="376"/>
      <c r="K66" s="376"/>
      <c r="L66" s="376"/>
      <c r="M66" s="376"/>
      <c r="N66" s="376"/>
      <c r="O66" s="376"/>
      <c r="P66" s="376"/>
      <c r="Q66" s="376"/>
      <c r="R66" s="376"/>
      <c r="S66" s="376"/>
    </row>
    <row r="67" spans="2:19" s="367" customFormat="1" ht="33" hidden="1" x14ac:dyDescent="0.3">
      <c r="B67" s="361">
        <f t="shared" si="20"/>
        <v>8</v>
      </c>
      <c r="C67" s="420" t="s">
        <v>203</v>
      </c>
      <c r="D67" s="353"/>
      <c r="E67" s="304"/>
      <c r="F67" s="304">
        <f t="shared" si="14"/>
        <v>0</v>
      </c>
      <c r="G67" s="304">
        <f t="shared" ref="G67:H67" si="22">+F67*1.03</f>
        <v>0</v>
      </c>
      <c r="H67" s="304">
        <f t="shared" si="22"/>
        <v>0</v>
      </c>
      <c r="I67" s="355">
        <f t="shared" si="13"/>
        <v>0</v>
      </c>
      <c r="J67" s="376"/>
      <c r="K67" s="376"/>
      <c r="L67" s="376"/>
      <c r="M67" s="376"/>
      <c r="N67" s="376"/>
      <c r="O67" s="376"/>
      <c r="P67" s="376"/>
      <c r="Q67" s="376"/>
      <c r="R67" s="376"/>
      <c r="S67" s="376"/>
    </row>
    <row r="68" spans="2:19" s="367" customFormat="1" ht="16.5" hidden="1" x14ac:dyDescent="0.3">
      <c r="B68" s="361">
        <f t="shared" si="20"/>
        <v>9</v>
      </c>
      <c r="C68" s="420" t="s">
        <v>204</v>
      </c>
      <c r="D68" s="353"/>
      <c r="E68" s="304"/>
      <c r="F68" s="304">
        <f t="shared" si="14"/>
        <v>0</v>
      </c>
      <c r="G68" s="304">
        <f t="shared" ref="G68:H68" si="23">+F68*1.03</f>
        <v>0</v>
      </c>
      <c r="H68" s="304">
        <f t="shared" si="23"/>
        <v>0</v>
      </c>
      <c r="I68" s="355">
        <f t="shared" si="13"/>
        <v>0</v>
      </c>
      <c r="J68" s="376"/>
      <c r="K68" s="376"/>
      <c r="L68" s="376"/>
      <c r="M68" s="376"/>
      <c r="N68" s="376"/>
      <c r="O68" s="376"/>
      <c r="P68" s="376"/>
      <c r="Q68" s="376"/>
      <c r="R68" s="376"/>
      <c r="S68" s="376"/>
    </row>
    <row r="69" spans="2:19" s="367" customFormat="1" ht="16.5" hidden="1" x14ac:dyDescent="0.3">
      <c r="B69" s="376"/>
      <c r="C69" s="668" t="s">
        <v>195</v>
      </c>
      <c r="D69" s="669"/>
      <c r="E69" s="352">
        <f>SUM(E60:E68)</f>
        <v>0</v>
      </c>
      <c r="F69" s="352">
        <f>SUM(F60:F68)</f>
        <v>0</v>
      </c>
      <c r="G69" s="352">
        <f>SUM(G60:G68)</f>
        <v>0</v>
      </c>
      <c r="H69" s="352">
        <f>SUM(H60:H68)</f>
        <v>0</v>
      </c>
      <c r="I69" s="352">
        <f t="shared" si="13"/>
        <v>0</v>
      </c>
      <c r="J69" s="376"/>
      <c r="K69" s="376"/>
      <c r="L69" s="376"/>
      <c r="M69" s="376"/>
      <c r="N69" s="376"/>
      <c r="O69" s="376"/>
      <c r="P69" s="376"/>
      <c r="Q69" s="376"/>
      <c r="R69" s="376"/>
      <c r="S69" s="376"/>
    </row>
    <row r="70" spans="2:19" s="367" customFormat="1" ht="16.5" hidden="1" x14ac:dyDescent="0.3">
      <c r="B70" s="411"/>
      <c r="C70" s="376"/>
      <c r="D70" s="376"/>
      <c r="E70" s="376"/>
      <c r="F70" s="376"/>
      <c r="G70" s="376"/>
      <c r="H70" s="376"/>
      <c r="I70" s="376"/>
      <c r="J70" s="376"/>
      <c r="K70" s="376"/>
      <c r="L70" s="376"/>
      <c r="M70" s="376"/>
      <c r="N70" s="376"/>
      <c r="O70" s="376"/>
      <c r="P70" s="376"/>
      <c r="Q70" s="376"/>
      <c r="R70" s="376"/>
      <c r="S70" s="376"/>
    </row>
    <row r="71" spans="2:19" s="367" customFormat="1" ht="16.5" hidden="1" x14ac:dyDescent="0.3">
      <c r="B71" s="376"/>
      <c r="C71" s="376"/>
      <c r="D71" s="376"/>
      <c r="E71" s="376"/>
      <c r="F71" s="376"/>
      <c r="G71" s="376"/>
      <c r="H71" s="376"/>
      <c r="I71" s="376"/>
      <c r="J71" s="376"/>
      <c r="K71" s="376"/>
      <c r="L71" s="376"/>
      <c r="M71" s="376"/>
      <c r="N71" s="376"/>
      <c r="O71" s="376"/>
      <c r="P71" s="376"/>
      <c r="Q71" s="376"/>
      <c r="R71" s="376"/>
      <c r="S71" s="376"/>
    </row>
    <row r="72" spans="2:19" s="367" customFormat="1" ht="35.25" hidden="1" customHeight="1" x14ac:dyDescent="0.3">
      <c r="B72" s="657" t="s">
        <v>1200</v>
      </c>
      <c r="C72" s="657"/>
      <c r="D72" s="657"/>
      <c r="E72" s="657"/>
      <c r="F72" s="657"/>
      <c r="G72" s="657"/>
      <c r="H72" s="657"/>
      <c r="I72" s="657"/>
      <c r="J72" s="376"/>
      <c r="K72" s="376"/>
      <c r="L72" s="376"/>
      <c r="M72" s="376"/>
      <c r="N72" s="376"/>
      <c r="O72" s="376"/>
      <c r="P72" s="376"/>
      <c r="Q72" s="376"/>
      <c r="R72" s="376"/>
      <c r="S72" s="376"/>
    </row>
    <row r="73" spans="2:19" s="367" customFormat="1" ht="16.5" hidden="1" x14ac:dyDescent="0.3">
      <c r="B73" s="376"/>
      <c r="C73" s="376"/>
      <c r="D73" s="376"/>
      <c r="E73" s="376"/>
      <c r="F73" s="376"/>
      <c r="G73" s="376"/>
      <c r="H73" s="376"/>
      <c r="I73" s="376"/>
      <c r="J73" s="376"/>
      <c r="K73" s="376"/>
      <c r="L73" s="376"/>
      <c r="M73" s="376"/>
      <c r="N73" s="376"/>
      <c r="O73" s="376"/>
      <c r="P73" s="376"/>
      <c r="Q73" s="376"/>
      <c r="R73" s="376"/>
      <c r="S73" s="376"/>
    </row>
    <row r="74" spans="2:19" s="367" customFormat="1" ht="16.5" hidden="1" x14ac:dyDescent="0.3">
      <c r="B74" s="6"/>
      <c r="C74" s="6"/>
      <c r="D74" s="6"/>
      <c r="E74" s="555" t="s">
        <v>189</v>
      </c>
      <c r="F74" s="580"/>
      <c r="G74" s="580"/>
      <c r="H74" s="580"/>
      <c r="I74" s="554"/>
      <c r="J74" s="376"/>
      <c r="K74" s="376"/>
      <c r="L74" s="376"/>
      <c r="M74" s="376"/>
      <c r="N74" s="376"/>
      <c r="O74" s="376"/>
      <c r="P74" s="376"/>
      <c r="Q74" s="376"/>
      <c r="R74" s="376"/>
      <c r="S74" s="376"/>
    </row>
    <row r="75" spans="2:19" s="367" customFormat="1" ht="53.25" hidden="1" customHeight="1" x14ac:dyDescent="0.3">
      <c r="B75" s="641" t="e">
        <f>CONCATENATE("Items para Plan Operativo ",'PDI-03'!#REF!)</f>
        <v>#REF!</v>
      </c>
      <c r="C75" s="641"/>
      <c r="D75" s="361" t="s">
        <v>190</v>
      </c>
      <c r="E75" s="445" t="s">
        <v>191</v>
      </c>
      <c r="F75" s="445" t="s">
        <v>192</v>
      </c>
      <c r="G75" s="445" t="s">
        <v>193</v>
      </c>
      <c r="H75" s="445" t="s">
        <v>194</v>
      </c>
      <c r="I75" s="334" t="s">
        <v>195</v>
      </c>
      <c r="J75" s="376"/>
      <c r="K75" s="376"/>
      <c r="L75" s="376"/>
      <c r="M75" s="376"/>
      <c r="N75" s="376"/>
      <c r="O75" s="376"/>
      <c r="P75" s="376"/>
      <c r="Q75" s="376"/>
      <c r="R75" s="376"/>
      <c r="S75" s="376"/>
    </row>
    <row r="76" spans="2:19" s="367" customFormat="1" ht="16.5" hidden="1" x14ac:dyDescent="0.3">
      <c r="B76" s="361">
        <v>1</v>
      </c>
      <c r="C76" s="420" t="s">
        <v>196</v>
      </c>
      <c r="D76" s="353"/>
      <c r="E76" s="304"/>
      <c r="F76" s="304">
        <f>+E76*1.032</f>
        <v>0</v>
      </c>
      <c r="G76" s="304">
        <f>+F76*1.03</f>
        <v>0</v>
      </c>
      <c r="H76" s="304">
        <f>+G76*1.03</f>
        <v>0</v>
      </c>
      <c r="I76" s="355">
        <f t="shared" ref="I76:I85" si="24">E76+F76+G76+H76</f>
        <v>0</v>
      </c>
      <c r="J76" s="376"/>
      <c r="K76" s="376"/>
      <c r="L76" s="376"/>
      <c r="M76" s="376"/>
      <c r="N76" s="376"/>
      <c r="O76" s="376"/>
      <c r="P76" s="376"/>
      <c r="Q76" s="376"/>
      <c r="R76" s="376"/>
      <c r="S76" s="376"/>
    </row>
    <row r="77" spans="2:19" s="367" customFormat="1" ht="16.5" hidden="1" x14ac:dyDescent="0.3">
      <c r="B77" s="361">
        <v>2</v>
      </c>
      <c r="C77" s="420" t="s">
        <v>197</v>
      </c>
      <c r="D77" s="353"/>
      <c r="E77" s="304"/>
      <c r="F77" s="304">
        <f t="shared" ref="F77:F84" si="25">+E77*1.032</f>
        <v>0</v>
      </c>
      <c r="G77" s="304">
        <f t="shared" ref="G77" si="26">+F77*1.03</f>
        <v>0</v>
      </c>
      <c r="H77" s="304">
        <f>+G77*1.03</f>
        <v>0</v>
      </c>
      <c r="I77" s="355">
        <f t="shared" si="24"/>
        <v>0</v>
      </c>
      <c r="J77" s="376"/>
      <c r="K77" s="376"/>
      <c r="L77" s="376"/>
      <c r="M77" s="376"/>
      <c r="N77" s="376"/>
      <c r="O77" s="376"/>
      <c r="P77" s="376"/>
      <c r="Q77" s="376"/>
      <c r="R77" s="376"/>
      <c r="S77" s="376"/>
    </row>
    <row r="78" spans="2:19" s="367" customFormat="1" ht="16.5" hidden="1" x14ac:dyDescent="0.3">
      <c r="B78" s="361">
        <v>3</v>
      </c>
      <c r="C78" s="420" t="s">
        <v>198</v>
      </c>
      <c r="D78" s="353"/>
      <c r="E78" s="304"/>
      <c r="F78" s="304">
        <f t="shared" si="25"/>
        <v>0</v>
      </c>
      <c r="G78" s="304">
        <f t="shared" ref="G78:H78" si="27">+F78*1.03</f>
        <v>0</v>
      </c>
      <c r="H78" s="304">
        <f t="shared" si="27"/>
        <v>0</v>
      </c>
      <c r="I78" s="355">
        <f t="shared" si="24"/>
        <v>0</v>
      </c>
      <c r="J78" s="376"/>
      <c r="K78" s="376"/>
      <c r="L78" s="376"/>
      <c r="M78" s="376"/>
      <c r="N78" s="376"/>
      <c r="O78" s="376"/>
      <c r="P78" s="376"/>
      <c r="Q78" s="376"/>
      <c r="R78" s="376"/>
      <c r="S78" s="376"/>
    </row>
    <row r="79" spans="2:19" s="367" customFormat="1" ht="16.5" hidden="1" x14ac:dyDescent="0.3">
      <c r="B79" s="361">
        <v>4</v>
      </c>
      <c r="C79" s="420" t="s">
        <v>199</v>
      </c>
      <c r="D79" s="353"/>
      <c r="E79" s="304"/>
      <c r="F79" s="304">
        <f t="shared" si="25"/>
        <v>0</v>
      </c>
      <c r="G79" s="304">
        <f t="shared" ref="G79:H79" si="28">+F79*1.03</f>
        <v>0</v>
      </c>
      <c r="H79" s="304">
        <f t="shared" si="28"/>
        <v>0</v>
      </c>
      <c r="I79" s="355">
        <f t="shared" si="24"/>
        <v>0</v>
      </c>
      <c r="J79" s="376"/>
      <c r="K79" s="376"/>
      <c r="L79" s="376"/>
      <c r="M79" s="376"/>
      <c r="N79" s="376"/>
      <c r="O79" s="376"/>
      <c r="P79" s="376"/>
      <c r="Q79" s="376"/>
      <c r="R79" s="376"/>
      <c r="S79" s="376"/>
    </row>
    <row r="80" spans="2:19" s="367" customFormat="1" ht="16.5" hidden="1" x14ac:dyDescent="0.3">
      <c r="B80" s="361">
        <v>5</v>
      </c>
      <c r="C80" s="420" t="s">
        <v>200</v>
      </c>
      <c r="D80" s="353"/>
      <c r="E80" s="304"/>
      <c r="F80" s="304">
        <f t="shared" si="25"/>
        <v>0</v>
      </c>
      <c r="G80" s="304">
        <f t="shared" ref="G80:H80" si="29">+F80*1.03</f>
        <v>0</v>
      </c>
      <c r="H80" s="304">
        <f t="shared" si="29"/>
        <v>0</v>
      </c>
      <c r="I80" s="355">
        <f t="shared" si="24"/>
        <v>0</v>
      </c>
      <c r="J80" s="376"/>
      <c r="K80" s="376"/>
      <c r="L80" s="376"/>
      <c r="M80" s="376"/>
      <c r="N80" s="376"/>
      <c r="O80" s="376"/>
      <c r="P80" s="376"/>
      <c r="Q80" s="376"/>
      <c r="R80" s="376"/>
      <c r="S80" s="376"/>
    </row>
    <row r="81" spans="2:19" s="367" customFormat="1" ht="16.5" hidden="1" x14ac:dyDescent="0.3">
      <c r="B81" s="361">
        <f>1+B80</f>
        <v>6</v>
      </c>
      <c r="C81" s="420" t="s">
        <v>201</v>
      </c>
      <c r="D81" s="353"/>
      <c r="E81" s="304"/>
      <c r="F81" s="304">
        <f t="shared" si="25"/>
        <v>0</v>
      </c>
      <c r="G81" s="304">
        <f t="shared" ref="G81:H81" si="30">+F81*1.03</f>
        <v>0</v>
      </c>
      <c r="H81" s="304">
        <f t="shared" si="30"/>
        <v>0</v>
      </c>
      <c r="I81" s="355">
        <f t="shared" si="24"/>
        <v>0</v>
      </c>
      <c r="J81" s="376"/>
      <c r="K81" s="376"/>
      <c r="L81" s="376"/>
      <c r="M81" s="376"/>
      <c r="N81" s="376"/>
      <c r="O81" s="376"/>
      <c r="P81" s="376"/>
      <c r="Q81" s="376"/>
      <c r="R81" s="376"/>
      <c r="S81" s="376"/>
    </row>
    <row r="82" spans="2:19" s="367" customFormat="1" ht="16.5" hidden="1" x14ac:dyDescent="0.3">
      <c r="B82" s="361">
        <f t="shared" ref="B82:B84" si="31">1+B81</f>
        <v>7</v>
      </c>
      <c r="C82" s="420" t="s">
        <v>202</v>
      </c>
      <c r="D82" s="354"/>
      <c r="E82" s="304"/>
      <c r="F82" s="304">
        <f t="shared" si="25"/>
        <v>0</v>
      </c>
      <c r="G82" s="304">
        <f t="shared" ref="G82:H82" si="32">+F82*1.03</f>
        <v>0</v>
      </c>
      <c r="H82" s="304">
        <f t="shared" si="32"/>
        <v>0</v>
      </c>
      <c r="I82" s="355">
        <f t="shared" si="24"/>
        <v>0</v>
      </c>
      <c r="J82" s="376"/>
      <c r="K82" s="376"/>
      <c r="L82" s="376"/>
      <c r="M82" s="376"/>
      <c r="N82" s="376"/>
      <c r="O82" s="376"/>
      <c r="P82" s="376"/>
      <c r="Q82" s="376"/>
      <c r="R82" s="376"/>
      <c r="S82" s="376"/>
    </row>
    <row r="83" spans="2:19" s="367" customFormat="1" ht="33" hidden="1" x14ac:dyDescent="0.3">
      <c r="B83" s="361">
        <f t="shared" si="31"/>
        <v>8</v>
      </c>
      <c r="C83" s="420" t="s">
        <v>203</v>
      </c>
      <c r="D83" s="353"/>
      <c r="E83" s="304"/>
      <c r="F83" s="304">
        <f t="shared" si="25"/>
        <v>0</v>
      </c>
      <c r="G83" s="304">
        <f t="shared" ref="G83:H83" si="33">+F83*1.03</f>
        <v>0</v>
      </c>
      <c r="H83" s="304">
        <f t="shared" si="33"/>
        <v>0</v>
      </c>
      <c r="I83" s="355">
        <f t="shared" si="24"/>
        <v>0</v>
      </c>
      <c r="J83" s="376"/>
      <c r="K83" s="376"/>
      <c r="L83" s="376"/>
      <c r="M83" s="376"/>
      <c r="N83" s="376"/>
      <c r="O83" s="376"/>
      <c r="P83" s="376"/>
      <c r="Q83" s="376"/>
      <c r="R83" s="376"/>
      <c r="S83" s="376"/>
    </row>
    <row r="84" spans="2:19" s="367" customFormat="1" ht="16.5" hidden="1" x14ac:dyDescent="0.3">
      <c r="B84" s="361">
        <f t="shared" si="31"/>
        <v>9</v>
      </c>
      <c r="C84" s="420" t="s">
        <v>204</v>
      </c>
      <c r="D84" s="353"/>
      <c r="E84" s="304"/>
      <c r="F84" s="304">
        <f t="shared" si="25"/>
        <v>0</v>
      </c>
      <c r="G84" s="304">
        <f t="shared" ref="G84:H84" si="34">+F84*1.03</f>
        <v>0</v>
      </c>
      <c r="H84" s="304">
        <f t="shared" si="34"/>
        <v>0</v>
      </c>
      <c r="I84" s="355">
        <f t="shared" si="24"/>
        <v>0</v>
      </c>
      <c r="J84" s="376"/>
      <c r="K84" s="376"/>
      <c r="L84" s="376"/>
      <c r="M84" s="376"/>
      <c r="N84" s="376"/>
      <c r="O84" s="376"/>
      <c r="P84" s="376"/>
      <c r="Q84" s="376"/>
      <c r="R84" s="376"/>
      <c r="S84" s="376"/>
    </row>
    <row r="85" spans="2:19" s="367" customFormat="1" ht="16.5" hidden="1" x14ac:dyDescent="0.3">
      <c r="B85" s="376"/>
      <c r="C85" s="668" t="s">
        <v>195</v>
      </c>
      <c r="D85" s="669"/>
      <c r="E85" s="352">
        <f>SUM(E76:E84)</f>
        <v>0</v>
      </c>
      <c r="F85" s="352">
        <f>SUM(F76:F84)</f>
        <v>0</v>
      </c>
      <c r="G85" s="352">
        <f>SUM(G76:G84)</f>
        <v>0</v>
      </c>
      <c r="H85" s="352">
        <f>SUM(H76:H84)</f>
        <v>0</v>
      </c>
      <c r="I85" s="352">
        <f t="shared" si="24"/>
        <v>0</v>
      </c>
      <c r="J85" s="376"/>
      <c r="K85" s="376"/>
      <c r="L85" s="376"/>
      <c r="M85" s="376"/>
      <c r="N85" s="376"/>
      <c r="O85" s="376"/>
      <c r="P85" s="376"/>
      <c r="Q85" s="376"/>
      <c r="R85" s="376"/>
      <c r="S85" s="376"/>
    </row>
    <row r="86" spans="2:19" s="367" customFormat="1" ht="16.5" hidden="1" x14ac:dyDescent="0.3">
      <c r="B86" s="376"/>
      <c r="C86" s="376"/>
      <c r="D86" s="376"/>
      <c r="E86" s="376"/>
      <c r="F86" s="376"/>
      <c r="G86" s="376"/>
      <c r="H86" s="376"/>
      <c r="I86" s="376"/>
      <c r="J86" s="376"/>
      <c r="K86" s="376"/>
      <c r="L86" s="376"/>
      <c r="M86" s="376"/>
      <c r="N86" s="376"/>
      <c r="O86" s="376"/>
      <c r="P86" s="376"/>
      <c r="Q86" s="376"/>
      <c r="R86" s="376"/>
      <c r="S86" s="376"/>
    </row>
    <row r="87" spans="2:19" s="367" customFormat="1" ht="16.5" hidden="1" x14ac:dyDescent="0.3">
      <c r="B87" s="376"/>
      <c r="C87" s="376"/>
      <c r="D87" s="376"/>
      <c r="E87" s="376"/>
      <c r="F87" s="376"/>
      <c r="G87" s="376"/>
      <c r="H87" s="376"/>
      <c r="I87" s="376"/>
      <c r="J87" s="376"/>
      <c r="K87" s="376"/>
      <c r="L87" s="376"/>
      <c r="M87" s="376"/>
      <c r="N87" s="376"/>
      <c r="O87" s="376"/>
      <c r="P87" s="376"/>
      <c r="Q87" s="376"/>
      <c r="R87" s="376"/>
      <c r="S87" s="376"/>
    </row>
    <row r="88" spans="2:19" s="367" customFormat="1" ht="33" hidden="1" customHeight="1" x14ac:dyDescent="0.3">
      <c r="B88" s="657" t="s">
        <v>1200</v>
      </c>
      <c r="C88" s="657"/>
      <c r="D88" s="657"/>
      <c r="E88" s="657"/>
      <c r="F88" s="657"/>
      <c r="G88" s="657"/>
      <c r="H88" s="657"/>
      <c r="I88" s="657"/>
      <c r="J88" s="376"/>
      <c r="K88" s="376"/>
      <c r="L88" s="376"/>
      <c r="M88" s="376"/>
      <c r="N88" s="376"/>
      <c r="O88" s="376"/>
      <c r="P88" s="376"/>
      <c r="Q88" s="376"/>
      <c r="R88" s="376"/>
      <c r="S88" s="376"/>
    </row>
    <row r="89" spans="2:19" s="367" customFormat="1" ht="16.5" hidden="1" x14ac:dyDescent="0.3">
      <c r="B89" s="376"/>
      <c r="C89" s="376"/>
      <c r="D89" s="376"/>
      <c r="E89" s="376"/>
      <c r="F89" s="376"/>
      <c r="G89" s="376"/>
      <c r="H89" s="376"/>
      <c r="I89" s="376"/>
      <c r="J89" s="376"/>
      <c r="K89" s="376"/>
      <c r="L89" s="376"/>
      <c r="M89" s="376"/>
      <c r="N89" s="376"/>
      <c r="O89" s="376"/>
      <c r="P89" s="376"/>
      <c r="Q89" s="376"/>
      <c r="R89" s="376"/>
      <c r="S89" s="376"/>
    </row>
    <row r="90" spans="2:19" s="367" customFormat="1" ht="16.5" hidden="1" x14ac:dyDescent="0.3">
      <c r="B90" s="376"/>
      <c r="C90" s="376"/>
      <c r="D90" s="376"/>
      <c r="E90" s="376"/>
      <c r="F90" s="376"/>
      <c r="G90" s="376"/>
      <c r="H90" s="376"/>
      <c r="I90" s="376"/>
      <c r="J90" s="376"/>
      <c r="K90" s="376"/>
      <c r="L90" s="376"/>
      <c r="M90" s="376"/>
      <c r="N90" s="376"/>
      <c r="O90" s="376"/>
      <c r="P90" s="376"/>
      <c r="Q90" s="376"/>
      <c r="R90" s="376"/>
      <c r="S90" s="376"/>
    </row>
    <row r="91" spans="2:19" s="367" customFormat="1" ht="16.5" hidden="1" x14ac:dyDescent="0.3">
      <c r="B91" s="6"/>
      <c r="C91" s="6"/>
      <c r="D91" s="6"/>
      <c r="E91" s="555" t="s">
        <v>189</v>
      </c>
      <c r="F91" s="580"/>
      <c r="G91" s="580"/>
      <c r="H91" s="580"/>
      <c r="I91" s="554"/>
      <c r="J91" s="376"/>
      <c r="K91" s="376"/>
      <c r="L91" s="376"/>
      <c r="M91" s="376"/>
      <c r="N91" s="376"/>
      <c r="O91" s="376"/>
      <c r="P91" s="376"/>
      <c r="Q91" s="376"/>
      <c r="R91" s="376"/>
      <c r="S91" s="376"/>
    </row>
    <row r="92" spans="2:19" s="367" customFormat="1" ht="33" hidden="1" x14ac:dyDescent="0.3">
      <c r="B92" s="641" t="e">
        <f>CONCATENATE("Items para Plan Operativo ",'PDI-03'!#REF!)</f>
        <v>#REF!</v>
      </c>
      <c r="C92" s="641"/>
      <c r="D92" s="361" t="s">
        <v>190</v>
      </c>
      <c r="E92" s="445" t="s">
        <v>191</v>
      </c>
      <c r="F92" s="445" t="s">
        <v>192</v>
      </c>
      <c r="G92" s="445" t="s">
        <v>193</v>
      </c>
      <c r="H92" s="445" t="s">
        <v>194</v>
      </c>
      <c r="I92" s="334" t="s">
        <v>195</v>
      </c>
      <c r="J92" s="376"/>
      <c r="K92" s="376"/>
      <c r="L92" s="376"/>
      <c r="M92" s="376"/>
      <c r="N92" s="376"/>
      <c r="O92" s="376"/>
      <c r="P92" s="376"/>
      <c r="Q92" s="376"/>
      <c r="R92" s="376"/>
      <c r="S92" s="376"/>
    </row>
    <row r="93" spans="2:19" s="367" customFormat="1" ht="16.5" hidden="1" x14ac:dyDescent="0.3">
      <c r="B93" s="361">
        <v>1</v>
      </c>
      <c r="C93" s="420" t="s">
        <v>196</v>
      </c>
      <c r="D93" s="353"/>
      <c r="E93" s="304"/>
      <c r="F93" s="304">
        <f>+E93*1.032</f>
        <v>0</v>
      </c>
      <c r="G93" s="304">
        <f>+F93*1.03</f>
        <v>0</v>
      </c>
      <c r="H93" s="304">
        <f>+G93*1.03</f>
        <v>0</v>
      </c>
      <c r="I93" s="355">
        <f t="shared" ref="I93:I102" si="35">E93+F93+G93+H93</f>
        <v>0</v>
      </c>
      <c r="J93" s="376"/>
      <c r="K93" s="376"/>
      <c r="L93" s="376"/>
      <c r="M93" s="376"/>
      <c r="N93" s="376"/>
      <c r="O93" s="376"/>
      <c r="P93" s="376"/>
      <c r="Q93" s="376"/>
      <c r="R93" s="376"/>
      <c r="S93" s="376"/>
    </row>
    <row r="94" spans="2:19" s="367" customFormat="1" ht="16.5" hidden="1" x14ac:dyDescent="0.3">
      <c r="B94" s="361">
        <v>2</v>
      </c>
      <c r="C94" s="420" t="s">
        <v>197</v>
      </c>
      <c r="D94" s="353"/>
      <c r="E94" s="304"/>
      <c r="F94" s="304">
        <f t="shared" ref="F94:F101" si="36">+E94*1.032</f>
        <v>0</v>
      </c>
      <c r="G94" s="304">
        <f t="shared" ref="G94:H94" si="37">+F94*1.03</f>
        <v>0</v>
      </c>
      <c r="H94" s="304">
        <f t="shared" si="37"/>
        <v>0</v>
      </c>
      <c r="I94" s="355">
        <f t="shared" si="35"/>
        <v>0</v>
      </c>
      <c r="J94" s="376"/>
      <c r="K94" s="376"/>
      <c r="L94" s="376"/>
      <c r="M94" s="376"/>
      <c r="N94" s="376"/>
      <c r="O94" s="376"/>
      <c r="P94" s="376"/>
      <c r="Q94" s="376"/>
      <c r="R94" s="376"/>
      <c r="S94" s="376"/>
    </row>
    <row r="95" spans="2:19" s="367" customFormat="1" ht="16.5" hidden="1" x14ac:dyDescent="0.3">
      <c r="B95" s="361">
        <v>3</v>
      </c>
      <c r="C95" s="420" t="s">
        <v>198</v>
      </c>
      <c r="D95" s="353"/>
      <c r="E95" s="304"/>
      <c r="F95" s="304">
        <f t="shared" si="36"/>
        <v>0</v>
      </c>
      <c r="G95" s="304">
        <f t="shared" ref="G95:H95" si="38">+F95*1.03</f>
        <v>0</v>
      </c>
      <c r="H95" s="304">
        <f t="shared" si="38"/>
        <v>0</v>
      </c>
      <c r="I95" s="355">
        <f t="shared" si="35"/>
        <v>0</v>
      </c>
      <c r="J95" s="376"/>
      <c r="K95" s="376"/>
      <c r="L95" s="376"/>
      <c r="M95" s="376"/>
      <c r="N95" s="376"/>
      <c r="O95" s="376"/>
      <c r="P95" s="376"/>
      <c r="Q95" s="376"/>
      <c r="R95" s="376"/>
      <c r="S95" s="376"/>
    </row>
    <row r="96" spans="2:19" s="367" customFormat="1" ht="16.5" hidden="1" x14ac:dyDescent="0.3">
      <c r="B96" s="361">
        <v>4</v>
      </c>
      <c r="C96" s="420" t="s">
        <v>199</v>
      </c>
      <c r="D96" s="353"/>
      <c r="E96" s="304"/>
      <c r="F96" s="304">
        <f t="shared" si="36"/>
        <v>0</v>
      </c>
      <c r="G96" s="304">
        <f t="shared" ref="G96:H96" si="39">+F96*1.03</f>
        <v>0</v>
      </c>
      <c r="H96" s="304">
        <f t="shared" si="39"/>
        <v>0</v>
      </c>
      <c r="I96" s="355">
        <f t="shared" si="35"/>
        <v>0</v>
      </c>
      <c r="J96" s="376"/>
      <c r="K96" s="376"/>
      <c r="L96" s="376"/>
      <c r="M96" s="376"/>
      <c r="N96" s="376"/>
      <c r="O96" s="376"/>
      <c r="P96" s="376"/>
      <c r="Q96" s="376"/>
      <c r="R96" s="376"/>
      <c r="S96" s="376"/>
    </row>
    <row r="97" spans="2:19" s="367" customFormat="1" ht="16.5" hidden="1" x14ac:dyDescent="0.3">
      <c r="B97" s="361">
        <v>5</v>
      </c>
      <c r="C97" s="420" t="s">
        <v>200</v>
      </c>
      <c r="D97" s="353"/>
      <c r="E97" s="304"/>
      <c r="F97" s="304">
        <f t="shared" si="36"/>
        <v>0</v>
      </c>
      <c r="G97" s="304">
        <f t="shared" ref="G97:H97" si="40">+F97*1.03</f>
        <v>0</v>
      </c>
      <c r="H97" s="304">
        <f t="shared" si="40"/>
        <v>0</v>
      </c>
      <c r="I97" s="355">
        <f t="shared" si="35"/>
        <v>0</v>
      </c>
      <c r="J97" s="376"/>
      <c r="K97" s="376"/>
      <c r="L97" s="376"/>
      <c r="M97" s="376"/>
      <c r="N97" s="376"/>
      <c r="O97" s="376"/>
      <c r="P97" s="376"/>
      <c r="Q97" s="376"/>
      <c r="R97" s="376"/>
      <c r="S97" s="376"/>
    </row>
    <row r="98" spans="2:19" s="367" customFormat="1" ht="16.5" hidden="1" x14ac:dyDescent="0.3">
      <c r="B98" s="361">
        <f>1+B97</f>
        <v>6</v>
      </c>
      <c r="C98" s="420" t="s">
        <v>201</v>
      </c>
      <c r="D98" s="353"/>
      <c r="E98" s="304"/>
      <c r="F98" s="304">
        <f t="shared" si="36"/>
        <v>0</v>
      </c>
      <c r="G98" s="304">
        <f t="shared" ref="G98:H98" si="41">+F98*1.03</f>
        <v>0</v>
      </c>
      <c r="H98" s="304">
        <f t="shared" si="41"/>
        <v>0</v>
      </c>
      <c r="I98" s="355">
        <f t="shared" si="35"/>
        <v>0</v>
      </c>
      <c r="J98" s="376"/>
      <c r="K98" s="376"/>
      <c r="L98" s="376"/>
      <c r="M98" s="376"/>
      <c r="N98" s="376"/>
      <c r="O98" s="376"/>
      <c r="P98" s="376"/>
      <c r="Q98" s="376"/>
      <c r="R98" s="376"/>
      <c r="S98" s="376"/>
    </row>
    <row r="99" spans="2:19" s="367" customFormat="1" ht="16.5" hidden="1" x14ac:dyDescent="0.3">
      <c r="B99" s="361">
        <f t="shared" ref="B99:B101" si="42">1+B98</f>
        <v>7</v>
      </c>
      <c r="C99" s="420" t="s">
        <v>202</v>
      </c>
      <c r="D99" s="354"/>
      <c r="E99" s="304"/>
      <c r="F99" s="304">
        <f t="shared" si="36"/>
        <v>0</v>
      </c>
      <c r="G99" s="304">
        <f t="shared" ref="G99:H99" si="43">+F99*1.03</f>
        <v>0</v>
      </c>
      <c r="H99" s="304">
        <f t="shared" si="43"/>
        <v>0</v>
      </c>
      <c r="I99" s="355">
        <f t="shared" si="35"/>
        <v>0</v>
      </c>
      <c r="J99" s="376"/>
      <c r="K99" s="376"/>
      <c r="L99" s="376"/>
      <c r="M99" s="376"/>
      <c r="N99" s="376"/>
      <c r="O99" s="376"/>
      <c r="P99" s="376"/>
      <c r="Q99" s="376"/>
      <c r="R99" s="376"/>
      <c r="S99" s="376"/>
    </row>
    <row r="100" spans="2:19" s="367" customFormat="1" ht="33" hidden="1" x14ac:dyDescent="0.3">
      <c r="B100" s="361">
        <f t="shared" si="42"/>
        <v>8</v>
      </c>
      <c r="C100" s="420" t="s">
        <v>203</v>
      </c>
      <c r="D100" s="353"/>
      <c r="E100" s="304"/>
      <c r="F100" s="304">
        <f t="shared" si="36"/>
        <v>0</v>
      </c>
      <c r="G100" s="304">
        <f t="shared" ref="G100:H100" si="44">+F100*1.03</f>
        <v>0</v>
      </c>
      <c r="H100" s="304">
        <f t="shared" si="44"/>
        <v>0</v>
      </c>
      <c r="I100" s="355">
        <f t="shared" si="35"/>
        <v>0</v>
      </c>
      <c r="J100" s="376"/>
      <c r="K100" s="376"/>
      <c r="L100" s="376"/>
      <c r="M100" s="376"/>
      <c r="N100" s="376"/>
      <c r="O100" s="376"/>
      <c r="P100" s="376"/>
      <c r="Q100" s="376"/>
      <c r="R100" s="376"/>
      <c r="S100" s="376"/>
    </row>
    <row r="101" spans="2:19" s="367" customFormat="1" ht="16.5" hidden="1" x14ac:dyDescent="0.3">
      <c r="B101" s="361">
        <f t="shared" si="42"/>
        <v>9</v>
      </c>
      <c r="C101" s="420" t="s">
        <v>204</v>
      </c>
      <c r="D101" s="353"/>
      <c r="E101" s="304"/>
      <c r="F101" s="304">
        <f t="shared" si="36"/>
        <v>0</v>
      </c>
      <c r="G101" s="304">
        <f t="shared" ref="G101:H101" si="45">+F101*1.03</f>
        <v>0</v>
      </c>
      <c r="H101" s="304">
        <f t="shared" si="45"/>
        <v>0</v>
      </c>
      <c r="I101" s="355">
        <f t="shared" si="35"/>
        <v>0</v>
      </c>
      <c r="J101" s="376"/>
      <c r="K101" s="376"/>
      <c r="L101" s="376"/>
      <c r="M101" s="376"/>
      <c r="N101" s="376"/>
      <c r="O101" s="376"/>
      <c r="P101" s="376"/>
      <c r="Q101" s="376"/>
      <c r="R101" s="376"/>
      <c r="S101" s="376"/>
    </row>
    <row r="102" spans="2:19" s="367" customFormat="1" ht="16.5" hidden="1" x14ac:dyDescent="0.3">
      <c r="B102" s="377"/>
      <c r="C102" s="668" t="s">
        <v>195</v>
      </c>
      <c r="D102" s="669"/>
      <c r="E102" s="352">
        <f>SUM(E93:E101)</f>
        <v>0</v>
      </c>
      <c r="F102" s="352">
        <f>SUM(F93:F101)</f>
        <v>0</v>
      </c>
      <c r="G102" s="352">
        <f>SUM(G93:G101)</f>
        <v>0</v>
      </c>
      <c r="H102" s="352">
        <f>SUM(H93:H101)</f>
        <v>0</v>
      </c>
      <c r="I102" s="352">
        <f t="shared" si="35"/>
        <v>0</v>
      </c>
      <c r="J102" s="376"/>
      <c r="K102" s="376"/>
      <c r="L102" s="376"/>
      <c r="M102" s="376"/>
      <c r="N102" s="376"/>
      <c r="O102" s="376"/>
      <c r="P102" s="376"/>
      <c r="Q102" s="376"/>
      <c r="R102" s="376"/>
      <c r="S102" s="376"/>
    </row>
    <row r="103" spans="2:19" s="367" customFormat="1" ht="16.5" x14ac:dyDescent="0.3">
      <c r="B103" s="376"/>
      <c r="C103" s="376"/>
      <c r="D103" s="376"/>
      <c r="E103" s="376"/>
      <c r="F103" s="376"/>
      <c r="G103" s="376"/>
      <c r="H103" s="376"/>
      <c r="I103" s="376"/>
      <c r="J103" s="376"/>
      <c r="K103" s="376"/>
      <c r="L103" s="376"/>
      <c r="M103" s="376"/>
      <c r="N103" s="376"/>
      <c r="O103" s="376"/>
      <c r="P103" s="376"/>
      <c r="Q103" s="376"/>
      <c r="R103" s="376"/>
      <c r="S103" s="376"/>
    </row>
    <row r="104" spans="2:19" s="367" customFormat="1" ht="16.5" x14ac:dyDescent="0.3">
      <c r="B104" s="376"/>
      <c r="C104" s="376"/>
      <c r="D104" s="376"/>
      <c r="E104" s="376"/>
      <c r="F104" s="376"/>
      <c r="G104" s="376"/>
      <c r="H104" s="376"/>
      <c r="I104" s="376"/>
      <c r="J104" s="376"/>
      <c r="K104" s="376"/>
      <c r="L104" s="376"/>
      <c r="M104" s="376"/>
      <c r="N104" s="376"/>
      <c r="O104" s="376"/>
      <c r="P104" s="376"/>
      <c r="Q104" s="376"/>
      <c r="R104" s="376"/>
      <c r="S104" s="376"/>
    </row>
    <row r="105" spans="2:19" s="367" customFormat="1" ht="36" customHeight="1" x14ac:dyDescent="0.3">
      <c r="B105" s="657" t="s">
        <v>1200</v>
      </c>
      <c r="C105" s="657"/>
      <c r="D105" s="657"/>
      <c r="E105" s="657"/>
      <c r="F105" s="657"/>
      <c r="G105" s="657"/>
      <c r="H105" s="657"/>
      <c r="I105" s="657"/>
      <c r="J105" s="376"/>
      <c r="K105" s="376"/>
      <c r="L105" s="376"/>
      <c r="M105" s="376"/>
      <c r="N105" s="376"/>
      <c r="O105" s="376"/>
      <c r="P105" s="376"/>
      <c r="Q105" s="376"/>
      <c r="R105" s="376"/>
      <c r="S105" s="376"/>
    </row>
    <row r="106" spans="2:19" s="367" customFormat="1" ht="16.5" x14ac:dyDescent="0.3">
      <c r="B106" s="376"/>
      <c r="C106" s="376"/>
      <c r="D106" s="376"/>
      <c r="E106" s="376"/>
      <c r="F106" s="376"/>
      <c r="G106" s="376"/>
      <c r="H106" s="376"/>
      <c r="I106" s="376"/>
      <c r="J106" s="376"/>
      <c r="K106" s="376"/>
      <c r="L106" s="376"/>
      <c r="M106" s="376"/>
      <c r="N106" s="376"/>
      <c r="O106" s="376"/>
      <c r="P106" s="376"/>
      <c r="Q106" s="376"/>
      <c r="R106" s="376"/>
      <c r="S106" s="376"/>
    </row>
    <row r="107" spans="2:19" s="367" customFormat="1" ht="28.5" customHeight="1" x14ac:dyDescent="0.25">
      <c r="B107" s="577" t="s">
        <v>161</v>
      </c>
      <c r="C107" s="651" t="s">
        <v>205</v>
      </c>
      <c r="D107" s="652"/>
      <c r="E107" s="653"/>
      <c r="F107" s="555" t="s">
        <v>206</v>
      </c>
      <c r="G107" s="580"/>
      <c r="H107" s="580"/>
      <c r="I107" s="580"/>
      <c r="J107" s="580"/>
      <c r="K107" s="580"/>
      <c r="L107" s="554"/>
      <c r="M107" s="436"/>
      <c r="N107" s="436"/>
      <c r="O107" s="436"/>
      <c r="P107" s="436"/>
      <c r="Q107" s="436"/>
      <c r="R107" s="436"/>
      <c r="S107" s="436"/>
    </row>
    <row r="108" spans="2:19" s="367" customFormat="1" ht="16.5" customHeight="1" x14ac:dyDescent="0.25">
      <c r="B108" s="578"/>
      <c r="C108" s="654" t="s">
        <v>191</v>
      </c>
      <c r="D108" s="654" t="s">
        <v>207</v>
      </c>
      <c r="E108" s="654" t="s">
        <v>1204</v>
      </c>
      <c r="F108" s="645" t="s">
        <v>208</v>
      </c>
      <c r="G108" s="645" t="s">
        <v>209</v>
      </c>
      <c r="H108" s="644" t="s">
        <v>210</v>
      </c>
      <c r="I108" s="644" t="s">
        <v>211</v>
      </c>
      <c r="J108" s="644" t="s">
        <v>212</v>
      </c>
      <c r="K108" s="644" t="s">
        <v>213</v>
      </c>
      <c r="L108" s="647" t="s">
        <v>214</v>
      </c>
    </row>
    <row r="109" spans="2:19" s="367" customFormat="1" ht="16.5" customHeight="1" x14ac:dyDescent="0.25">
      <c r="B109" s="578"/>
      <c r="C109" s="655"/>
      <c r="D109" s="655"/>
      <c r="E109" s="655"/>
      <c r="F109" s="645"/>
      <c r="G109" s="645"/>
      <c r="H109" s="645"/>
      <c r="I109" s="645"/>
      <c r="J109" s="645"/>
      <c r="K109" s="645"/>
      <c r="L109" s="647"/>
    </row>
    <row r="110" spans="2:19" s="367" customFormat="1" ht="16.5" customHeight="1" x14ac:dyDescent="0.25">
      <c r="B110" s="578"/>
      <c r="C110" s="655"/>
      <c r="D110" s="655"/>
      <c r="E110" s="655"/>
      <c r="F110" s="645"/>
      <c r="G110" s="645"/>
      <c r="H110" s="645"/>
      <c r="I110" s="645"/>
      <c r="J110" s="645"/>
      <c r="K110" s="645"/>
      <c r="L110" s="647"/>
    </row>
    <row r="111" spans="2:19" s="367" customFormat="1" ht="16.5" customHeight="1" x14ac:dyDescent="0.25">
      <c r="B111" s="578"/>
      <c r="C111" s="655"/>
      <c r="D111" s="655"/>
      <c r="E111" s="655"/>
      <c r="F111" s="645"/>
      <c r="G111" s="645"/>
      <c r="H111" s="645"/>
      <c r="I111" s="645"/>
      <c r="J111" s="645"/>
      <c r="K111" s="645"/>
      <c r="L111" s="647"/>
    </row>
    <row r="112" spans="2:19" s="367" customFormat="1" x14ac:dyDescent="0.25">
      <c r="B112" s="605"/>
      <c r="C112" s="656"/>
      <c r="D112" s="656"/>
      <c r="E112" s="656"/>
      <c r="F112" s="646"/>
      <c r="G112" s="646"/>
      <c r="H112" s="646"/>
      <c r="I112" s="646"/>
      <c r="J112" s="646"/>
      <c r="K112" s="646"/>
      <c r="L112" s="647"/>
    </row>
    <row r="113" spans="2:17" s="367" customFormat="1" ht="74.25" customHeight="1" x14ac:dyDescent="0.25">
      <c r="B113" s="305" t="str">
        <f>'PDI-03'!E46</f>
        <v>Plan operativo 1. Acompañamiento en el diseño y renovación curricular de los programas académicos</v>
      </c>
      <c r="C113" s="306">
        <f>+E39</f>
        <v>34533180</v>
      </c>
      <c r="D113" s="476">
        <v>34305270</v>
      </c>
      <c r="E113" s="306">
        <f>C113-D113</f>
        <v>227910</v>
      </c>
      <c r="F113" s="475" t="s">
        <v>251</v>
      </c>
      <c r="G113" s="475"/>
      <c r="H113" s="475"/>
      <c r="I113" s="475"/>
      <c r="J113" s="442"/>
      <c r="K113" s="442"/>
      <c r="L113" s="442"/>
    </row>
    <row r="114" spans="2:17" s="367" customFormat="1" ht="43.5" customHeight="1" x14ac:dyDescent="0.25">
      <c r="B114" s="458" t="str">
        <f>'PDI-03'!E47</f>
        <v>Plan operativo 2. Desarrollo y gestión integral de los posgrados</v>
      </c>
      <c r="C114" s="306">
        <f>+E54</f>
        <v>0</v>
      </c>
      <c r="D114" s="307">
        <v>0</v>
      </c>
      <c r="E114" s="306">
        <f t="shared" ref="E114:E117" si="46">C114-D114</f>
        <v>0</v>
      </c>
      <c r="F114" s="475"/>
      <c r="G114" s="475"/>
      <c r="H114" s="475"/>
      <c r="I114" s="475"/>
      <c r="J114" s="442"/>
      <c r="K114" s="442"/>
      <c r="L114" s="442"/>
    </row>
    <row r="115" spans="2:17" s="367" customFormat="1" ht="43.5" hidden="1" customHeight="1" x14ac:dyDescent="0.25">
      <c r="B115" s="305" t="e">
        <f>'PDI-03'!#REF!</f>
        <v>#REF!</v>
      </c>
      <c r="C115" s="306">
        <f>E69</f>
        <v>0</v>
      </c>
      <c r="D115" s="307">
        <v>0</v>
      </c>
      <c r="E115" s="306">
        <f t="shared" si="46"/>
        <v>0</v>
      </c>
      <c r="F115" s="475"/>
      <c r="G115" s="475"/>
      <c r="H115" s="475"/>
      <c r="I115" s="475"/>
      <c r="J115" s="442"/>
      <c r="K115" s="442"/>
      <c r="L115" s="442"/>
    </row>
    <row r="116" spans="2:17" s="367" customFormat="1" ht="43.5" hidden="1" customHeight="1" x14ac:dyDescent="0.25">
      <c r="B116" s="305" t="e">
        <f>'PDI-03'!#REF!</f>
        <v>#REF!</v>
      </c>
      <c r="C116" s="306">
        <f>E85</f>
        <v>0</v>
      </c>
      <c r="D116" s="307">
        <v>0</v>
      </c>
      <c r="E116" s="306">
        <f t="shared" si="46"/>
        <v>0</v>
      </c>
      <c r="F116" s="442"/>
      <c r="G116" s="442"/>
      <c r="H116" s="442"/>
      <c r="I116" s="442"/>
      <c r="J116" s="442"/>
      <c r="K116" s="442"/>
      <c r="L116" s="442"/>
    </row>
    <row r="117" spans="2:17" s="367" customFormat="1" ht="43.5" hidden="1" customHeight="1" x14ac:dyDescent="0.25">
      <c r="B117" s="305" t="e">
        <f>'PDI-03'!#REF!</f>
        <v>#REF!</v>
      </c>
      <c r="C117" s="306">
        <f>E102</f>
        <v>0</v>
      </c>
      <c r="D117" s="307">
        <v>0</v>
      </c>
      <c r="E117" s="306">
        <f t="shared" si="46"/>
        <v>0</v>
      </c>
      <c r="F117" s="442"/>
      <c r="G117" s="442"/>
      <c r="H117" s="442"/>
      <c r="I117" s="442"/>
      <c r="J117" s="442"/>
      <c r="K117" s="442"/>
      <c r="L117" s="442"/>
    </row>
    <row r="118" spans="2:17" s="367" customFormat="1" ht="16.5" x14ac:dyDescent="0.25">
      <c r="B118" s="352" t="s">
        <v>215</v>
      </c>
      <c r="C118" s="352">
        <f>SUM(C113:C117)</f>
        <v>34533180</v>
      </c>
      <c r="D118" s="352">
        <f>SUM(D113:D117)</f>
        <v>34305270</v>
      </c>
      <c r="E118" s="352">
        <f>SUM(E113:E117)</f>
        <v>227910</v>
      </c>
      <c r="F118" s="441"/>
      <c r="G118" s="441"/>
      <c r="H118" s="435"/>
      <c r="I118" s="423"/>
      <c r="J118" s="423"/>
      <c r="K118" s="423"/>
      <c r="L118" s="423"/>
      <c r="M118" s="423"/>
      <c r="P118" s="423"/>
      <c r="Q118" s="423"/>
    </row>
    <row r="119" spans="2:17" s="367" customFormat="1" ht="16.5" x14ac:dyDescent="0.3">
      <c r="C119" s="308" t="s">
        <v>122</v>
      </c>
      <c r="D119" s="309">
        <f>D118/C118</f>
        <v>0.99340026027142592</v>
      </c>
      <c r="E119" s="309">
        <f>E118/C118</f>
        <v>6.5997397285740842E-3</v>
      </c>
      <c r="I119" s="426"/>
      <c r="J119" s="426"/>
      <c r="K119" s="419"/>
      <c r="L119" s="376"/>
      <c r="M119" s="418">
        <v>941808560.23000002</v>
      </c>
      <c r="N119" s="376"/>
      <c r="O119" s="376"/>
      <c r="P119" s="376"/>
      <c r="Q119" s="376"/>
    </row>
    <row r="120" spans="2:17" s="367" customFormat="1" ht="16.5" x14ac:dyDescent="0.3">
      <c r="C120" s="315">
        <f>D119+E119</f>
        <v>1</v>
      </c>
      <c r="E120" s="314">
        <v>-57003193.562899947</v>
      </c>
      <c r="F120" s="314"/>
      <c r="G120" s="314"/>
      <c r="H120" s="314"/>
      <c r="I120" s="314"/>
      <c r="J120" s="314"/>
      <c r="K120" s="418"/>
      <c r="L120" s="418"/>
      <c r="M120" s="418">
        <v>54047675.089101434</v>
      </c>
      <c r="N120" s="414"/>
      <c r="O120" s="414"/>
      <c r="P120" s="410"/>
      <c r="Q120" s="410"/>
    </row>
    <row r="121" spans="2:17" s="367" customFormat="1" x14ac:dyDescent="0.25"/>
    <row r="122" spans="2:17" s="367" customFormat="1" ht="33.75" customHeight="1" x14ac:dyDescent="0.25">
      <c r="B122" s="657" t="s">
        <v>1200</v>
      </c>
      <c r="C122" s="657"/>
      <c r="D122" s="657"/>
      <c r="E122" s="657"/>
      <c r="F122" s="657"/>
      <c r="G122" s="657"/>
      <c r="H122" s="657"/>
      <c r="I122" s="657"/>
    </row>
    <row r="123" spans="2:17" s="367" customFormat="1" x14ac:dyDescent="0.25"/>
    <row r="124" spans="2:17" s="367" customFormat="1" ht="27" customHeight="1" x14ac:dyDescent="0.25">
      <c r="B124" s="577" t="s">
        <v>161</v>
      </c>
      <c r="C124" s="651" t="s">
        <v>216</v>
      </c>
      <c r="D124" s="652"/>
      <c r="E124" s="653"/>
      <c r="F124" s="606" t="s">
        <v>206</v>
      </c>
      <c r="G124" s="606"/>
      <c r="H124" s="606"/>
      <c r="I124" s="606"/>
      <c r="J124" s="606"/>
      <c r="K124" s="606"/>
      <c r="L124" s="606"/>
      <c r="M124" s="436"/>
    </row>
    <row r="125" spans="2:17" s="367" customFormat="1" ht="16.5" customHeight="1" x14ac:dyDescent="0.25">
      <c r="B125" s="578"/>
      <c r="C125" s="654" t="s">
        <v>217</v>
      </c>
      <c r="D125" s="654" t="s">
        <v>218</v>
      </c>
      <c r="E125" s="654" t="s">
        <v>1201</v>
      </c>
      <c r="F125" s="647" t="s">
        <v>208</v>
      </c>
      <c r="G125" s="647" t="s">
        <v>209</v>
      </c>
      <c r="H125" s="644" t="s">
        <v>210</v>
      </c>
      <c r="I125" s="644" t="s">
        <v>211</v>
      </c>
      <c r="J125" s="644" t="s">
        <v>212</v>
      </c>
      <c r="K125" s="644" t="s">
        <v>213</v>
      </c>
      <c r="L125" s="644" t="s">
        <v>214</v>
      </c>
    </row>
    <row r="126" spans="2:17" s="367" customFormat="1" ht="16.5" customHeight="1" x14ac:dyDescent="0.25">
      <c r="B126" s="578"/>
      <c r="C126" s="655"/>
      <c r="D126" s="655"/>
      <c r="E126" s="655"/>
      <c r="F126" s="647"/>
      <c r="G126" s="647"/>
      <c r="H126" s="645"/>
      <c r="I126" s="645"/>
      <c r="J126" s="645"/>
      <c r="K126" s="645"/>
      <c r="L126" s="645"/>
    </row>
    <row r="127" spans="2:17" s="367" customFormat="1" ht="16.5" customHeight="1" x14ac:dyDescent="0.25">
      <c r="B127" s="578"/>
      <c r="C127" s="655"/>
      <c r="D127" s="655"/>
      <c r="E127" s="655"/>
      <c r="F127" s="647"/>
      <c r="G127" s="647"/>
      <c r="H127" s="645"/>
      <c r="I127" s="645"/>
      <c r="J127" s="645"/>
      <c r="K127" s="645"/>
      <c r="L127" s="645"/>
    </row>
    <row r="128" spans="2:17" s="367" customFormat="1" ht="19.5" customHeight="1" x14ac:dyDescent="0.25">
      <c r="B128" s="605"/>
      <c r="C128" s="656"/>
      <c r="D128" s="656"/>
      <c r="E128" s="656"/>
      <c r="F128" s="647"/>
      <c r="G128" s="647"/>
      <c r="H128" s="646"/>
      <c r="I128" s="646"/>
      <c r="J128" s="646"/>
      <c r="K128" s="646"/>
      <c r="L128" s="646"/>
    </row>
    <row r="129" spans="1:20" s="367" customFormat="1" ht="65.25" customHeight="1" x14ac:dyDescent="0.25">
      <c r="B129" s="305" t="str">
        <f>'PDI-03'!E46</f>
        <v>Plan operativo 1. Acompañamiento en el diseño y renovación curricular de los programas académicos</v>
      </c>
      <c r="C129" s="306">
        <f>+F39</f>
        <v>35638241.759999998</v>
      </c>
      <c r="D129" s="307">
        <f>D113*1.032</f>
        <v>35403038.640000001</v>
      </c>
      <c r="E129" s="306">
        <f>C129-D129</f>
        <v>235203.11999999732</v>
      </c>
      <c r="F129" s="642" t="s">
        <v>251</v>
      </c>
      <c r="G129" s="642"/>
      <c r="H129" s="642"/>
      <c r="I129" s="642"/>
      <c r="J129" s="642"/>
      <c r="K129" s="642"/>
      <c r="L129" s="643"/>
    </row>
    <row r="130" spans="1:20" s="367" customFormat="1" ht="39.75" customHeight="1" x14ac:dyDescent="0.25">
      <c r="B130" s="458" t="str">
        <f>'PDI-03'!E47</f>
        <v>Plan operativo 2. Desarrollo y gestión integral de los posgrados</v>
      </c>
      <c r="C130" s="306">
        <f>+F54</f>
        <v>0</v>
      </c>
      <c r="D130" s="307">
        <f t="shared" ref="D130:D133" si="47">D114*1.032</f>
        <v>0</v>
      </c>
      <c r="E130" s="306">
        <f t="shared" ref="E130:E133" si="48">C130-D130</f>
        <v>0</v>
      </c>
      <c r="F130" s="642"/>
      <c r="G130" s="642"/>
      <c r="H130" s="642"/>
      <c r="I130" s="642"/>
      <c r="J130" s="642"/>
      <c r="K130" s="642"/>
      <c r="L130" s="643"/>
    </row>
    <row r="131" spans="1:20" s="367" customFormat="1" ht="39.75" hidden="1" customHeight="1" x14ac:dyDescent="0.25">
      <c r="B131" s="305" t="e">
        <f>'PDI-03'!#REF!</f>
        <v>#REF!</v>
      </c>
      <c r="C131" s="306">
        <f>F69</f>
        <v>0</v>
      </c>
      <c r="D131" s="307">
        <f t="shared" si="47"/>
        <v>0</v>
      </c>
      <c r="E131" s="306">
        <f t="shared" si="48"/>
        <v>0</v>
      </c>
      <c r="F131" s="642"/>
      <c r="G131" s="642"/>
      <c r="H131" s="642"/>
      <c r="I131" s="642"/>
      <c r="J131" s="642"/>
      <c r="K131" s="642"/>
      <c r="L131" s="643"/>
    </row>
    <row r="132" spans="1:20" s="367" customFormat="1" ht="39.75" hidden="1" customHeight="1" x14ac:dyDescent="0.25">
      <c r="B132" s="305" t="e">
        <f>'PDI-03'!#REF!</f>
        <v>#REF!</v>
      </c>
      <c r="C132" s="306">
        <f>F85</f>
        <v>0</v>
      </c>
      <c r="D132" s="307">
        <f t="shared" si="47"/>
        <v>0</v>
      </c>
      <c r="E132" s="306">
        <f t="shared" si="48"/>
        <v>0</v>
      </c>
      <c r="F132" s="642"/>
      <c r="G132" s="642"/>
      <c r="H132" s="642"/>
      <c r="I132" s="642"/>
      <c r="J132" s="642"/>
      <c r="K132" s="642"/>
      <c r="L132" s="643"/>
    </row>
    <row r="133" spans="1:20" s="367" customFormat="1" ht="0.75" customHeight="1" x14ac:dyDescent="0.25">
      <c r="B133" s="305" t="e">
        <f>'PDI-03'!#REF!</f>
        <v>#REF!</v>
      </c>
      <c r="C133" s="306">
        <f>F102</f>
        <v>0</v>
      </c>
      <c r="D133" s="307">
        <f t="shared" si="47"/>
        <v>0</v>
      </c>
      <c r="E133" s="306">
        <f t="shared" si="48"/>
        <v>0</v>
      </c>
      <c r="F133" s="642"/>
      <c r="G133" s="642"/>
      <c r="H133" s="642"/>
      <c r="I133" s="642"/>
      <c r="J133" s="642"/>
      <c r="K133" s="642"/>
      <c r="L133" s="643"/>
    </row>
    <row r="134" spans="1:20" s="367" customFormat="1" ht="16.5" x14ac:dyDescent="0.25">
      <c r="B134" s="352" t="s">
        <v>215</v>
      </c>
      <c r="C134" s="352">
        <f>SUM(C129:C133)</f>
        <v>35638241.759999998</v>
      </c>
      <c r="D134" s="352">
        <f>SUM(D129:D133)</f>
        <v>35403038.640000001</v>
      </c>
      <c r="E134" s="352">
        <f>SUM(E129:E133)</f>
        <v>235203.11999999732</v>
      </c>
      <c r="F134" s="435"/>
      <c r="G134" s="435"/>
      <c r="H134" s="435"/>
      <c r="I134" s="423"/>
      <c r="J134" s="423"/>
      <c r="K134" s="423"/>
      <c r="L134" s="423"/>
      <c r="M134" s="423"/>
    </row>
    <row r="135" spans="1:20" s="367" customFormat="1" ht="16.5" x14ac:dyDescent="0.3">
      <c r="C135" s="308" t="s">
        <v>122</v>
      </c>
      <c r="D135" s="309">
        <f>D134/C134</f>
        <v>0.99340026027142603</v>
      </c>
      <c r="E135" s="309">
        <f>E134/C134</f>
        <v>6.5997397285740096E-3</v>
      </c>
      <c r="I135" s="426"/>
      <c r="J135" s="426"/>
      <c r="K135" s="419"/>
      <c r="L135" s="376"/>
      <c r="M135" s="418">
        <v>941808560.23000002</v>
      </c>
    </row>
    <row r="136" spans="1:20" s="367" customFormat="1" ht="16.5" x14ac:dyDescent="0.3">
      <c r="C136" s="315">
        <f>D135+E135</f>
        <v>1</v>
      </c>
      <c r="E136" s="314">
        <v>-57003193.562899947</v>
      </c>
      <c r="F136" s="314"/>
      <c r="G136" s="314"/>
      <c r="H136" s="314"/>
      <c r="I136" s="314"/>
      <c r="J136" s="314"/>
      <c r="K136" s="418"/>
      <c r="L136" s="418"/>
      <c r="M136" s="418">
        <v>54047675.089101434</v>
      </c>
    </row>
    <row r="137" spans="1:20" s="367" customFormat="1" x14ac:dyDescent="0.25"/>
    <row r="138" spans="1:20" s="377" customFormat="1" ht="39" customHeight="1" x14ac:dyDescent="0.3">
      <c r="A138" s="376"/>
      <c r="B138" s="657" t="s">
        <v>1200</v>
      </c>
      <c r="C138" s="657"/>
      <c r="D138" s="657"/>
      <c r="E138" s="657"/>
      <c r="F138" s="657"/>
      <c r="G138" s="657"/>
      <c r="H138" s="657"/>
      <c r="I138" s="657"/>
      <c r="J138" s="376"/>
      <c r="K138" s="376"/>
      <c r="L138" s="376"/>
      <c r="M138" s="376"/>
      <c r="N138" s="376"/>
      <c r="O138" s="376"/>
      <c r="P138" s="376"/>
      <c r="Q138" s="376"/>
      <c r="R138" s="376"/>
      <c r="S138" s="376"/>
      <c r="T138" s="376"/>
    </row>
    <row r="139" spans="1:20" s="367" customFormat="1" x14ac:dyDescent="0.25"/>
    <row r="140" spans="1:20" s="367" customFormat="1" x14ac:dyDescent="0.25"/>
    <row r="141" spans="1:20" s="367" customFormat="1" ht="33.75" customHeight="1" x14ac:dyDescent="0.25">
      <c r="B141" s="577" t="s">
        <v>161</v>
      </c>
      <c r="C141" s="651" t="s">
        <v>219</v>
      </c>
      <c r="D141" s="652"/>
      <c r="E141" s="653"/>
      <c r="F141" s="606" t="s">
        <v>206</v>
      </c>
      <c r="G141" s="606"/>
      <c r="H141" s="606"/>
      <c r="I141" s="606"/>
      <c r="J141" s="606"/>
      <c r="K141" s="606"/>
      <c r="L141" s="606"/>
      <c r="M141" s="436"/>
    </row>
    <row r="142" spans="1:20" s="367" customFormat="1" ht="15" customHeight="1" x14ac:dyDescent="0.25">
      <c r="B142" s="578"/>
      <c r="C142" s="654" t="s">
        <v>220</v>
      </c>
      <c r="D142" s="654" t="s">
        <v>221</v>
      </c>
      <c r="E142" s="654" t="s">
        <v>1202</v>
      </c>
      <c r="F142" s="647" t="s">
        <v>208</v>
      </c>
      <c r="G142" s="647" t="s">
        <v>209</v>
      </c>
      <c r="H142" s="647" t="s">
        <v>210</v>
      </c>
      <c r="I142" s="647" t="s">
        <v>211</v>
      </c>
      <c r="J142" s="647" t="s">
        <v>212</v>
      </c>
      <c r="K142" s="647" t="s">
        <v>213</v>
      </c>
      <c r="L142" s="647" t="s">
        <v>214</v>
      </c>
    </row>
    <row r="143" spans="1:20" s="367" customFormat="1" ht="15" customHeight="1" x14ac:dyDescent="0.25">
      <c r="B143" s="578"/>
      <c r="C143" s="655"/>
      <c r="D143" s="655"/>
      <c r="E143" s="655"/>
      <c r="F143" s="647"/>
      <c r="G143" s="647"/>
      <c r="H143" s="647"/>
      <c r="I143" s="647"/>
      <c r="J143" s="647"/>
      <c r="K143" s="647"/>
      <c r="L143" s="647"/>
    </row>
    <row r="144" spans="1:20" s="367" customFormat="1" ht="15" customHeight="1" x14ac:dyDescent="0.25">
      <c r="B144" s="578"/>
      <c r="C144" s="655"/>
      <c r="D144" s="655"/>
      <c r="E144" s="655"/>
      <c r="F144" s="647"/>
      <c r="G144" s="647"/>
      <c r="H144" s="647"/>
      <c r="I144" s="647"/>
      <c r="J144" s="647"/>
      <c r="K144" s="647"/>
      <c r="L144" s="647"/>
    </row>
    <row r="145" spans="1:20" s="367" customFormat="1" ht="19.5" customHeight="1" x14ac:dyDescent="0.25">
      <c r="B145" s="605"/>
      <c r="C145" s="656"/>
      <c r="D145" s="656"/>
      <c r="E145" s="656"/>
      <c r="F145" s="647"/>
      <c r="G145" s="647"/>
      <c r="H145" s="647"/>
      <c r="I145" s="647"/>
      <c r="J145" s="647"/>
      <c r="K145" s="647"/>
      <c r="L145" s="647"/>
    </row>
    <row r="146" spans="1:20" s="367" customFormat="1" ht="64.5" customHeight="1" x14ac:dyDescent="0.25">
      <c r="B146" s="305" t="str">
        <f>'PDI-03'!E46</f>
        <v>Plan operativo 1. Acompañamiento en el diseño y renovación curricular de los programas académicos</v>
      </c>
      <c r="C146" s="306">
        <f>+G39</f>
        <v>36707389.012800001</v>
      </c>
      <c r="D146" s="307">
        <f>D129*1.03</f>
        <v>36465129.799199998</v>
      </c>
      <c r="E146" s="306">
        <f>C146-D146</f>
        <v>242259.21360000223</v>
      </c>
      <c r="F146" s="642" t="s">
        <v>251</v>
      </c>
      <c r="G146" s="642"/>
      <c r="H146" s="648"/>
      <c r="I146" s="642"/>
      <c r="J146" s="642"/>
      <c r="K146" s="642"/>
      <c r="L146" s="642"/>
      <c r="M146" s="658"/>
    </row>
    <row r="147" spans="1:20" s="367" customFormat="1" ht="36.75" customHeight="1" x14ac:dyDescent="0.25">
      <c r="B147" s="458" t="str">
        <f>'PDI-03'!E47</f>
        <v>Plan operativo 2. Desarrollo y gestión integral de los posgrados</v>
      </c>
      <c r="C147" s="306">
        <f>+G54</f>
        <v>0</v>
      </c>
      <c r="D147" s="307">
        <f t="shared" ref="D147:D150" si="49">D130*1.03</f>
        <v>0</v>
      </c>
      <c r="E147" s="306">
        <f t="shared" ref="E147:E150" si="50">C147-D147</f>
        <v>0</v>
      </c>
      <c r="F147" s="642"/>
      <c r="G147" s="642"/>
      <c r="H147" s="649"/>
      <c r="I147" s="642"/>
      <c r="J147" s="642"/>
      <c r="K147" s="642"/>
      <c r="L147" s="642"/>
      <c r="M147" s="658"/>
    </row>
    <row r="148" spans="1:20" s="367" customFormat="1" ht="36.75" hidden="1" customHeight="1" x14ac:dyDescent="0.25">
      <c r="B148" s="305" t="e">
        <f>'PDI-03'!#REF!</f>
        <v>#REF!</v>
      </c>
      <c r="C148" s="306">
        <f>G69</f>
        <v>0</v>
      </c>
      <c r="D148" s="307">
        <f t="shared" si="49"/>
        <v>0</v>
      </c>
      <c r="E148" s="306">
        <f t="shared" si="50"/>
        <v>0</v>
      </c>
      <c r="F148" s="642"/>
      <c r="G148" s="642"/>
      <c r="H148" s="649"/>
      <c r="I148" s="642"/>
      <c r="J148" s="642"/>
      <c r="K148" s="642"/>
      <c r="L148" s="642"/>
      <c r="M148" s="658"/>
    </row>
    <row r="149" spans="1:20" s="367" customFormat="1" ht="36.75" hidden="1" customHeight="1" x14ac:dyDescent="0.25">
      <c r="B149" s="305" t="e">
        <f>'PDI-03'!#REF!</f>
        <v>#REF!</v>
      </c>
      <c r="C149" s="306">
        <f>G85</f>
        <v>0</v>
      </c>
      <c r="D149" s="307">
        <f t="shared" si="49"/>
        <v>0</v>
      </c>
      <c r="E149" s="306">
        <f t="shared" si="50"/>
        <v>0</v>
      </c>
      <c r="F149" s="642"/>
      <c r="G149" s="642"/>
      <c r="H149" s="649"/>
      <c r="I149" s="642"/>
      <c r="J149" s="642"/>
      <c r="K149" s="642"/>
      <c r="L149" s="642"/>
      <c r="M149" s="658"/>
    </row>
    <row r="150" spans="1:20" s="367" customFormat="1" ht="0.75" customHeight="1" x14ac:dyDescent="0.25">
      <c r="B150" s="305" t="e">
        <f>'PDI-03'!#REF!</f>
        <v>#REF!</v>
      </c>
      <c r="C150" s="306">
        <f>G102</f>
        <v>0</v>
      </c>
      <c r="D150" s="307">
        <f t="shared" si="49"/>
        <v>0</v>
      </c>
      <c r="E150" s="306">
        <f t="shared" si="50"/>
        <v>0</v>
      </c>
      <c r="F150" s="642"/>
      <c r="G150" s="642"/>
      <c r="H150" s="650"/>
      <c r="I150" s="642"/>
      <c r="J150" s="642"/>
      <c r="K150" s="642"/>
      <c r="L150" s="642"/>
      <c r="M150" s="658"/>
    </row>
    <row r="151" spans="1:20" s="367" customFormat="1" ht="16.5" x14ac:dyDescent="0.25">
      <c r="B151" s="352" t="s">
        <v>215</v>
      </c>
      <c r="C151" s="352">
        <f>SUM(C146:C150)</f>
        <v>36707389.012800001</v>
      </c>
      <c r="D151" s="352">
        <f>SUM(D146:D150)</f>
        <v>36465129.799199998</v>
      </c>
      <c r="E151" s="352">
        <f>SUM(E146:E150)</f>
        <v>242259.21360000223</v>
      </c>
      <c r="F151" s="441"/>
      <c r="G151" s="441"/>
      <c r="H151" s="435"/>
      <c r="I151" s="423"/>
      <c r="J151" s="423"/>
      <c r="K151" s="423"/>
      <c r="L151" s="423"/>
      <c r="M151" s="423"/>
    </row>
    <row r="152" spans="1:20" s="367" customFormat="1" ht="16.5" x14ac:dyDescent="0.3">
      <c r="C152" s="308" t="s">
        <v>122</v>
      </c>
      <c r="D152" s="309">
        <f>D151/C151</f>
        <v>0.99340026027142581</v>
      </c>
      <c r="E152" s="309">
        <f>E151/C151</f>
        <v>6.5997397285741449E-3</v>
      </c>
      <c r="I152" s="426"/>
      <c r="J152" s="426"/>
      <c r="K152" s="419"/>
      <c r="L152" s="376"/>
      <c r="M152" s="418">
        <v>941808560.23000002</v>
      </c>
    </row>
    <row r="153" spans="1:20" s="367" customFormat="1" ht="16.5" x14ac:dyDescent="0.3">
      <c r="C153" s="315">
        <f>D152+E152</f>
        <v>1</v>
      </c>
      <c r="E153" s="314">
        <v>-57003193.562899947</v>
      </c>
      <c r="F153" s="314"/>
      <c r="G153" s="314"/>
      <c r="H153" s="314"/>
      <c r="I153" s="314"/>
      <c r="J153" s="314"/>
      <c r="K153" s="418"/>
      <c r="L153" s="418"/>
      <c r="M153" s="418">
        <v>54047675.089101434</v>
      </c>
    </row>
    <row r="154" spans="1:20" s="367" customFormat="1" x14ac:dyDescent="0.25"/>
    <row r="155" spans="1:20" s="377" customFormat="1" ht="39" customHeight="1" x14ac:dyDescent="0.3">
      <c r="A155" s="376"/>
      <c r="B155" s="657" t="s">
        <v>1200</v>
      </c>
      <c r="C155" s="657"/>
      <c r="D155" s="657"/>
      <c r="E155" s="657"/>
      <c r="F155" s="657"/>
      <c r="G155" s="657"/>
      <c r="H155" s="657"/>
      <c r="I155" s="657"/>
      <c r="J155" s="376"/>
      <c r="K155" s="376"/>
      <c r="L155" s="376"/>
      <c r="M155" s="376"/>
      <c r="N155" s="376"/>
      <c r="O155" s="376"/>
      <c r="P155" s="376"/>
      <c r="Q155" s="376"/>
      <c r="R155" s="376"/>
      <c r="S155" s="376"/>
      <c r="T155" s="376"/>
    </row>
    <row r="156" spans="1:20" s="367" customFormat="1" x14ac:dyDescent="0.25"/>
    <row r="157" spans="1:20" s="367" customFormat="1" x14ac:dyDescent="0.25"/>
    <row r="158" spans="1:20" s="367" customFormat="1" ht="31.5" customHeight="1" x14ac:dyDescent="0.25">
      <c r="B158" s="577" t="s">
        <v>161</v>
      </c>
      <c r="C158" s="651" t="s">
        <v>222</v>
      </c>
      <c r="D158" s="652"/>
      <c r="E158" s="653"/>
      <c r="F158" s="606" t="s">
        <v>206</v>
      </c>
      <c r="G158" s="606"/>
      <c r="H158" s="606"/>
      <c r="I158" s="606"/>
      <c r="J158" s="606"/>
      <c r="K158" s="606"/>
      <c r="L158" s="606"/>
      <c r="M158" s="436"/>
    </row>
    <row r="159" spans="1:20" s="367" customFormat="1" ht="16.5" customHeight="1" x14ac:dyDescent="0.25">
      <c r="B159" s="578"/>
      <c r="C159" s="654" t="s">
        <v>223</v>
      </c>
      <c r="D159" s="654" t="s">
        <v>224</v>
      </c>
      <c r="E159" s="654" t="s">
        <v>1203</v>
      </c>
      <c r="F159" s="647" t="s">
        <v>208</v>
      </c>
      <c r="G159" s="647" t="s">
        <v>209</v>
      </c>
      <c r="H159" s="644" t="s">
        <v>210</v>
      </c>
      <c r="I159" s="644" t="s">
        <v>211</v>
      </c>
      <c r="J159" s="644" t="s">
        <v>212</v>
      </c>
      <c r="K159" s="644" t="s">
        <v>213</v>
      </c>
      <c r="L159" s="644" t="s">
        <v>214</v>
      </c>
    </row>
    <row r="160" spans="1:20" s="367" customFormat="1" ht="16.5" customHeight="1" x14ac:dyDescent="0.25">
      <c r="B160" s="578"/>
      <c r="C160" s="655"/>
      <c r="D160" s="655"/>
      <c r="E160" s="655"/>
      <c r="F160" s="647"/>
      <c r="G160" s="647"/>
      <c r="H160" s="645"/>
      <c r="I160" s="645"/>
      <c r="J160" s="645"/>
      <c r="K160" s="645"/>
      <c r="L160" s="645"/>
    </row>
    <row r="161" spans="1:20" s="367" customFormat="1" ht="16.5" customHeight="1" x14ac:dyDescent="0.25">
      <c r="B161" s="578"/>
      <c r="C161" s="655"/>
      <c r="D161" s="655"/>
      <c r="E161" s="655"/>
      <c r="F161" s="647"/>
      <c r="G161" s="647"/>
      <c r="H161" s="645"/>
      <c r="I161" s="645"/>
      <c r="J161" s="645"/>
      <c r="K161" s="645"/>
      <c r="L161" s="645"/>
    </row>
    <row r="162" spans="1:20" s="367" customFormat="1" ht="15" customHeight="1" x14ac:dyDescent="0.25">
      <c r="B162" s="605"/>
      <c r="C162" s="656"/>
      <c r="D162" s="656"/>
      <c r="E162" s="656"/>
      <c r="F162" s="647"/>
      <c r="G162" s="647"/>
      <c r="H162" s="646"/>
      <c r="I162" s="646"/>
      <c r="J162" s="646"/>
      <c r="K162" s="646"/>
      <c r="L162" s="646"/>
    </row>
    <row r="163" spans="1:20" s="367" customFormat="1" ht="41.25" customHeight="1" x14ac:dyDescent="0.25">
      <c r="B163" s="305" t="str">
        <f>'PDI-03'!E46</f>
        <v>Plan operativo 1. Acompañamiento en el diseño y renovación curricular de los programas académicos</v>
      </c>
      <c r="C163" s="306">
        <f>H39</f>
        <v>37808610.683184005</v>
      </c>
      <c r="D163" s="307">
        <f>D146*1.03</f>
        <v>37559083.693176001</v>
      </c>
      <c r="E163" s="306">
        <f>C163-D163</f>
        <v>249526.99000800401</v>
      </c>
      <c r="F163" s="642" t="s">
        <v>251</v>
      </c>
      <c r="G163" s="642"/>
      <c r="H163" s="642"/>
      <c r="I163" s="642"/>
      <c r="J163" s="642"/>
      <c r="K163" s="642"/>
      <c r="L163" s="643"/>
    </row>
    <row r="164" spans="1:20" s="367" customFormat="1" ht="41.25" customHeight="1" x14ac:dyDescent="0.25">
      <c r="B164" s="458" t="str">
        <f>'PDI-03'!E47</f>
        <v>Plan operativo 2. Desarrollo y gestión integral de los posgrados</v>
      </c>
      <c r="C164" s="306">
        <f>H54</f>
        <v>0</v>
      </c>
      <c r="D164" s="307">
        <f t="shared" ref="D164:D167" si="51">D147*1.03</f>
        <v>0</v>
      </c>
      <c r="E164" s="306">
        <f t="shared" ref="E164:E167" si="52">C164-D164</f>
        <v>0</v>
      </c>
      <c r="F164" s="642"/>
      <c r="G164" s="642"/>
      <c r="H164" s="642"/>
      <c r="I164" s="642"/>
      <c r="J164" s="642"/>
      <c r="K164" s="642"/>
      <c r="L164" s="643"/>
    </row>
    <row r="165" spans="1:20" s="367" customFormat="1" ht="41.25" hidden="1" customHeight="1" x14ac:dyDescent="0.25">
      <c r="B165" s="305" t="e">
        <f>'PDI-03'!#REF!</f>
        <v>#REF!</v>
      </c>
      <c r="C165" s="306">
        <f>H69</f>
        <v>0</v>
      </c>
      <c r="D165" s="307">
        <f t="shared" si="51"/>
        <v>0</v>
      </c>
      <c r="E165" s="306">
        <f t="shared" si="52"/>
        <v>0</v>
      </c>
      <c r="F165" s="642"/>
      <c r="G165" s="642"/>
      <c r="H165" s="642"/>
      <c r="I165" s="642"/>
      <c r="J165" s="642"/>
      <c r="K165" s="642"/>
      <c r="L165" s="643"/>
    </row>
    <row r="166" spans="1:20" s="367" customFormat="1" ht="41.25" hidden="1" customHeight="1" x14ac:dyDescent="0.25">
      <c r="B166" s="305" t="e">
        <f>'PDI-03'!#REF!</f>
        <v>#REF!</v>
      </c>
      <c r="C166" s="306">
        <f>H85</f>
        <v>0</v>
      </c>
      <c r="D166" s="307">
        <f t="shared" si="51"/>
        <v>0</v>
      </c>
      <c r="E166" s="306">
        <f t="shared" si="52"/>
        <v>0</v>
      </c>
      <c r="F166" s="642"/>
      <c r="G166" s="642"/>
      <c r="H166" s="642"/>
      <c r="I166" s="642"/>
      <c r="J166" s="642"/>
      <c r="K166" s="642"/>
      <c r="L166" s="643"/>
    </row>
    <row r="167" spans="1:20" s="367" customFormat="1" ht="0.75" customHeight="1" x14ac:dyDescent="0.25">
      <c r="B167" s="305" t="e">
        <f>'PDI-03'!#REF!</f>
        <v>#REF!</v>
      </c>
      <c r="C167" s="306">
        <f>H102</f>
        <v>0</v>
      </c>
      <c r="D167" s="307">
        <f t="shared" si="51"/>
        <v>0</v>
      </c>
      <c r="E167" s="306">
        <f t="shared" si="52"/>
        <v>0</v>
      </c>
      <c r="F167" s="642"/>
      <c r="G167" s="642"/>
      <c r="H167" s="642"/>
      <c r="I167" s="642"/>
      <c r="J167" s="642"/>
      <c r="K167" s="642"/>
      <c r="L167" s="643"/>
    </row>
    <row r="168" spans="1:20" s="367" customFormat="1" ht="16.5" x14ac:dyDescent="0.25">
      <c r="B168" s="352" t="s">
        <v>215</v>
      </c>
      <c r="C168" s="352">
        <f>SUM(C163:C167)</f>
        <v>37808610.683184005</v>
      </c>
      <c r="D168" s="352">
        <f>SUM(D163:D167)</f>
        <v>37559083.693176001</v>
      </c>
      <c r="E168" s="352">
        <f>SUM(E163:E167)</f>
        <v>249526.99000800401</v>
      </c>
      <c r="F168" s="435"/>
      <c r="G168" s="435"/>
      <c r="H168" s="435"/>
      <c r="I168" s="423"/>
      <c r="J168" s="423"/>
      <c r="K168" s="423"/>
      <c r="L168" s="423"/>
      <c r="M168" s="423"/>
    </row>
    <row r="169" spans="1:20" s="367" customFormat="1" ht="16.5" x14ac:dyDescent="0.3">
      <c r="C169" s="308" t="s">
        <v>122</v>
      </c>
      <c r="D169" s="309">
        <f>D168/C168</f>
        <v>0.99340026027142581</v>
      </c>
      <c r="E169" s="309">
        <f>E168/C168</f>
        <v>6.5997397285741891E-3</v>
      </c>
      <c r="I169" s="426"/>
      <c r="J169" s="426"/>
      <c r="K169" s="419"/>
      <c r="L169" s="376"/>
      <c r="M169" s="418">
        <v>941808560.23000002</v>
      </c>
    </row>
    <row r="170" spans="1:20" s="367" customFormat="1" ht="16.5" x14ac:dyDescent="0.3">
      <c r="C170" s="315">
        <f>D169+E169</f>
        <v>1</v>
      </c>
      <c r="E170" s="314">
        <v>-57003193.562899947</v>
      </c>
      <c r="F170" s="314"/>
      <c r="G170" s="314"/>
      <c r="H170" s="314"/>
      <c r="I170" s="314"/>
      <c r="J170" s="314"/>
      <c r="K170" s="418"/>
      <c r="L170" s="418"/>
      <c r="M170" s="418">
        <v>54047675.089101434</v>
      </c>
    </row>
    <row r="171" spans="1:20" s="367" customFormat="1" ht="16.5" x14ac:dyDescent="0.3">
      <c r="C171" s="438"/>
      <c r="E171" s="314"/>
      <c r="F171" s="314"/>
      <c r="G171" s="314"/>
      <c r="H171" s="314"/>
      <c r="I171" s="314"/>
      <c r="J171" s="314"/>
      <c r="K171" s="418"/>
      <c r="L171" s="418"/>
      <c r="M171" s="418"/>
    </row>
    <row r="172" spans="1:20" s="377" customFormat="1" ht="39" customHeight="1" x14ac:dyDescent="0.3">
      <c r="A172" s="376"/>
      <c r="B172" s="657" t="s">
        <v>1200</v>
      </c>
      <c r="C172" s="657"/>
      <c r="D172" s="657"/>
      <c r="E172" s="657"/>
      <c r="F172" s="657"/>
      <c r="G172" s="657"/>
      <c r="H172" s="657"/>
      <c r="I172" s="657"/>
      <c r="J172" s="376"/>
      <c r="K172" s="376"/>
      <c r="L172" s="376"/>
      <c r="M172" s="376"/>
      <c r="N172" s="376"/>
      <c r="O172" s="376"/>
      <c r="P172" s="376"/>
      <c r="Q172" s="376"/>
      <c r="R172" s="376"/>
      <c r="S172" s="376"/>
      <c r="T172" s="376"/>
    </row>
    <row r="173" spans="1:20" s="367" customFormat="1" ht="16.5" x14ac:dyDescent="0.3">
      <c r="C173" s="438"/>
      <c r="E173" s="314"/>
      <c r="F173" s="314"/>
      <c r="G173" s="314"/>
      <c r="H173" s="314"/>
      <c r="I173" s="314"/>
      <c r="J173" s="314"/>
      <c r="K173" s="418"/>
      <c r="L173" s="418"/>
      <c r="M173" s="418"/>
    </row>
    <row r="174" spans="1:20" s="367" customFormat="1" x14ac:dyDescent="0.25"/>
    <row r="175" spans="1:20" s="367" customFormat="1" ht="26.25" customHeight="1" x14ac:dyDescent="0.25">
      <c r="B175" s="660" t="s">
        <v>161</v>
      </c>
      <c r="C175" s="666" t="s">
        <v>225</v>
      </c>
      <c r="D175" s="666"/>
      <c r="E175" s="666"/>
      <c r="F175" s="666"/>
      <c r="G175" s="666"/>
      <c r="H175" s="666"/>
      <c r="I175" s="666"/>
      <c r="J175" s="666"/>
      <c r="K175" s="666"/>
      <c r="L175" s="666"/>
      <c r="M175" s="666"/>
      <c r="N175" s="439"/>
      <c r="O175" s="439"/>
      <c r="P175" s="439"/>
      <c r="Q175" s="439"/>
      <c r="R175" s="439"/>
      <c r="S175" s="439"/>
    </row>
    <row r="176" spans="1:20" s="367" customFormat="1" ht="15" customHeight="1" x14ac:dyDescent="0.25">
      <c r="B176" s="661"/>
      <c r="C176" s="663" t="s">
        <v>191</v>
      </c>
      <c r="D176" s="663" t="s">
        <v>217</v>
      </c>
      <c r="E176" s="664" t="s">
        <v>220</v>
      </c>
      <c r="F176" s="663" t="s">
        <v>223</v>
      </c>
      <c r="G176" s="659" t="s">
        <v>226</v>
      </c>
      <c r="H176" s="659" t="s">
        <v>227</v>
      </c>
      <c r="I176" s="659" t="s">
        <v>228</v>
      </c>
      <c r="J176" s="659" t="s">
        <v>229</v>
      </c>
      <c r="K176" s="659" t="s">
        <v>230</v>
      </c>
      <c r="L176" s="659" t="s">
        <v>231</v>
      </c>
      <c r="M176" s="659" t="s">
        <v>232</v>
      </c>
      <c r="N176" s="620"/>
      <c r="O176" s="620"/>
      <c r="P176" s="620"/>
      <c r="Q176" s="620"/>
      <c r="R176" s="620"/>
      <c r="S176" s="620"/>
    </row>
    <row r="177" spans="2:19" s="367" customFormat="1" ht="27" customHeight="1" x14ac:dyDescent="0.25">
      <c r="B177" s="662"/>
      <c r="C177" s="663"/>
      <c r="D177" s="663"/>
      <c r="E177" s="665"/>
      <c r="F177" s="663"/>
      <c r="G177" s="659"/>
      <c r="H177" s="659"/>
      <c r="I177" s="659"/>
      <c r="J177" s="659"/>
      <c r="K177" s="659"/>
      <c r="L177" s="659"/>
      <c r="M177" s="659"/>
      <c r="N177" s="620"/>
      <c r="O177" s="620"/>
      <c r="P177" s="620"/>
      <c r="Q177" s="620"/>
      <c r="R177" s="620"/>
      <c r="S177" s="620"/>
    </row>
    <row r="178" spans="2:19" s="367" customFormat="1" ht="87" customHeight="1" x14ac:dyDescent="0.25">
      <c r="B178" s="305" t="str">
        <f>'PDI-03'!E46</f>
        <v>Plan operativo 1. Acompañamiento en el diseño y renovación curricular de los programas académicos</v>
      </c>
      <c r="C178" s="306">
        <f>+C113</f>
        <v>34533180</v>
      </c>
      <c r="D178" s="306">
        <f>C129</f>
        <v>35638241.759999998</v>
      </c>
      <c r="E178" s="306">
        <f>C146</f>
        <v>36707389.012800001</v>
      </c>
      <c r="F178" s="306">
        <f>C163</f>
        <v>37808610.683184005</v>
      </c>
      <c r="G178" s="307">
        <f>SUM(C178:F178)</f>
        <v>144687421.455984</v>
      </c>
      <c r="H178" s="307">
        <f t="shared" ref="H178:I182" si="53">D113+D129+D146+D163</f>
        <v>143732522.13237602</v>
      </c>
      <c r="I178" s="306">
        <f t="shared" si="53"/>
        <v>954899.32360800356</v>
      </c>
      <c r="J178" s="307">
        <f>E113</f>
        <v>227910</v>
      </c>
      <c r="K178" s="307">
        <f>E129</f>
        <v>235203.11999999732</v>
      </c>
      <c r="L178" s="307">
        <f>E146</f>
        <v>242259.21360000223</v>
      </c>
      <c r="M178" s="307">
        <f>E163</f>
        <v>249526.99000800401</v>
      </c>
      <c r="N178" s="440"/>
      <c r="O178" s="658"/>
      <c r="P178" s="658"/>
      <c r="Q178" s="658"/>
      <c r="R178" s="658"/>
      <c r="S178" s="658"/>
    </row>
    <row r="179" spans="2:19" s="367" customFormat="1" ht="16.5" hidden="1" x14ac:dyDescent="0.25">
      <c r="B179" s="305">
        <f>'PDI-03'!E62</f>
        <v>0</v>
      </c>
      <c r="C179" s="306">
        <f>+C114</f>
        <v>0</v>
      </c>
      <c r="D179" s="306">
        <f>C130</f>
        <v>0</v>
      </c>
      <c r="E179" s="306">
        <f>C147</f>
        <v>0</v>
      </c>
      <c r="F179" s="306">
        <f>C164</f>
        <v>0</v>
      </c>
      <c r="G179" s="307">
        <f t="shared" ref="G179:G182" si="54">SUM(C179:F179)</f>
        <v>0</v>
      </c>
      <c r="H179" s="307">
        <f t="shared" si="53"/>
        <v>0</v>
      </c>
      <c r="I179" s="306">
        <f t="shared" si="53"/>
        <v>0</v>
      </c>
      <c r="J179" s="307">
        <f>E114</f>
        <v>0</v>
      </c>
      <c r="K179" s="307">
        <f>E130</f>
        <v>0</v>
      </c>
      <c r="L179" s="307">
        <f>E147</f>
        <v>0</v>
      </c>
      <c r="M179" s="307">
        <f>E164</f>
        <v>0</v>
      </c>
      <c r="N179" s="440"/>
      <c r="O179" s="658"/>
      <c r="P179" s="658"/>
      <c r="Q179" s="658"/>
      <c r="R179" s="658"/>
      <c r="S179" s="658"/>
    </row>
    <row r="180" spans="2:19" s="367" customFormat="1" ht="16.5" hidden="1" x14ac:dyDescent="0.25">
      <c r="B180" s="305">
        <f>'PDI-03'!E63</f>
        <v>0</v>
      </c>
      <c r="C180" s="306">
        <f>+C115</f>
        <v>0</v>
      </c>
      <c r="D180" s="306">
        <f>C131</f>
        <v>0</v>
      </c>
      <c r="E180" s="306">
        <f>C148</f>
        <v>0</v>
      </c>
      <c r="F180" s="306">
        <f>C165</f>
        <v>0</v>
      </c>
      <c r="G180" s="307">
        <f t="shared" si="54"/>
        <v>0</v>
      </c>
      <c r="H180" s="307">
        <f t="shared" si="53"/>
        <v>0</v>
      </c>
      <c r="I180" s="306">
        <f t="shared" si="53"/>
        <v>0</v>
      </c>
      <c r="J180" s="307">
        <f>E115</f>
        <v>0</v>
      </c>
      <c r="K180" s="307">
        <f>E131</f>
        <v>0</v>
      </c>
      <c r="L180" s="307">
        <f>E148</f>
        <v>0</v>
      </c>
      <c r="M180" s="307">
        <f>E165</f>
        <v>0</v>
      </c>
      <c r="N180" s="440"/>
      <c r="O180" s="658"/>
      <c r="P180" s="658"/>
      <c r="Q180" s="658"/>
      <c r="R180" s="658"/>
      <c r="S180" s="658"/>
    </row>
    <row r="181" spans="2:19" s="367" customFormat="1" ht="16.5" hidden="1" x14ac:dyDescent="0.25">
      <c r="B181" s="305">
        <f>'PDI-03'!E64</f>
        <v>0</v>
      </c>
      <c r="C181" s="306">
        <f>+C116</f>
        <v>0</v>
      </c>
      <c r="D181" s="306">
        <f>C132</f>
        <v>0</v>
      </c>
      <c r="E181" s="306">
        <f>C149</f>
        <v>0</v>
      </c>
      <c r="F181" s="306">
        <f>C166</f>
        <v>0</v>
      </c>
      <c r="G181" s="307">
        <f t="shared" si="54"/>
        <v>0</v>
      </c>
      <c r="H181" s="307">
        <f t="shared" si="53"/>
        <v>0</v>
      </c>
      <c r="I181" s="306">
        <f t="shared" si="53"/>
        <v>0</v>
      </c>
      <c r="J181" s="307">
        <f>E116</f>
        <v>0</v>
      </c>
      <c r="K181" s="307">
        <f>E132</f>
        <v>0</v>
      </c>
      <c r="L181" s="307">
        <f>E149</f>
        <v>0</v>
      </c>
      <c r="M181" s="307">
        <f>E166</f>
        <v>0</v>
      </c>
      <c r="N181" s="440"/>
      <c r="O181" s="658"/>
      <c r="P181" s="658"/>
      <c r="Q181" s="658"/>
      <c r="R181" s="658"/>
      <c r="S181" s="658"/>
    </row>
    <row r="182" spans="2:19" s="367" customFormat="1" ht="16.5" hidden="1" x14ac:dyDescent="0.25">
      <c r="B182" s="305">
        <f>'PDI-03'!E65</f>
        <v>0</v>
      </c>
      <c r="C182" s="306">
        <f>+C117</f>
        <v>0</v>
      </c>
      <c r="D182" s="306">
        <f>C133</f>
        <v>0</v>
      </c>
      <c r="E182" s="306">
        <f>C150</f>
        <v>0</v>
      </c>
      <c r="F182" s="306">
        <f>C167</f>
        <v>0</v>
      </c>
      <c r="G182" s="307">
        <f t="shared" si="54"/>
        <v>0</v>
      </c>
      <c r="H182" s="307">
        <f t="shared" si="53"/>
        <v>0</v>
      </c>
      <c r="I182" s="306">
        <f t="shared" si="53"/>
        <v>0</v>
      </c>
      <c r="J182" s="307">
        <f>E117</f>
        <v>0</v>
      </c>
      <c r="K182" s="307">
        <f>E133</f>
        <v>0</v>
      </c>
      <c r="L182" s="307">
        <f>E150</f>
        <v>0</v>
      </c>
      <c r="M182" s="307">
        <f>E167</f>
        <v>0</v>
      </c>
      <c r="N182" s="440"/>
      <c r="O182" s="658"/>
      <c r="P182" s="658"/>
      <c r="Q182" s="658"/>
      <c r="R182" s="658"/>
      <c r="S182" s="658"/>
    </row>
    <row r="183" spans="2:19" s="367" customFormat="1" ht="16.5" x14ac:dyDescent="0.25">
      <c r="B183" s="352" t="s">
        <v>215</v>
      </c>
      <c r="C183" s="352">
        <f>SUM(C178:C182)</f>
        <v>34533180</v>
      </c>
      <c r="D183" s="352">
        <f t="shared" ref="D183:F183" si="55">SUM(D178:D182)</f>
        <v>35638241.759999998</v>
      </c>
      <c r="E183" s="352">
        <f t="shared" si="55"/>
        <v>36707389.012800001</v>
      </c>
      <c r="F183" s="352">
        <f t="shared" si="55"/>
        <v>37808610.683184005</v>
      </c>
      <c r="G183" s="352">
        <f t="shared" ref="G183:L183" si="56">SUM(G178:G182)</f>
        <v>144687421.455984</v>
      </c>
      <c r="H183" s="352">
        <f t="shared" si="56"/>
        <v>143732522.13237602</v>
      </c>
      <c r="I183" s="352">
        <f t="shared" si="56"/>
        <v>954899.32360800356</v>
      </c>
      <c r="J183" s="352">
        <f t="shared" si="56"/>
        <v>227910</v>
      </c>
      <c r="K183" s="352">
        <f t="shared" si="56"/>
        <v>235203.11999999732</v>
      </c>
      <c r="L183" s="352">
        <f t="shared" si="56"/>
        <v>242259.21360000223</v>
      </c>
      <c r="M183" s="352">
        <f t="shared" ref="M183" si="57">SUM(M178:M182)</f>
        <v>249526.99000800401</v>
      </c>
      <c r="N183" s="441"/>
      <c r="O183" s="423"/>
      <c r="P183" s="423"/>
      <c r="Q183" s="423"/>
      <c r="R183" s="423"/>
      <c r="S183" s="423"/>
    </row>
    <row r="184" spans="2:19" s="367" customFormat="1" ht="16.5" x14ac:dyDescent="0.3">
      <c r="C184" s="413"/>
      <c r="D184" s="418">
        <v>941808560.23000002</v>
      </c>
      <c r="E184" s="418"/>
      <c r="G184" s="352" t="s">
        <v>122</v>
      </c>
      <c r="H184" s="309">
        <f>H183/G183</f>
        <v>0.99340026027142603</v>
      </c>
      <c r="I184" s="310">
        <f>I183/G183</f>
        <v>6.5997397285741093E-3</v>
      </c>
      <c r="K184" s="426"/>
      <c r="L184" s="426"/>
      <c r="M184" s="419"/>
      <c r="N184" s="376"/>
      <c r="O184" s="418">
        <v>941808560.23000002</v>
      </c>
      <c r="P184" s="376"/>
      <c r="Q184" s="376"/>
      <c r="R184" s="376"/>
      <c r="S184" s="376"/>
    </row>
    <row r="185" spans="2:19" s="367" customFormat="1" ht="16.5" x14ac:dyDescent="0.3">
      <c r="C185" s="413"/>
      <c r="D185" s="418">
        <v>-107794641.23000002</v>
      </c>
      <c r="E185" s="418"/>
      <c r="G185" s="315">
        <f>H184+I184</f>
        <v>1.0000000000000002</v>
      </c>
      <c r="H185" s="314"/>
      <c r="I185" s="314"/>
      <c r="J185" s="314"/>
      <c r="K185" s="314"/>
      <c r="L185" s="314"/>
      <c r="M185" s="418"/>
      <c r="N185" s="418"/>
      <c r="O185" s="418">
        <v>54047675.089101434</v>
      </c>
      <c r="P185" s="414"/>
      <c r="Q185" s="414"/>
      <c r="R185" s="410"/>
      <c r="S185" s="410"/>
    </row>
    <row r="186" spans="2:19" s="367" customFormat="1" x14ac:dyDescent="0.25"/>
    <row r="187" spans="2:19" s="367" customFormat="1" x14ac:dyDescent="0.25"/>
    <row r="188" spans="2:19" s="367" customFormat="1" x14ac:dyDescent="0.25"/>
    <row r="189" spans="2:19" s="367" customFormat="1" x14ac:dyDescent="0.25"/>
    <row r="190" spans="2:19" s="367" customFormat="1" x14ac:dyDescent="0.25"/>
    <row r="191" spans="2:19" s="367" customFormat="1" x14ac:dyDescent="0.25"/>
    <row r="192" spans="2:19" s="367" customFormat="1" hidden="1" x14ac:dyDescent="0.25"/>
    <row r="193" s="367" customFormat="1" hidden="1" x14ac:dyDescent="0.25"/>
    <row r="194" s="367" customFormat="1" hidden="1" x14ac:dyDescent="0.25"/>
    <row r="195" s="367" customFormat="1" hidden="1" x14ac:dyDescent="0.25"/>
    <row r="196" s="367" customFormat="1" hidden="1" x14ac:dyDescent="0.25"/>
    <row r="197" s="367" customFormat="1" hidden="1" x14ac:dyDescent="0.25"/>
    <row r="198" s="367" customFormat="1" hidden="1" x14ac:dyDescent="0.25"/>
    <row r="199" s="367" customFormat="1" hidden="1" x14ac:dyDescent="0.25"/>
    <row r="200" s="367" customFormat="1" hidden="1" x14ac:dyDescent="0.25"/>
    <row r="201" s="367" customFormat="1" hidden="1" x14ac:dyDescent="0.25"/>
    <row r="202" s="367" customFormat="1" hidden="1" x14ac:dyDescent="0.25"/>
    <row r="203" s="367" customFormat="1" hidden="1" x14ac:dyDescent="0.25"/>
    <row r="204" s="367" customFormat="1" hidden="1" x14ac:dyDescent="0.25"/>
    <row r="205" s="367" customFormat="1" hidden="1" x14ac:dyDescent="0.25"/>
    <row r="206" s="367" customFormat="1" hidden="1" x14ac:dyDescent="0.25"/>
    <row r="207" s="367" customFormat="1" hidden="1" x14ac:dyDescent="0.25"/>
    <row r="208" s="367" customFormat="1" hidden="1" x14ac:dyDescent="0.25"/>
    <row r="209" spans="2:19" s="367" customFormat="1" hidden="1" x14ac:dyDescent="0.25"/>
    <row r="210" spans="2:19" s="367" customFormat="1" hidden="1" x14ac:dyDescent="0.25"/>
    <row r="211" spans="2:19" s="367" customFormat="1" hidden="1" x14ac:dyDescent="0.25"/>
    <row r="212" spans="2:19" s="367" customFormat="1" hidden="1" x14ac:dyDescent="0.25"/>
    <row r="213" spans="2:19" s="367" customFormat="1" hidden="1" x14ac:dyDescent="0.25"/>
    <row r="214" spans="2:19" s="367" customFormat="1" hidden="1" x14ac:dyDescent="0.25"/>
    <row r="215" spans="2:19" s="367" customFormat="1" hidden="1" x14ac:dyDescent="0.25"/>
    <row r="216" spans="2:19" s="367" customFormat="1" hidden="1" x14ac:dyDescent="0.25"/>
    <row r="217" spans="2:19" s="367" customFormat="1" hidden="1" x14ac:dyDescent="0.25"/>
    <row r="218" spans="2:19" s="367" customFormat="1" hidden="1" x14ac:dyDescent="0.25"/>
    <row r="219" spans="2:19" s="367" customFormat="1" hidden="1" x14ac:dyDescent="0.25"/>
    <row r="220" spans="2:19" s="367" customFormat="1" hidden="1" x14ac:dyDescent="0.25"/>
    <row r="221" spans="2:19" s="367" customFormat="1" hidden="1" x14ac:dyDescent="0.25"/>
    <row r="222" spans="2:19" s="367" customFormat="1" hidden="1" x14ac:dyDescent="0.25"/>
    <row r="223" spans="2:19" s="367" customFormat="1" hidden="1" x14ac:dyDescent="0.25">
      <c r="B223" s="375"/>
      <c r="C223" s="375"/>
      <c r="D223" s="375"/>
      <c r="E223" s="375"/>
      <c r="F223" s="375"/>
      <c r="G223" s="375"/>
      <c r="H223" s="375"/>
      <c r="I223" s="375"/>
      <c r="J223" s="375"/>
      <c r="K223" s="375"/>
      <c r="L223" s="375"/>
      <c r="N223" s="375"/>
      <c r="O223" s="375"/>
      <c r="P223" s="375"/>
      <c r="Q223" s="375"/>
      <c r="R223" s="375"/>
      <c r="S223" s="375"/>
    </row>
    <row r="224" spans="2:19" s="367" customFormat="1" hidden="1" x14ac:dyDescent="0.25">
      <c r="B224" s="375"/>
      <c r="C224" s="375"/>
      <c r="D224" s="375"/>
      <c r="E224" s="375"/>
      <c r="F224" s="375"/>
      <c r="G224" s="375"/>
      <c r="H224" s="375"/>
      <c r="I224" s="375"/>
      <c r="J224" s="375"/>
      <c r="K224" s="375"/>
      <c r="L224" s="375"/>
      <c r="N224" s="375"/>
      <c r="O224" s="375"/>
      <c r="P224" s="375"/>
      <c r="Q224" s="375"/>
      <c r="R224" s="375"/>
      <c r="S224" s="375"/>
    </row>
    <row r="225" spans="2:19" s="367" customFormat="1" hidden="1" x14ac:dyDescent="0.25">
      <c r="B225" s="375"/>
      <c r="C225" s="375"/>
      <c r="D225" s="375"/>
      <c r="E225" s="375"/>
      <c r="F225" s="375"/>
      <c r="G225" s="375"/>
      <c r="H225" s="375"/>
      <c r="I225" s="375"/>
      <c r="J225" s="375"/>
      <c r="K225" s="375"/>
      <c r="L225" s="375"/>
      <c r="N225" s="375"/>
      <c r="O225" s="375"/>
      <c r="P225" s="375"/>
      <c r="Q225" s="375"/>
      <c r="R225" s="375"/>
      <c r="S225" s="375"/>
    </row>
    <row r="226" spans="2:19" s="367" customFormat="1" hidden="1" x14ac:dyDescent="0.25">
      <c r="B226" s="375"/>
      <c r="C226" s="375"/>
      <c r="D226" s="375"/>
      <c r="E226" s="375"/>
      <c r="F226" s="375"/>
      <c r="G226" s="375"/>
      <c r="H226" s="375"/>
      <c r="I226" s="375"/>
      <c r="J226" s="375"/>
      <c r="K226" s="375"/>
      <c r="L226" s="375"/>
      <c r="N226" s="375"/>
      <c r="O226" s="375"/>
      <c r="P226" s="375"/>
      <c r="Q226" s="375"/>
      <c r="R226" s="375"/>
      <c r="S226" s="375"/>
    </row>
    <row r="227" spans="2:19" s="367" customFormat="1" hidden="1" x14ac:dyDescent="0.25">
      <c r="B227" s="375"/>
      <c r="C227" s="375"/>
      <c r="D227" s="375"/>
      <c r="E227" s="375"/>
      <c r="F227" s="375"/>
      <c r="G227" s="375"/>
      <c r="H227" s="375"/>
      <c r="I227" s="375"/>
      <c r="J227" s="375"/>
      <c r="K227" s="375"/>
      <c r="L227" s="375"/>
      <c r="N227" s="375"/>
      <c r="O227" s="375"/>
      <c r="P227" s="375"/>
      <c r="Q227" s="375"/>
      <c r="R227" s="375"/>
      <c r="S227" s="375"/>
    </row>
    <row r="228" spans="2:19" s="367" customFormat="1" hidden="1" x14ac:dyDescent="0.25">
      <c r="B228" s="375"/>
      <c r="C228" s="375"/>
      <c r="D228" s="375"/>
      <c r="E228" s="375"/>
      <c r="F228" s="375"/>
      <c r="G228" s="375"/>
      <c r="H228" s="375"/>
      <c r="I228" s="375"/>
      <c r="J228" s="375"/>
      <c r="K228" s="375"/>
      <c r="L228" s="375"/>
      <c r="N228" s="375"/>
      <c r="O228" s="375"/>
      <c r="P228" s="375"/>
      <c r="Q228" s="375"/>
      <c r="R228" s="375"/>
      <c r="S228" s="375"/>
    </row>
    <row r="229" spans="2:19" s="367" customFormat="1" hidden="1" x14ac:dyDescent="0.25">
      <c r="B229" s="375"/>
      <c r="C229" s="375"/>
      <c r="D229" s="375"/>
      <c r="E229" s="375"/>
      <c r="F229" s="375"/>
      <c r="G229" s="375"/>
      <c r="H229" s="375"/>
      <c r="I229" s="375"/>
      <c r="J229" s="375"/>
      <c r="K229" s="375"/>
      <c r="L229" s="375"/>
      <c r="N229" s="375"/>
      <c r="O229" s="375"/>
      <c r="P229" s="375"/>
      <c r="Q229" s="375"/>
      <c r="R229" s="375"/>
      <c r="S229" s="375"/>
    </row>
    <row r="230" spans="2:19" s="367" customFormat="1" hidden="1" x14ac:dyDescent="0.25">
      <c r="B230" s="375"/>
      <c r="C230" s="375"/>
      <c r="D230" s="375"/>
      <c r="E230" s="375"/>
      <c r="F230" s="375"/>
      <c r="G230" s="375"/>
      <c r="H230" s="375"/>
      <c r="I230" s="375"/>
      <c r="J230" s="375"/>
      <c r="K230" s="375"/>
      <c r="L230" s="375"/>
      <c r="N230" s="375"/>
      <c r="O230" s="375"/>
      <c r="P230" s="375"/>
      <c r="Q230" s="375"/>
      <c r="R230" s="375"/>
      <c r="S230" s="375"/>
    </row>
    <row r="231" spans="2:19" s="367" customFormat="1" hidden="1" x14ac:dyDescent="0.25">
      <c r="B231" s="375"/>
      <c r="C231" s="375"/>
      <c r="D231" s="375"/>
      <c r="E231" s="375"/>
      <c r="F231" s="375"/>
      <c r="G231" s="375"/>
      <c r="H231" s="375"/>
      <c r="I231" s="375"/>
      <c r="J231" s="375"/>
      <c r="K231" s="375"/>
      <c r="L231" s="375"/>
      <c r="N231" s="375"/>
      <c r="O231" s="375"/>
      <c r="P231" s="375"/>
      <c r="Q231" s="375"/>
      <c r="R231" s="375"/>
      <c r="S231" s="375"/>
    </row>
    <row r="232" spans="2:19" s="367" customFormat="1" hidden="1" x14ac:dyDescent="0.25">
      <c r="B232" s="375"/>
      <c r="C232" s="375"/>
      <c r="D232" s="375"/>
      <c r="E232" s="375"/>
      <c r="F232" s="375"/>
      <c r="G232" s="375"/>
      <c r="H232" s="375"/>
      <c r="I232" s="375"/>
      <c r="J232" s="375"/>
      <c r="K232" s="375"/>
      <c r="L232" s="375"/>
      <c r="N232" s="375"/>
      <c r="O232" s="375"/>
      <c r="P232" s="375"/>
      <c r="Q232" s="375"/>
      <c r="R232" s="375"/>
      <c r="S232" s="375"/>
    </row>
    <row r="233" spans="2:19" s="367" customFormat="1" hidden="1" x14ac:dyDescent="0.25">
      <c r="B233" s="375"/>
      <c r="C233" s="375"/>
      <c r="D233" s="375"/>
      <c r="E233" s="375"/>
      <c r="F233" s="375"/>
      <c r="G233" s="375"/>
      <c r="H233" s="375"/>
      <c r="I233" s="375"/>
      <c r="J233" s="375"/>
      <c r="K233" s="375"/>
      <c r="L233" s="375"/>
      <c r="N233" s="375"/>
      <c r="O233" s="375"/>
      <c r="P233" s="375"/>
      <c r="Q233" s="375"/>
      <c r="R233" s="375"/>
      <c r="S233" s="375"/>
    </row>
    <row r="234" spans="2:19" s="367" customFormat="1" hidden="1" x14ac:dyDescent="0.25">
      <c r="B234" s="375"/>
      <c r="C234" s="375"/>
      <c r="D234" s="375"/>
      <c r="E234" s="375"/>
      <c r="F234" s="375"/>
      <c r="G234" s="375"/>
      <c r="H234" s="375"/>
      <c r="I234" s="375"/>
      <c r="J234" s="375"/>
      <c r="K234" s="375"/>
      <c r="L234" s="375"/>
      <c r="N234" s="375"/>
      <c r="O234" s="375"/>
      <c r="P234" s="375"/>
      <c r="Q234" s="375"/>
      <c r="R234" s="375"/>
      <c r="S234" s="375"/>
    </row>
    <row r="235" spans="2:19" s="367" customFormat="1" hidden="1" x14ac:dyDescent="0.25">
      <c r="B235" s="375"/>
      <c r="C235" s="375"/>
      <c r="D235" s="375"/>
      <c r="E235" s="375"/>
      <c r="F235" s="375"/>
      <c r="G235" s="375"/>
      <c r="H235" s="375"/>
      <c r="I235" s="375"/>
      <c r="J235" s="375"/>
      <c r="K235" s="375"/>
      <c r="L235" s="375"/>
      <c r="N235" s="375"/>
      <c r="O235" s="375"/>
      <c r="P235" s="375"/>
      <c r="Q235" s="375"/>
      <c r="R235" s="375"/>
      <c r="S235" s="375"/>
    </row>
    <row r="236" spans="2:19" s="367" customFormat="1" hidden="1" x14ac:dyDescent="0.25">
      <c r="B236" s="375"/>
      <c r="C236" s="375"/>
      <c r="D236" s="375"/>
      <c r="E236" s="375"/>
      <c r="F236" s="375"/>
      <c r="G236" s="375"/>
      <c r="H236" s="375"/>
      <c r="I236" s="375"/>
      <c r="J236" s="375"/>
      <c r="K236" s="375"/>
      <c r="L236" s="375"/>
      <c r="N236" s="375"/>
      <c r="O236" s="375"/>
      <c r="P236" s="375"/>
      <c r="Q236" s="375"/>
      <c r="R236" s="375"/>
      <c r="S236" s="375"/>
    </row>
    <row r="237" spans="2:19" s="367" customFormat="1" hidden="1" x14ac:dyDescent="0.25">
      <c r="B237" s="375"/>
      <c r="C237" s="375"/>
      <c r="D237" s="375"/>
      <c r="E237" s="375"/>
      <c r="F237" s="375"/>
      <c r="G237" s="375"/>
      <c r="H237" s="375"/>
      <c r="I237" s="375"/>
      <c r="J237" s="375"/>
      <c r="K237" s="375"/>
      <c r="L237" s="375"/>
      <c r="N237" s="375"/>
      <c r="O237" s="375"/>
      <c r="P237" s="375"/>
      <c r="Q237" s="375"/>
      <c r="R237" s="375"/>
      <c r="S237" s="375"/>
    </row>
    <row r="238" spans="2:19" s="367" customFormat="1" hidden="1" x14ac:dyDescent="0.25">
      <c r="B238" s="375"/>
      <c r="C238" s="375"/>
      <c r="D238" s="375"/>
      <c r="E238" s="375"/>
      <c r="F238" s="375"/>
      <c r="G238" s="375"/>
      <c r="H238" s="375"/>
      <c r="I238" s="375"/>
      <c r="J238" s="375"/>
      <c r="K238" s="375"/>
      <c r="L238" s="375"/>
      <c r="N238" s="375"/>
      <c r="O238" s="375"/>
      <c r="P238" s="375"/>
      <c r="Q238" s="375"/>
      <c r="R238" s="375"/>
      <c r="S238" s="375"/>
    </row>
    <row r="239" spans="2:19" s="367" customFormat="1" hidden="1" x14ac:dyDescent="0.25">
      <c r="B239" s="375"/>
      <c r="C239" s="375"/>
      <c r="D239" s="375"/>
      <c r="E239" s="375"/>
      <c r="F239" s="375"/>
      <c r="G239" s="375"/>
      <c r="H239" s="375"/>
      <c r="I239" s="375"/>
      <c r="J239" s="375"/>
      <c r="K239" s="375"/>
      <c r="L239" s="375"/>
      <c r="N239" s="375"/>
      <c r="O239" s="375"/>
      <c r="P239" s="375"/>
      <c r="Q239" s="375"/>
      <c r="R239" s="375"/>
      <c r="S239" s="375"/>
    </row>
    <row r="240" spans="2:19" s="367" customFormat="1" hidden="1" x14ac:dyDescent="0.25">
      <c r="B240" s="375"/>
      <c r="C240" s="375"/>
      <c r="D240" s="375"/>
      <c r="E240" s="375"/>
      <c r="F240" s="375"/>
      <c r="G240" s="375"/>
      <c r="H240" s="375"/>
      <c r="I240" s="375"/>
      <c r="J240" s="375"/>
      <c r="K240" s="375"/>
      <c r="L240" s="375"/>
      <c r="N240" s="375"/>
      <c r="O240" s="375"/>
      <c r="P240" s="375"/>
      <c r="Q240" s="375"/>
      <c r="R240" s="375"/>
      <c r="S240" s="375"/>
    </row>
    <row r="241" spans="2:19" s="367" customFormat="1" hidden="1" x14ac:dyDescent="0.25">
      <c r="B241" s="375"/>
      <c r="C241" s="375"/>
      <c r="D241" s="375"/>
      <c r="E241" s="375"/>
      <c r="F241" s="375"/>
      <c r="G241" s="375"/>
      <c r="H241" s="375"/>
      <c r="I241" s="375"/>
      <c r="J241" s="375"/>
      <c r="K241" s="375"/>
      <c r="L241" s="375"/>
      <c r="N241" s="375"/>
      <c r="O241" s="375"/>
      <c r="P241" s="375"/>
      <c r="Q241" s="375"/>
      <c r="R241" s="375"/>
      <c r="S241" s="375"/>
    </row>
    <row r="242" spans="2:19" s="367" customFormat="1" hidden="1" x14ac:dyDescent="0.25">
      <c r="B242" s="375"/>
      <c r="C242" s="375"/>
      <c r="D242" s="375"/>
      <c r="E242" s="375"/>
      <c r="F242" s="375"/>
      <c r="G242" s="375"/>
      <c r="H242" s="375"/>
      <c r="I242" s="375"/>
      <c r="J242" s="375"/>
      <c r="K242" s="375"/>
      <c r="L242" s="375"/>
      <c r="N242" s="375"/>
      <c r="O242" s="375"/>
      <c r="P242" s="375"/>
      <c r="Q242" s="375"/>
      <c r="R242" s="375"/>
      <c r="S242" s="375"/>
    </row>
    <row r="243" spans="2:19" s="367" customFormat="1" hidden="1" x14ac:dyDescent="0.25">
      <c r="B243" s="375"/>
      <c r="C243" s="375"/>
      <c r="D243" s="375"/>
      <c r="E243" s="375"/>
      <c r="F243" s="375"/>
      <c r="G243" s="375"/>
      <c r="H243" s="375"/>
      <c r="I243" s="375"/>
      <c r="J243" s="375"/>
      <c r="K243" s="375"/>
      <c r="L243" s="375"/>
      <c r="N243" s="375"/>
      <c r="O243" s="375"/>
      <c r="P243" s="375"/>
      <c r="Q243" s="375"/>
      <c r="R243" s="375"/>
      <c r="S243" s="375"/>
    </row>
    <row r="244" spans="2:19" s="367" customFormat="1" hidden="1" x14ac:dyDescent="0.25">
      <c r="B244" s="375"/>
      <c r="C244" s="375"/>
      <c r="D244" s="375"/>
      <c r="E244" s="375"/>
      <c r="F244" s="375"/>
      <c r="G244" s="375"/>
      <c r="H244" s="375"/>
      <c r="I244" s="375"/>
      <c r="J244" s="375"/>
      <c r="K244" s="375"/>
      <c r="L244" s="375"/>
      <c r="N244" s="375"/>
      <c r="O244" s="375"/>
      <c r="P244" s="375"/>
      <c r="Q244" s="375"/>
      <c r="R244" s="375"/>
      <c r="S244" s="375"/>
    </row>
    <row r="245" spans="2:19" s="367" customFormat="1" hidden="1" x14ac:dyDescent="0.25">
      <c r="B245" s="375"/>
      <c r="C245" s="375"/>
      <c r="D245" s="375"/>
      <c r="E245" s="375"/>
      <c r="F245" s="375"/>
      <c r="G245" s="375"/>
      <c r="H245" s="375"/>
      <c r="I245" s="375"/>
      <c r="J245" s="375"/>
      <c r="K245" s="375"/>
      <c r="L245" s="375"/>
      <c r="N245" s="375"/>
      <c r="O245" s="375"/>
      <c r="P245" s="375"/>
      <c r="Q245" s="375"/>
      <c r="R245" s="375"/>
      <c r="S245" s="375"/>
    </row>
    <row r="246" spans="2:19" s="367" customFormat="1" hidden="1" x14ac:dyDescent="0.25">
      <c r="B246" s="375"/>
      <c r="C246" s="375"/>
      <c r="D246" s="375"/>
      <c r="E246" s="375"/>
      <c r="F246" s="375"/>
      <c r="G246" s="375"/>
      <c r="H246" s="375"/>
      <c r="I246" s="375"/>
      <c r="J246" s="375"/>
      <c r="K246" s="375"/>
      <c r="L246" s="375"/>
      <c r="N246" s="375"/>
      <c r="O246" s="375"/>
      <c r="P246" s="375"/>
      <c r="Q246" s="375"/>
      <c r="R246" s="375"/>
      <c r="S246" s="375"/>
    </row>
    <row r="247" spans="2:19" s="367" customFormat="1" hidden="1" x14ac:dyDescent="0.25">
      <c r="B247" s="375"/>
      <c r="C247" s="375"/>
      <c r="D247" s="375"/>
      <c r="E247" s="375"/>
      <c r="F247" s="375"/>
      <c r="G247" s="375"/>
      <c r="H247" s="375"/>
      <c r="I247" s="375"/>
      <c r="J247" s="375"/>
      <c r="K247" s="375"/>
      <c r="L247" s="375"/>
      <c r="N247" s="375"/>
      <c r="O247" s="375"/>
      <c r="P247" s="375"/>
      <c r="Q247" s="375"/>
      <c r="R247" s="375"/>
      <c r="S247" s="375"/>
    </row>
    <row r="248" spans="2:19" s="367" customFormat="1" hidden="1" x14ac:dyDescent="0.25">
      <c r="B248" s="375"/>
      <c r="C248" s="375"/>
      <c r="D248" s="375"/>
      <c r="E248" s="375"/>
      <c r="F248" s="375"/>
      <c r="G248" s="375"/>
      <c r="H248" s="375"/>
      <c r="I248" s="375"/>
      <c r="J248" s="375"/>
      <c r="K248" s="375"/>
      <c r="L248" s="375"/>
      <c r="N248" s="375"/>
      <c r="O248" s="375"/>
      <c r="P248" s="375"/>
      <c r="Q248" s="375"/>
      <c r="R248" s="375"/>
      <c r="S248" s="375"/>
    </row>
    <row r="249" spans="2:19" s="367" customFormat="1" hidden="1" x14ac:dyDescent="0.25">
      <c r="B249" s="375"/>
      <c r="C249" s="375"/>
      <c r="D249" s="375"/>
      <c r="E249" s="375"/>
      <c r="F249" s="375"/>
      <c r="G249" s="375"/>
      <c r="H249" s="375"/>
      <c r="I249" s="375"/>
      <c r="J249" s="375"/>
      <c r="K249" s="375"/>
      <c r="L249" s="375"/>
      <c r="N249" s="375"/>
      <c r="O249" s="375"/>
      <c r="P249" s="375"/>
      <c r="Q249" s="375"/>
      <c r="R249" s="375"/>
      <c r="S249" s="375"/>
    </row>
    <row r="250" spans="2:19" s="367" customFormat="1" hidden="1" x14ac:dyDescent="0.25">
      <c r="B250" s="375"/>
      <c r="C250" s="375"/>
      <c r="D250" s="375"/>
      <c r="E250" s="375"/>
      <c r="F250" s="375"/>
      <c r="G250" s="375"/>
      <c r="H250" s="375"/>
      <c r="I250" s="375"/>
      <c r="J250" s="375"/>
      <c r="K250" s="375"/>
      <c r="L250" s="375"/>
      <c r="N250" s="375"/>
      <c r="O250" s="375"/>
      <c r="P250" s="375"/>
      <c r="Q250" s="375"/>
      <c r="R250" s="375"/>
      <c r="S250" s="375"/>
    </row>
    <row r="251" spans="2:19" s="367" customFormat="1" hidden="1" x14ac:dyDescent="0.25">
      <c r="B251" s="375"/>
      <c r="C251" s="375"/>
      <c r="D251" s="375"/>
      <c r="E251" s="375"/>
      <c r="F251" s="375"/>
      <c r="G251" s="375"/>
      <c r="H251" s="375"/>
      <c r="I251" s="375"/>
      <c r="J251" s="375"/>
      <c r="K251" s="375"/>
      <c r="L251" s="375"/>
      <c r="N251" s="375"/>
      <c r="O251" s="375"/>
      <c r="P251" s="375"/>
      <c r="Q251" s="375"/>
      <c r="R251" s="375"/>
      <c r="S251" s="375"/>
    </row>
    <row r="252" spans="2:19" s="367" customFormat="1" hidden="1" x14ac:dyDescent="0.25">
      <c r="B252" s="375"/>
      <c r="C252" s="375"/>
      <c r="D252" s="375"/>
      <c r="E252" s="375"/>
      <c r="F252" s="375"/>
      <c r="G252" s="375"/>
      <c r="H252" s="375"/>
      <c r="I252" s="375"/>
      <c r="J252" s="375"/>
      <c r="K252" s="375"/>
      <c r="L252" s="375"/>
      <c r="N252" s="375"/>
      <c r="O252" s="375"/>
      <c r="P252" s="375"/>
      <c r="Q252" s="375"/>
      <c r="R252" s="375"/>
      <c r="S252" s="375"/>
    </row>
    <row r="253" spans="2:19" s="367" customFormat="1" hidden="1" x14ac:dyDescent="0.25">
      <c r="B253" s="375"/>
      <c r="C253" s="375"/>
      <c r="D253" s="375"/>
      <c r="E253" s="375"/>
      <c r="F253" s="375"/>
      <c r="G253" s="375"/>
      <c r="H253" s="375"/>
      <c r="I253" s="375"/>
      <c r="J253" s="375"/>
      <c r="K253" s="375"/>
      <c r="L253" s="375"/>
      <c r="N253" s="375"/>
      <c r="O253" s="375"/>
      <c r="P253" s="375"/>
      <c r="Q253" s="375"/>
      <c r="R253" s="375"/>
      <c r="S253" s="375"/>
    </row>
    <row r="254" spans="2:19" s="367" customFormat="1" hidden="1" x14ac:dyDescent="0.25">
      <c r="B254" s="375"/>
      <c r="C254" s="375"/>
      <c r="D254" s="375"/>
      <c r="E254" s="375"/>
      <c r="F254" s="375"/>
      <c r="G254" s="375"/>
      <c r="H254" s="375"/>
      <c r="I254" s="375"/>
      <c r="J254" s="375"/>
      <c r="K254" s="375"/>
      <c r="L254" s="375"/>
      <c r="N254" s="375"/>
      <c r="O254" s="375"/>
      <c r="P254" s="375"/>
      <c r="Q254" s="375"/>
      <c r="R254" s="375"/>
      <c r="S254" s="375"/>
    </row>
    <row r="255" spans="2:19" s="367" customFormat="1" hidden="1" x14ac:dyDescent="0.25">
      <c r="B255" s="375"/>
      <c r="C255" s="375"/>
      <c r="D255" s="375"/>
      <c r="E255" s="375"/>
      <c r="F255" s="375"/>
      <c r="G255" s="375"/>
      <c r="H255" s="375"/>
      <c r="I255" s="375"/>
      <c r="J255" s="375"/>
      <c r="K255" s="375"/>
      <c r="L255" s="375"/>
      <c r="N255" s="375"/>
      <c r="O255" s="375"/>
      <c r="P255" s="375"/>
      <c r="Q255" s="375"/>
      <c r="R255" s="375"/>
      <c r="S255" s="375"/>
    </row>
    <row r="256" spans="2:19" s="367" customFormat="1" hidden="1" x14ac:dyDescent="0.25">
      <c r="B256" s="375"/>
      <c r="C256" s="375"/>
      <c r="D256" s="375"/>
      <c r="E256" s="375"/>
      <c r="F256" s="375"/>
      <c r="G256" s="375"/>
      <c r="H256" s="375"/>
      <c r="I256" s="375"/>
      <c r="J256" s="375"/>
      <c r="K256" s="375"/>
      <c r="L256" s="375"/>
      <c r="N256" s="375"/>
      <c r="O256" s="375"/>
      <c r="P256" s="375"/>
      <c r="Q256" s="375"/>
      <c r="R256" s="375"/>
      <c r="S256" s="375"/>
    </row>
    <row r="257" spans="2:19" s="367" customFormat="1" hidden="1" x14ac:dyDescent="0.25">
      <c r="B257" s="375"/>
      <c r="C257" s="375"/>
      <c r="D257" s="375"/>
      <c r="E257" s="375"/>
      <c r="F257" s="375"/>
      <c r="G257" s="375"/>
      <c r="H257" s="375"/>
      <c r="I257" s="375"/>
      <c r="J257" s="375"/>
      <c r="K257" s="375"/>
      <c r="L257" s="375"/>
      <c r="N257" s="375"/>
      <c r="O257" s="375"/>
      <c r="P257" s="375"/>
      <c r="Q257" s="375"/>
      <c r="R257" s="375"/>
      <c r="S257" s="375"/>
    </row>
    <row r="258" spans="2:19" s="367" customFormat="1" hidden="1" x14ac:dyDescent="0.25">
      <c r="B258" s="375"/>
      <c r="C258" s="375"/>
      <c r="D258" s="375"/>
      <c r="E258" s="375"/>
      <c r="F258" s="375"/>
      <c r="G258" s="375"/>
      <c r="H258" s="375"/>
      <c r="I258" s="375"/>
      <c r="J258" s="375"/>
      <c r="K258" s="375"/>
      <c r="L258" s="375"/>
      <c r="N258" s="375"/>
      <c r="O258" s="375"/>
      <c r="P258" s="375"/>
      <c r="Q258" s="375"/>
      <c r="R258" s="375"/>
      <c r="S258" s="375"/>
    </row>
    <row r="259" spans="2:19" s="367" customFormat="1" hidden="1" x14ac:dyDescent="0.25">
      <c r="B259" s="375"/>
      <c r="C259" s="375"/>
      <c r="D259" s="375"/>
      <c r="E259" s="375"/>
      <c r="F259" s="375"/>
      <c r="G259" s="375"/>
      <c r="H259" s="375"/>
      <c r="I259" s="375"/>
      <c r="J259" s="375"/>
      <c r="K259" s="375"/>
      <c r="L259" s="375"/>
      <c r="N259" s="375"/>
      <c r="O259" s="375"/>
      <c r="P259" s="375"/>
      <c r="Q259" s="375"/>
      <c r="R259" s="375"/>
      <c r="S259" s="375"/>
    </row>
    <row r="260" spans="2:19" s="367" customFormat="1" hidden="1" x14ac:dyDescent="0.25">
      <c r="B260" s="375"/>
      <c r="C260" s="375"/>
      <c r="D260" s="375"/>
      <c r="E260" s="375"/>
      <c r="F260" s="375"/>
      <c r="G260" s="375"/>
      <c r="H260" s="375"/>
      <c r="I260" s="375"/>
      <c r="J260" s="375"/>
      <c r="K260" s="375"/>
      <c r="L260" s="375"/>
      <c r="N260" s="375"/>
      <c r="O260" s="375"/>
      <c r="P260" s="375"/>
      <c r="Q260" s="375"/>
      <c r="R260" s="375"/>
      <c r="S260" s="375"/>
    </row>
    <row r="261" spans="2:19" s="367" customFormat="1" hidden="1" x14ac:dyDescent="0.25">
      <c r="B261" s="375"/>
      <c r="C261" s="375"/>
      <c r="D261" s="375"/>
      <c r="E261" s="375"/>
      <c r="F261" s="375"/>
      <c r="G261" s="375"/>
      <c r="H261" s="375"/>
      <c r="I261" s="375"/>
      <c r="J261" s="375"/>
      <c r="K261" s="375"/>
      <c r="L261" s="375"/>
      <c r="N261" s="375"/>
      <c r="O261" s="375"/>
      <c r="P261" s="375"/>
      <c r="Q261" s="375"/>
      <c r="R261" s="375"/>
      <c r="S261" s="375"/>
    </row>
    <row r="262" spans="2:19" s="367" customFormat="1" hidden="1" x14ac:dyDescent="0.25">
      <c r="B262" s="375"/>
      <c r="C262" s="375"/>
      <c r="D262" s="375"/>
      <c r="E262" s="375"/>
      <c r="F262" s="375"/>
      <c r="G262" s="375"/>
      <c r="H262" s="375"/>
      <c r="I262" s="375"/>
      <c r="J262" s="375"/>
      <c r="K262" s="375"/>
      <c r="L262" s="375"/>
      <c r="N262" s="375"/>
      <c r="O262" s="375"/>
      <c r="P262" s="375"/>
      <c r="Q262" s="375"/>
      <c r="R262" s="375"/>
      <c r="S262" s="375"/>
    </row>
    <row r="263" spans="2:19" s="367" customFormat="1" hidden="1" x14ac:dyDescent="0.25">
      <c r="B263" s="375"/>
      <c r="C263" s="375"/>
      <c r="D263" s="375"/>
      <c r="E263" s="375"/>
      <c r="F263" s="375"/>
      <c r="G263" s="375"/>
      <c r="H263" s="375"/>
      <c r="I263" s="375"/>
      <c r="J263" s="375"/>
      <c r="K263" s="375"/>
      <c r="L263" s="375"/>
      <c r="N263" s="375"/>
      <c r="O263" s="375"/>
      <c r="P263" s="375"/>
      <c r="Q263" s="375"/>
      <c r="R263" s="375"/>
      <c r="S263" s="375"/>
    </row>
    <row r="264" spans="2:19" s="367" customFormat="1" hidden="1" x14ac:dyDescent="0.25">
      <c r="B264" s="375"/>
      <c r="C264" s="375"/>
      <c r="D264" s="375"/>
      <c r="E264" s="375"/>
      <c r="F264" s="375"/>
      <c r="G264" s="375"/>
      <c r="H264" s="375"/>
      <c r="I264" s="375"/>
      <c r="J264" s="375"/>
      <c r="K264" s="375"/>
      <c r="L264" s="375"/>
      <c r="N264" s="375"/>
      <c r="O264" s="375"/>
      <c r="P264" s="375"/>
      <c r="Q264" s="375"/>
      <c r="R264" s="375"/>
      <c r="S264" s="375"/>
    </row>
    <row r="265" spans="2:19" s="367" customFormat="1" hidden="1" x14ac:dyDescent="0.25">
      <c r="B265" s="375"/>
      <c r="C265" s="375"/>
      <c r="D265" s="375"/>
      <c r="E265" s="375"/>
      <c r="F265" s="375"/>
      <c r="G265" s="375"/>
      <c r="H265" s="375"/>
      <c r="I265" s="375"/>
      <c r="J265" s="375"/>
      <c r="K265" s="375"/>
      <c r="L265" s="375"/>
      <c r="N265" s="375"/>
      <c r="O265" s="375"/>
      <c r="P265" s="375"/>
      <c r="Q265" s="375"/>
      <c r="R265" s="375"/>
      <c r="S265" s="375"/>
    </row>
    <row r="266" spans="2:19" s="367" customFormat="1" hidden="1" x14ac:dyDescent="0.25">
      <c r="B266" s="375"/>
      <c r="C266" s="375"/>
      <c r="D266" s="375"/>
      <c r="E266" s="375"/>
      <c r="F266" s="375"/>
      <c r="G266" s="375"/>
      <c r="H266" s="375"/>
      <c r="I266" s="375"/>
      <c r="J266" s="375"/>
      <c r="K266" s="375"/>
      <c r="L266" s="375"/>
      <c r="N266" s="375"/>
      <c r="O266" s="375"/>
      <c r="P266" s="375"/>
      <c r="Q266" s="375"/>
      <c r="R266" s="375"/>
      <c r="S266" s="375"/>
    </row>
    <row r="267" spans="2:19" s="367" customFormat="1" hidden="1" x14ac:dyDescent="0.25">
      <c r="B267" s="375"/>
      <c r="C267" s="375"/>
      <c r="D267" s="375"/>
      <c r="E267" s="375"/>
      <c r="F267" s="375"/>
      <c r="G267" s="375"/>
      <c r="H267" s="375"/>
      <c r="I267" s="375"/>
      <c r="J267" s="375"/>
      <c r="K267" s="375"/>
      <c r="L267" s="375"/>
      <c r="N267" s="375"/>
      <c r="O267" s="375"/>
      <c r="P267" s="375"/>
      <c r="Q267" s="375"/>
      <c r="R267" s="375"/>
      <c r="S267" s="375"/>
    </row>
    <row r="268" spans="2:19" s="367" customFormat="1" hidden="1" x14ac:dyDescent="0.25">
      <c r="B268" s="375"/>
      <c r="C268" s="375"/>
      <c r="D268" s="375"/>
      <c r="E268" s="375"/>
      <c r="F268" s="375"/>
      <c r="G268" s="375"/>
      <c r="H268" s="375"/>
      <c r="I268" s="375"/>
      <c r="J268" s="375"/>
      <c r="K268" s="375"/>
      <c r="L268" s="375"/>
      <c r="N268" s="375"/>
      <c r="O268" s="375"/>
      <c r="P268" s="375"/>
      <c r="Q268" s="375"/>
      <c r="R268" s="375"/>
      <c r="S268" s="375"/>
    </row>
    <row r="269" spans="2:19" s="367" customFormat="1" hidden="1" x14ac:dyDescent="0.25">
      <c r="B269" s="375"/>
      <c r="C269" s="375"/>
      <c r="D269" s="375"/>
      <c r="E269" s="375"/>
      <c r="F269" s="375"/>
      <c r="G269" s="375"/>
      <c r="H269" s="375"/>
      <c r="I269" s="375"/>
      <c r="J269" s="375"/>
      <c r="K269" s="375"/>
      <c r="L269" s="375"/>
      <c r="N269" s="375"/>
      <c r="O269" s="375"/>
      <c r="P269" s="375"/>
      <c r="Q269" s="375"/>
      <c r="R269" s="375"/>
      <c r="S269" s="375"/>
    </row>
    <row r="270" spans="2:19" s="367" customFormat="1" hidden="1" x14ac:dyDescent="0.25">
      <c r="B270" s="375"/>
      <c r="C270" s="375"/>
      <c r="D270" s="375"/>
      <c r="E270" s="375"/>
      <c r="F270" s="375"/>
      <c r="G270" s="375"/>
      <c r="H270" s="375"/>
      <c r="I270" s="375"/>
      <c r="J270" s="375"/>
      <c r="K270" s="375"/>
      <c r="L270" s="375"/>
      <c r="N270" s="375"/>
      <c r="O270" s="375"/>
      <c r="P270" s="375"/>
      <c r="Q270" s="375"/>
      <c r="R270" s="375"/>
      <c r="S270" s="375"/>
    </row>
    <row r="271" spans="2:19" s="367" customFormat="1" hidden="1" x14ac:dyDescent="0.25">
      <c r="B271" s="375"/>
      <c r="C271" s="375"/>
      <c r="D271" s="375"/>
      <c r="E271" s="375"/>
      <c r="F271" s="375"/>
      <c r="G271" s="375"/>
      <c r="H271" s="375"/>
      <c r="I271" s="375"/>
      <c r="J271" s="375"/>
      <c r="K271" s="375"/>
      <c r="L271" s="375"/>
      <c r="N271" s="375"/>
      <c r="O271" s="375"/>
      <c r="P271" s="375"/>
      <c r="Q271" s="375"/>
      <c r="R271" s="375"/>
      <c r="S271" s="375"/>
    </row>
    <row r="272" spans="2:19" s="367" customFormat="1" hidden="1" x14ac:dyDescent="0.25">
      <c r="B272" s="375"/>
      <c r="C272" s="375"/>
      <c r="D272" s="375"/>
      <c r="E272" s="375"/>
      <c r="F272" s="375"/>
      <c r="G272" s="375"/>
      <c r="H272" s="375"/>
      <c r="I272" s="375"/>
      <c r="J272" s="375"/>
      <c r="K272" s="375"/>
      <c r="L272" s="375"/>
      <c r="N272" s="375"/>
      <c r="O272" s="375"/>
      <c r="P272" s="375"/>
      <c r="Q272" s="375"/>
      <c r="R272" s="375"/>
      <c r="S272" s="375"/>
    </row>
    <row r="273" spans="2:19" s="367" customFormat="1" hidden="1" x14ac:dyDescent="0.25">
      <c r="B273" s="375"/>
      <c r="C273" s="375"/>
      <c r="D273" s="375"/>
      <c r="E273" s="375"/>
      <c r="F273" s="375"/>
      <c r="G273" s="375"/>
      <c r="H273" s="375"/>
      <c r="I273" s="375"/>
      <c r="J273" s="375"/>
      <c r="K273" s="375"/>
      <c r="L273" s="375"/>
      <c r="N273" s="375"/>
      <c r="O273" s="375"/>
      <c r="P273" s="375"/>
      <c r="Q273" s="375"/>
      <c r="R273" s="375"/>
      <c r="S273" s="375"/>
    </row>
    <row r="274" spans="2:19" s="367" customFormat="1" hidden="1" x14ac:dyDescent="0.25">
      <c r="B274" s="375"/>
      <c r="C274" s="375"/>
      <c r="D274" s="375"/>
      <c r="E274" s="375"/>
      <c r="F274" s="375"/>
      <c r="G274" s="375"/>
      <c r="H274" s="375"/>
      <c r="I274" s="375"/>
      <c r="J274" s="375"/>
      <c r="K274" s="375"/>
      <c r="L274" s="375"/>
      <c r="N274" s="375"/>
      <c r="O274" s="375"/>
      <c r="P274" s="375"/>
      <c r="Q274" s="375"/>
      <c r="R274" s="375"/>
      <c r="S274" s="375"/>
    </row>
    <row r="275" spans="2:19" s="367" customFormat="1" hidden="1" x14ac:dyDescent="0.25">
      <c r="B275" s="375"/>
      <c r="C275" s="375"/>
      <c r="D275" s="375"/>
      <c r="E275" s="375"/>
      <c r="F275" s="375"/>
      <c r="G275" s="375"/>
      <c r="H275" s="375"/>
      <c r="I275" s="375"/>
      <c r="J275" s="375"/>
      <c r="K275" s="375"/>
      <c r="L275" s="375"/>
      <c r="N275" s="375"/>
      <c r="O275" s="375"/>
      <c r="P275" s="375"/>
      <c r="Q275" s="375"/>
      <c r="R275" s="375"/>
      <c r="S275" s="375"/>
    </row>
    <row r="276" spans="2:19" s="367" customFormat="1" hidden="1" x14ac:dyDescent="0.25">
      <c r="B276" s="375"/>
      <c r="C276" s="375"/>
      <c r="D276" s="375"/>
      <c r="E276" s="375"/>
      <c r="F276" s="375"/>
      <c r="G276" s="375"/>
      <c r="H276" s="375"/>
      <c r="I276" s="375"/>
      <c r="J276" s="375"/>
      <c r="K276" s="375"/>
      <c r="L276" s="375"/>
      <c r="N276" s="375"/>
      <c r="O276" s="375"/>
      <c r="P276" s="375"/>
      <c r="Q276" s="375"/>
      <c r="R276" s="375"/>
      <c r="S276" s="375"/>
    </row>
    <row r="277" spans="2:19" s="367" customFormat="1" hidden="1" x14ac:dyDescent="0.25">
      <c r="B277" s="375"/>
      <c r="C277" s="375"/>
      <c r="D277" s="375"/>
      <c r="E277" s="375"/>
      <c r="F277" s="375"/>
      <c r="G277" s="375"/>
      <c r="H277" s="375"/>
      <c r="I277" s="375"/>
      <c r="J277" s="375"/>
      <c r="K277" s="375"/>
      <c r="L277" s="375"/>
      <c r="N277" s="375"/>
      <c r="O277" s="375"/>
      <c r="P277" s="375"/>
      <c r="Q277" s="375"/>
      <c r="R277" s="375"/>
      <c r="S277" s="375"/>
    </row>
    <row r="278" spans="2:19" s="367" customFormat="1" hidden="1" x14ac:dyDescent="0.25">
      <c r="B278" s="375"/>
      <c r="C278" s="375"/>
      <c r="D278" s="375"/>
      <c r="E278" s="375"/>
      <c r="F278" s="375"/>
      <c r="G278" s="375"/>
      <c r="H278" s="375"/>
      <c r="I278" s="375"/>
      <c r="J278" s="375"/>
      <c r="K278" s="375"/>
      <c r="L278" s="375"/>
      <c r="N278" s="375"/>
      <c r="O278" s="375"/>
      <c r="P278" s="375"/>
      <c r="Q278" s="375"/>
      <c r="R278" s="375"/>
      <c r="S278" s="375"/>
    </row>
    <row r="279" spans="2:19" s="367" customFormat="1" hidden="1" x14ac:dyDescent="0.25">
      <c r="B279" s="375"/>
      <c r="C279" s="375"/>
      <c r="D279" s="375"/>
      <c r="E279" s="375"/>
      <c r="F279" s="375"/>
      <c r="G279" s="375"/>
      <c r="H279" s="375"/>
      <c r="I279" s="375"/>
      <c r="J279" s="375"/>
      <c r="K279" s="375"/>
      <c r="L279" s="375"/>
      <c r="N279" s="375"/>
      <c r="O279" s="375"/>
      <c r="P279" s="375"/>
      <c r="Q279" s="375"/>
      <c r="R279" s="375"/>
      <c r="S279" s="375"/>
    </row>
    <row r="280" spans="2:19" s="367" customFormat="1" hidden="1" x14ac:dyDescent="0.25">
      <c r="B280" s="375"/>
      <c r="C280" s="375"/>
      <c r="D280" s="375"/>
      <c r="E280" s="375"/>
      <c r="F280" s="375"/>
      <c r="G280" s="375"/>
      <c r="H280" s="375"/>
      <c r="I280" s="375"/>
      <c r="J280" s="375"/>
      <c r="K280" s="375"/>
      <c r="L280" s="375"/>
      <c r="N280" s="375"/>
      <c r="O280" s="375"/>
      <c r="P280" s="375"/>
      <c r="Q280" s="375"/>
      <c r="R280" s="375"/>
      <c r="S280" s="375"/>
    </row>
    <row r="281" spans="2:19" s="367" customFormat="1" hidden="1" x14ac:dyDescent="0.25">
      <c r="B281" s="375"/>
      <c r="C281" s="375"/>
      <c r="D281" s="375"/>
      <c r="E281" s="375"/>
      <c r="F281" s="375"/>
      <c r="G281" s="375"/>
      <c r="H281" s="375"/>
      <c r="I281" s="375"/>
      <c r="J281" s="375"/>
      <c r="K281" s="375"/>
      <c r="L281" s="375"/>
      <c r="N281" s="375"/>
      <c r="O281" s="375"/>
      <c r="P281" s="375"/>
      <c r="Q281" s="375"/>
      <c r="R281" s="375"/>
      <c r="S281" s="375"/>
    </row>
    <row r="282" spans="2:19" s="367" customFormat="1" hidden="1" x14ac:dyDescent="0.25">
      <c r="B282" s="375"/>
      <c r="C282" s="375"/>
      <c r="D282" s="375"/>
      <c r="E282" s="375"/>
      <c r="F282" s="375"/>
      <c r="G282" s="375"/>
      <c r="H282" s="375"/>
      <c r="I282" s="375"/>
      <c r="J282" s="375"/>
      <c r="K282" s="375"/>
      <c r="L282" s="375"/>
      <c r="N282" s="375"/>
      <c r="O282" s="375"/>
      <c r="P282" s="375"/>
      <c r="Q282" s="375"/>
      <c r="R282" s="375"/>
      <c r="S282" s="375"/>
    </row>
    <row r="283" spans="2:19" s="367" customFormat="1" hidden="1" x14ac:dyDescent="0.25">
      <c r="B283" s="375"/>
      <c r="C283" s="375"/>
      <c r="D283" s="375"/>
      <c r="E283" s="375"/>
      <c r="F283" s="375"/>
      <c r="G283" s="375"/>
      <c r="H283" s="375"/>
      <c r="I283" s="375"/>
      <c r="J283" s="375"/>
      <c r="K283" s="375"/>
      <c r="L283" s="375"/>
      <c r="N283" s="375"/>
      <c r="O283" s="375"/>
      <c r="P283" s="375"/>
      <c r="Q283" s="375"/>
      <c r="R283" s="375"/>
      <c r="S283" s="375"/>
    </row>
    <row r="284" spans="2:19" s="367" customFormat="1" hidden="1" x14ac:dyDescent="0.25">
      <c r="B284" s="375"/>
      <c r="C284" s="375"/>
      <c r="D284" s="375"/>
      <c r="E284" s="375"/>
      <c r="F284" s="375"/>
      <c r="G284" s="375"/>
      <c r="H284" s="375"/>
      <c r="I284" s="375"/>
      <c r="J284" s="375"/>
      <c r="K284" s="375"/>
      <c r="L284" s="375"/>
      <c r="N284" s="375"/>
      <c r="O284" s="375"/>
      <c r="P284" s="375"/>
      <c r="Q284" s="375"/>
      <c r="R284" s="375"/>
      <c r="S284" s="375"/>
    </row>
    <row r="285" spans="2:19" s="367" customFormat="1" hidden="1" x14ac:dyDescent="0.25">
      <c r="B285" s="375"/>
      <c r="C285" s="375"/>
      <c r="D285" s="375"/>
      <c r="E285" s="375"/>
      <c r="F285" s="375"/>
      <c r="G285" s="375"/>
      <c r="H285" s="375"/>
      <c r="I285" s="375"/>
      <c r="J285" s="375"/>
      <c r="K285" s="375"/>
      <c r="L285" s="375"/>
      <c r="N285" s="375"/>
      <c r="O285" s="375"/>
      <c r="P285" s="375"/>
      <c r="Q285" s="375"/>
      <c r="R285" s="375"/>
      <c r="S285" s="375"/>
    </row>
    <row r="286" spans="2:19" s="367" customFormat="1" hidden="1" x14ac:dyDescent="0.25">
      <c r="B286" s="375"/>
      <c r="C286" s="375"/>
      <c r="D286" s="375"/>
      <c r="E286" s="375"/>
      <c r="F286" s="375"/>
      <c r="G286" s="375"/>
      <c r="H286" s="375"/>
      <c r="I286" s="375"/>
      <c r="J286" s="375"/>
      <c r="K286" s="375"/>
      <c r="L286" s="375"/>
      <c r="N286" s="375"/>
      <c r="O286" s="375"/>
      <c r="P286" s="375"/>
      <c r="Q286" s="375"/>
      <c r="R286" s="375"/>
      <c r="S286" s="375"/>
    </row>
    <row r="287" spans="2:19" s="367" customFormat="1" hidden="1" x14ac:dyDescent="0.25">
      <c r="B287" s="375"/>
      <c r="C287" s="375"/>
      <c r="D287" s="375"/>
      <c r="E287" s="375"/>
      <c r="F287" s="375"/>
      <c r="G287" s="375"/>
      <c r="H287" s="375"/>
      <c r="I287" s="375"/>
      <c r="J287" s="375"/>
      <c r="K287" s="375"/>
      <c r="L287" s="375"/>
      <c r="N287" s="375"/>
      <c r="O287" s="375"/>
      <c r="P287" s="375"/>
      <c r="Q287" s="375"/>
      <c r="R287" s="375"/>
      <c r="S287" s="375"/>
    </row>
    <row r="288" spans="2:19" s="367" customFormat="1" hidden="1" x14ac:dyDescent="0.25">
      <c r="B288" s="375"/>
      <c r="C288" s="375"/>
      <c r="D288" s="375"/>
      <c r="E288" s="375"/>
      <c r="F288" s="375"/>
      <c r="G288" s="375"/>
      <c r="H288" s="375"/>
      <c r="I288" s="375"/>
      <c r="J288" s="375"/>
      <c r="K288" s="375"/>
      <c r="L288" s="375"/>
      <c r="N288" s="375"/>
      <c r="O288" s="375"/>
      <c r="P288" s="375"/>
      <c r="Q288" s="375"/>
      <c r="R288" s="375"/>
      <c r="S288" s="375"/>
    </row>
    <row r="289" spans="2:19" s="367" customFormat="1" hidden="1" x14ac:dyDescent="0.25">
      <c r="B289" s="375"/>
      <c r="C289" s="375"/>
      <c r="D289" s="375"/>
      <c r="E289" s="375"/>
      <c r="F289" s="375"/>
      <c r="G289" s="375"/>
      <c r="H289" s="375"/>
      <c r="I289" s="375"/>
      <c r="J289" s="375"/>
      <c r="K289" s="375"/>
      <c r="L289" s="375"/>
      <c r="N289" s="375"/>
      <c r="O289" s="375"/>
      <c r="P289" s="375"/>
      <c r="Q289" s="375"/>
      <c r="R289" s="375"/>
      <c r="S289" s="375"/>
    </row>
    <row r="290" spans="2:19" s="367" customFormat="1" hidden="1" x14ac:dyDescent="0.25">
      <c r="B290" s="375"/>
      <c r="C290" s="375"/>
      <c r="D290" s="375"/>
      <c r="E290" s="375"/>
      <c r="F290" s="375"/>
      <c r="G290" s="375"/>
      <c r="H290" s="375"/>
      <c r="I290" s="375"/>
      <c r="J290" s="375"/>
      <c r="K290" s="375"/>
      <c r="L290" s="375"/>
      <c r="N290" s="375"/>
      <c r="O290" s="375"/>
      <c r="P290" s="375"/>
      <c r="Q290" s="375"/>
      <c r="R290" s="375"/>
      <c r="S290" s="375"/>
    </row>
    <row r="291" spans="2:19" s="367" customFormat="1" hidden="1" x14ac:dyDescent="0.25">
      <c r="B291" s="375"/>
      <c r="C291" s="375"/>
      <c r="D291" s="375"/>
      <c r="E291" s="375"/>
      <c r="F291" s="375"/>
      <c r="G291" s="375"/>
      <c r="H291" s="375"/>
      <c r="I291" s="375"/>
      <c r="J291" s="375"/>
      <c r="K291" s="375"/>
      <c r="L291" s="375"/>
      <c r="N291" s="375"/>
      <c r="O291" s="375"/>
      <c r="P291" s="375"/>
      <c r="Q291" s="375"/>
      <c r="R291" s="375"/>
      <c r="S291" s="375"/>
    </row>
    <row r="292" spans="2:19" s="367" customFormat="1" hidden="1" x14ac:dyDescent="0.25">
      <c r="B292" s="375"/>
      <c r="C292" s="375"/>
      <c r="D292" s="375"/>
      <c r="E292" s="375"/>
      <c r="F292" s="375"/>
      <c r="G292" s="375"/>
      <c r="H292" s="375"/>
      <c r="I292" s="375"/>
      <c r="J292" s="375"/>
      <c r="K292" s="375"/>
      <c r="L292" s="375"/>
      <c r="N292" s="375"/>
      <c r="O292" s="375"/>
      <c r="P292" s="375"/>
      <c r="Q292" s="375"/>
      <c r="R292" s="375"/>
      <c r="S292" s="375"/>
    </row>
    <row r="293" spans="2:19" s="367" customFormat="1" hidden="1" x14ac:dyDescent="0.25">
      <c r="B293" s="375"/>
      <c r="C293" s="375"/>
      <c r="D293" s="375"/>
      <c r="E293" s="375"/>
      <c r="F293" s="375"/>
      <c r="G293" s="375"/>
      <c r="H293" s="375"/>
      <c r="I293" s="375"/>
      <c r="J293" s="375"/>
      <c r="K293" s="375"/>
      <c r="L293" s="375"/>
      <c r="N293" s="375"/>
      <c r="O293" s="375"/>
      <c r="P293" s="375"/>
      <c r="Q293" s="375"/>
      <c r="R293" s="375"/>
      <c r="S293" s="375"/>
    </row>
    <row r="294" spans="2:19" s="367" customFormat="1" hidden="1" x14ac:dyDescent="0.25">
      <c r="B294" s="375"/>
      <c r="C294" s="375"/>
      <c r="D294" s="375"/>
      <c r="E294" s="375"/>
      <c r="F294" s="375"/>
      <c r="G294" s="375"/>
      <c r="H294" s="375"/>
      <c r="I294" s="375"/>
      <c r="J294" s="375"/>
      <c r="K294" s="375"/>
      <c r="L294" s="375"/>
      <c r="N294" s="375"/>
      <c r="O294" s="375"/>
      <c r="P294" s="375"/>
      <c r="Q294" s="375"/>
      <c r="R294" s="375"/>
      <c r="S294" s="375"/>
    </row>
    <row r="295" spans="2:19" s="367" customFormat="1" hidden="1" x14ac:dyDescent="0.25">
      <c r="B295" s="375"/>
      <c r="C295" s="375"/>
      <c r="D295" s="375"/>
      <c r="E295" s="375"/>
      <c r="F295" s="375"/>
      <c r="G295" s="375"/>
      <c r="H295" s="375"/>
      <c r="I295" s="375"/>
      <c r="J295" s="375"/>
      <c r="K295" s="375"/>
      <c r="L295" s="375"/>
      <c r="N295" s="375"/>
      <c r="O295" s="375"/>
      <c r="P295" s="375"/>
      <c r="Q295" s="375"/>
      <c r="R295" s="375"/>
      <c r="S295" s="375"/>
    </row>
    <row r="296" spans="2:19" s="367" customFormat="1" hidden="1" x14ac:dyDescent="0.25">
      <c r="B296" s="375"/>
      <c r="C296" s="375"/>
      <c r="D296" s="375"/>
      <c r="E296" s="375"/>
      <c r="F296" s="375"/>
      <c r="G296" s="375"/>
      <c r="H296" s="375"/>
      <c r="I296" s="375"/>
      <c r="J296" s="375"/>
      <c r="K296" s="375"/>
      <c r="L296" s="375"/>
      <c r="N296" s="375"/>
      <c r="O296" s="375"/>
      <c r="P296" s="375"/>
      <c r="Q296" s="375"/>
      <c r="R296" s="375"/>
      <c r="S296" s="375"/>
    </row>
    <row r="297" spans="2:19" s="367" customFormat="1" hidden="1" x14ac:dyDescent="0.25">
      <c r="B297" s="375"/>
      <c r="C297" s="375"/>
      <c r="D297" s="375"/>
      <c r="E297" s="375"/>
      <c r="F297" s="375"/>
      <c r="G297" s="375"/>
      <c r="H297" s="375"/>
      <c r="I297" s="375"/>
      <c r="J297" s="375"/>
      <c r="K297" s="375"/>
      <c r="L297" s="375"/>
      <c r="N297" s="375"/>
      <c r="O297" s="375"/>
      <c r="P297" s="375"/>
      <c r="Q297" s="375"/>
      <c r="R297" s="375"/>
      <c r="S297" s="375"/>
    </row>
    <row r="298" spans="2:19" s="367" customFormat="1" hidden="1" x14ac:dyDescent="0.25">
      <c r="B298" s="375"/>
      <c r="C298" s="375"/>
      <c r="D298" s="375"/>
      <c r="E298" s="375"/>
      <c r="F298" s="375"/>
      <c r="G298" s="375"/>
      <c r="H298" s="375"/>
      <c r="I298" s="375"/>
      <c r="J298" s="375"/>
      <c r="K298" s="375"/>
      <c r="L298" s="375"/>
      <c r="N298" s="375"/>
      <c r="O298" s="375"/>
      <c r="P298" s="375"/>
      <c r="Q298" s="375"/>
      <c r="R298" s="375"/>
      <c r="S298" s="375"/>
    </row>
    <row r="299" spans="2:19" s="367" customFormat="1" hidden="1" x14ac:dyDescent="0.25">
      <c r="B299" s="375"/>
      <c r="C299" s="375"/>
      <c r="D299" s="375"/>
      <c r="E299" s="375"/>
      <c r="F299" s="375"/>
      <c r="G299" s="375"/>
      <c r="H299" s="375"/>
      <c r="I299" s="375"/>
      <c r="J299" s="375"/>
      <c r="K299" s="375"/>
      <c r="L299" s="375"/>
      <c r="N299" s="375"/>
      <c r="O299" s="375"/>
      <c r="P299" s="375"/>
      <c r="Q299" s="375"/>
      <c r="R299" s="375"/>
      <c r="S299" s="375"/>
    </row>
    <row r="300" spans="2:19" s="367" customFormat="1" hidden="1" x14ac:dyDescent="0.25">
      <c r="B300" s="375"/>
      <c r="C300" s="375"/>
      <c r="D300" s="375"/>
      <c r="E300" s="375"/>
      <c r="F300" s="375"/>
      <c r="G300" s="375"/>
      <c r="H300" s="375"/>
      <c r="I300" s="375"/>
      <c r="J300" s="375"/>
      <c r="K300" s="375"/>
      <c r="L300" s="375"/>
      <c r="N300" s="375"/>
      <c r="O300" s="375"/>
      <c r="P300" s="375"/>
      <c r="Q300" s="375"/>
      <c r="R300" s="375"/>
      <c r="S300" s="375"/>
    </row>
    <row r="301" spans="2:19" s="367" customFormat="1" hidden="1" x14ac:dyDescent="0.25">
      <c r="B301" s="375"/>
      <c r="C301" s="375"/>
      <c r="D301" s="375"/>
      <c r="E301" s="375"/>
      <c r="F301" s="375"/>
      <c r="G301" s="375"/>
      <c r="H301" s="375"/>
      <c r="I301" s="375"/>
      <c r="J301" s="375"/>
      <c r="K301" s="375"/>
      <c r="L301" s="375"/>
      <c r="N301" s="375"/>
      <c r="O301" s="375"/>
      <c r="P301" s="375"/>
      <c r="Q301" s="375"/>
      <c r="R301" s="375"/>
      <c r="S301" s="375"/>
    </row>
    <row r="302" spans="2:19" s="367" customFormat="1" hidden="1" x14ac:dyDescent="0.25">
      <c r="B302" s="375"/>
      <c r="C302" s="375"/>
      <c r="D302" s="375"/>
      <c r="E302" s="375"/>
      <c r="F302" s="375"/>
      <c r="G302" s="375"/>
      <c r="H302" s="375"/>
      <c r="I302" s="375"/>
      <c r="J302" s="375"/>
      <c r="K302" s="375"/>
      <c r="L302" s="375"/>
      <c r="N302" s="375"/>
      <c r="O302" s="375"/>
      <c r="P302" s="375"/>
      <c r="Q302" s="375"/>
      <c r="R302" s="375"/>
      <c r="S302" s="375"/>
    </row>
    <row r="303" spans="2:19" s="367" customFormat="1" hidden="1" x14ac:dyDescent="0.25">
      <c r="B303" s="375"/>
      <c r="C303" s="375"/>
      <c r="D303" s="375"/>
      <c r="E303" s="375"/>
      <c r="F303" s="375"/>
      <c r="G303" s="375"/>
      <c r="H303" s="375"/>
      <c r="I303" s="375"/>
      <c r="J303" s="375"/>
      <c r="K303" s="375"/>
      <c r="L303" s="375"/>
      <c r="N303" s="375"/>
      <c r="O303" s="375"/>
      <c r="P303" s="375"/>
      <c r="Q303" s="375"/>
      <c r="R303" s="375"/>
      <c r="S303" s="375"/>
    </row>
    <row r="304" spans="2:19" s="367" customFormat="1" hidden="1" x14ac:dyDescent="0.25">
      <c r="B304" s="375"/>
      <c r="C304" s="375"/>
      <c r="D304" s="375"/>
      <c r="E304" s="375"/>
      <c r="F304" s="375"/>
      <c r="G304" s="375"/>
      <c r="H304" s="375"/>
      <c r="I304" s="375"/>
      <c r="J304" s="375"/>
      <c r="K304" s="375"/>
      <c r="L304" s="375"/>
      <c r="N304" s="375"/>
      <c r="O304" s="375"/>
      <c r="P304" s="375"/>
      <c r="Q304" s="375"/>
      <c r="R304" s="375"/>
      <c r="S304" s="375"/>
    </row>
    <row r="305" spans="2:19" s="367" customFormat="1" hidden="1" x14ac:dyDescent="0.25">
      <c r="B305" s="375"/>
      <c r="C305" s="375"/>
      <c r="D305" s="375"/>
      <c r="E305" s="375"/>
      <c r="F305" s="375"/>
      <c r="G305" s="375"/>
      <c r="H305" s="375"/>
      <c r="I305" s="375"/>
      <c r="J305" s="375"/>
      <c r="K305" s="375"/>
      <c r="L305" s="375"/>
      <c r="N305" s="375"/>
      <c r="O305" s="375"/>
      <c r="P305" s="375"/>
      <c r="Q305" s="375"/>
      <c r="R305" s="375"/>
      <c r="S305" s="375"/>
    </row>
    <row r="306" spans="2:19" s="367" customFormat="1" hidden="1" x14ac:dyDescent="0.25">
      <c r="B306" s="375"/>
      <c r="C306" s="375"/>
      <c r="D306" s="375"/>
      <c r="E306" s="375"/>
      <c r="F306" s="375"/>
      <c r="G306" s="375"/>
      <c r="H306" s="375"/>
      <c r="I306" s="375"/>
      <c r="J306" s="375"/>
      <c r="K306" s="375"/>
      <c r="L306" s="375"/>
      <c r="N306" s="375"/>
      <c r="O306" s="375"/>
      <c r="P306" s="375"/>
      <c r="Q306" s="375"/>
      <c r="R306" s="375"/>
      <c r="S306" s="375"/>
    </row>
    <row r="307" spans="2:19" s="367" customFormat="1" hidden="1" x14ac:dyDescent="0.25">
      <c r="B307" s="375"/>
      <c r="C307" s="375"/>
      <c r="D307" s="375"/>
      <c r="E307" s="375"/>
      <c r="F307" s="375"/>
      <c r="G307" s="375"/>
      <c r="H307" s="375"/>
      <c r="I307" s="375"/>
      <c r="J307" s="375"/>
      <c r="K307" s="375"/>
      <c r="L307" s="375"/>
      <c r="N307" s="375"/>
      <c r="O307" s="375"/>
      <c r="P307" s="375"/>
      <c r="Q307" s="375"/>
      <c r="R307" s="375"/>
      <c r="S307" s="375"/>
    </row>
    <row r="308" spans="2:19" s="367" customFormat="1" hidden="1" x14ac:dyDescent="0.25">
      <c r="B308" s="375"/>
      <c r="C308" s="375"/>
      <c r="D308" s="375"/>
      <c r="E308" s="375"/>
      <c r="F308" s="375"/>
      <c r="G308" s="375"/>
      <c r="H308" s="375"/>
      <c r="I308" s="375"/>
      <c r="J308" s="375"/>
      <c r="K308" s="375"/>
      <c r="L308" s="375"/>
      <c r="N308" s="375"/>
      <c r="O308" s="375"/>
      <c r="P308" s="375"/>
      <c r="Q308" s="375"/>
      <c r="R308" s="375"/>
      <c r="S308" s="375"/>
    </row>
    <row r="309" spans="2:19" s="367" customFormat="1" hidden="1" x14ac:dyDescent="0.25">
      <c r="B309" s="375"/>
      <c r="C309" s="375"/>
      <c r="D309" s="375"/>
      <c r="E309" s="375"/>
      <c r="F309" s="375"/>
      <c r="G309" s="375"/>
      <c r="H309" s="375"/>
      <c r="I309" s="375"/>
      <c r="J309" s="375"/>
      <c r="K309" s="375"/>
      <c r="L309" s="375"/>
      <c r="N309" s="375"/>
      <c r="O309" s="375"/>
      <c r="P309" s="375"/>
      <c r="Q309" s="375"/>
      <c r="R309" s="375"/>
      <c r="S309" s="375"/>
    </row>
    <row r="310" spans="2:19" s="367" customFormat="1" hidden="1" x14ac:dyDescent="0.25">
      <c r="B310" s="375"/>
      <c r="C310" s="375"/>
      <c r="D310" s="375"/>
      <c r="E310" s="375"/>
      <c r="F310" s="375"/>
      <c r="G310" s="375"/>
      <c r="H310" s="375"/>
      <c r="I310" s="375"/>
      <c r="J310" s="375"/>
      <c r="K310" s="375"/>
      <c r="L310" s="375"/>
      <c r="N310" s="375"/>
      <c r="O310" s="375"/>
      <c r="P310" s="375"/>
      <c r="Q310" s="375"/>
      <c r="R310" s="375"/>
      <c r="S310" s="375"/>
    </row>
    <row r="311" spans="2:19" s="367" customFormat="1" hidden="1" x14ac:dyDescent="0.25">
      <c r="B311" s="375"/>
      <c r="C311" s="375"/>
      <c r="D311" s="375"/>
      <c r="E311" s="375"/>
      <c r="F311" s="375"/>
      <c r="G311" s="375"/>
      <c r="H311" s="375"/>
      <c r="I311" s="375"/>
      <c r="J311" s="375"/>
      <c r="K311" s="375"/>
      <c r="L311" s="375"/>
      <c r="N311" s="375"/>
      <c r="O311" s="375"/>
      <c r="P311" s="375"/>
      <c r="Q311" s="375"/>
      <c r="R311" s="375"/>
      <c r="S311" s="375"/>
    </row>
    <row r="312" spans="2:19" s="367" customFormat="1" hidden="1" x14ac:dyDescent="0.25">
      <c r="B312" s="375"/>
      <c r="C312" s="375"/>
      <c r="D312" s="375"/>
      <c r="E312" s="375"/>
      <c r="F312" s="375"/>
      <c r="G312" s="375"/>
      <c r="H312" s="375"/>
      <c r="I312" s="375"/>
      <c r="J312" s="375"/>
      <c r="K312" s="375"/>
      <c r="L312" s="375"/>
      <c r="N312" s="375"/>
      <c r="O312" s="375"/>
      <c r="P312" s="375"/>
      <c r="Q312" s="375"/>
      <c r="R312" s="375"/>
      <c r="S312" s="375"/>
    </row>
    <row r="313" spans="2:19" s="367" customFormat="1" hidden="1" x14ac:dyDescent="0.25">
      <c r="B313" s="375"/>
      <c r="C313" s="375"/>
      <c r="D313" s="375"/>
      <c r="E313" s="375"/>
      <c r="F313" s="375"/>
      <c r="G313" s="375"/>
      <c r="H313" s="375"/>
      <c r="I313" s="375"/>
      <c r="J313" s="375"/>
      <c r="K313" s="375"/>
      <c r="L313" s="375"/>
      <c r="N313" s="375"/>
      <c r="O313" s="375"/>
      <c r="P313" s="375"/>
      <c r="Q313" s="375"/>
      <c r="R313" s="375"/>
      <c r="S313" s="375"/>
    </row>
    <row r="314" spans="2:19" s="367" customFormat="1" hidden="1" x14ac:dyDescent="0.25">
      <c r="B314" s="375"/>
      <c r="C314" s="375"/>
      <c r="D314" s="375"/>
      <c r="E314" s="375"/>
      <c r="F314" s="375"/>
      <c r="G314" s="375"/>
      <c r="H314" s="375"/>
      <c r="I314" s="375"/>
      <c r="J314" s="375"/>
      <c r="K314" s="375"/>
      <c r="L314" s="375"/>
      <c r="N314" s="375"/>
      <c r="O314" s="375"/>
      <c r="P314" s="375"/>
      <c r="Q314" s="375"/>
      <c r="R314" s="375"/>
      <c r="S314" s="375"/>
    </row>
    <row r="315" spans="2:19" s="367" customFormat="1" hidden="1" x14ac:dyDescent="0.25">
      <c r="B315" s="375"/>
      <c r="C315" s="375"/>
      <c r="D315" s="375"/>
      <c r="E315" s="375"/>
      <c r="F315" s="375"/>
      <c r="G315" s="375"/>
      <c r="H315" s="375"/>
      <c r="I315" s="375"/>
      <c r="J315" s="375"/>
      <c r="K315" s="375"/>
      <c r="L315" s="375"/>
      <c r="N315" s="375"/>
      <c r="O315" s="375"/>
      <c r="P315" s="375"/>
      <c r="Q315" s="375"/>
      <c r="R315" s="375"/>
      <c r="S315" s="375"/>
    </row>
    <row r="316" spans="2:19" s="367" customFormat="1" hidden="1" x14ac:dyDescent="0.25">
      <c r="B316" s="375"/>
      <c r="C316" s="375"/>
      <c r="D316" s="375"/>
      <c r="E316" s="375"/>
      <c r="F316" s="375"/>
      <c r="G316" s="375"/>
      <c r="H316" s="375"/>
      <c r="I316" s="375"/>
      <c r="J316" s="375"/>
      <c r="K316" s="375"/>
      <c r="L316" s="375"/>
      <c r="N316" s="375"/>
      <c r="O316" s="375"/>
      <c r="P316" s="375"/>
      <c r="Q316" s="375"/>
      <c r="R316" s="375"/>
      <c r="S316" s="375"/>
    </row>
    <row r="317" spans="2:19" s="367" customFormat="1" hidden="1" x14ac:dyDescent="0.25">
      <c r="B317" s="375"/>
      <c r="C317" s="375"/>
      <c r="D317" s="375"/>
      <c r="E317" s="375"/>
      <c r="F317" s="375"/>
      <c r="G317" s="375"/>
      <c r="H317" s="375"/>
      <c r="I317" s="375"/>
      <c r="J317" s="375"/>
      <c r="K317" s="375"/>
      <c r="L317" s="375"/>
      <c r="N317" s="375"/>
      <c r="O317" s="375"/>
      <c r="P317" s="375"/>
      <c r="Q317" s="375"/>
      <c r="R317" s="375"/>
      <c r="S317" s="375"/>
    </row>
    <row r="318" spans="2:19" s="367" customFormat="1" hidden="1" x14ac:dyDescent="0.25">
      <c r="B318" s="375"/>
      <c r="C318" s="375"/>
      <c r="D318" s="375"/>
      <c r="E318" s="375"/>
      <c r="F318" s="375"/>
      <c r="G318" s="375"/>
      <c r="H318" s="375"/>
      <c r="I318" s="375"/>
      <c r="J318" s="375"/>
      <c r="K318" s="375"/>
      <c r="L318" s="375"/>
      <c r="N318" s="375"/>
      <c r="O318" s="375"/>
      <c r="P318" s="375"/>
      <c r="Q318" s="375"/>
      <c r="R318" s="375"/>
      <c r="S318" s="375"/>
    </row>
    <row r="319" spans="2:19" s="367" customFormat="1" hidden="1" x14ac:dyDescent="0.25">
      <c r="B319" s="375"/>
      <c r="C319" s="375"/>
      <c r="D319" s="375"/>
      <c r="E319" s="375"/>
      <c r="F319" s="375"/>
      <c r="G319" s="375"/>
      <c r="H319" s="375"/>
      <c r="I319" s="375"/>
      <c r="J319" s="375"/>
      <c r="K319" s="375"/>
      <c r="L319" s="375"/>
      <c r="N319" s="375"/>
      <c r="O319" s="375"/>
      <c r="P319" s="375"/>
      <c r="Q319" s="375"/>
      <c r="R319" s="375"/>
      <c r="S319" s="375"/>
    </row>
    <row r="320" spans="2:19" s="367" customFormat="1" hidden="1" x14ac:dyDescent="0.25">
      <c r="B320" s="375"/>
      <c r="C320" s="375"/>
      <c r="D320" s="375"/>
      <c r="E320" s="375"/>
      <c r="F320" s="375"/>
      <c r="G320" s="375"/>
      <c r="H320" s="375"/>
      <c r="I320" s="375"/>
      <c r="J320" s="375"/>
      <c r="K320" s="375"/>
      <c r="L320" s="375"/>
      <c r="N320" s="375"/>
      <c r="O320" s="375"/>
      <c r="P320" s="375"/>
      <c r="Q320" s="375"/>
      <c r="R320" s="375"/>
      <c r="S320" s="375"/>
    </row>
    <row r="321" spans="2:19" s="367" customFormat="1" hidden="1" x14ac:dyDescent="0.25">
      <c r="B321" s="375"/>
      <c r="C321" s="375"/>
      <c r="D321" s="375"/>
      <c r="E321" s="375"/>
      <c r="F321" s="375"/>
      <c r="G321" s="375"/>
      <c r="H321" s="375"/>
      <c r="I321" s="375"/>
      <c r="J321" s="375"/>
      <c r="K321" s="375"/>
      <c r="L321" s="375"/>
      <c r="N321" s="375"/>
      <c r="O321" s="375"/>
      <c r="P321" s="375"/>
      <c r="Q321" s="375"/>
      <c r="R321" s="375"/>
      <c r="S321" s="375"/>
    </row>
    <row r="322" spans="2:19" s="367" customFormat="1" hidden="1" x14ac:dyDescent="0.25">
      <c r="B322" s="375"/>
      <c r="C322" s="375"/>
      <c r="D322" s="375"/>
      <c r="E322" s="375"/>
      <c r="F322" s="375"/>
      <c r="G322" s="375"/>
      <c r="H322" s="375"/>
      <c r="I322" s="375"/>
      <c r="J322" s="375"/>
      <c r="K322" s="375"/>
      <c r="L322" s="375"/>
      <c r="N322" s="375"/>
      <c r="O322" s="375"/>
      <c r="P322" s="375"/>
      <c r="Q322" s="375"/>
      <c r="R322" s="375"/>
      <c r="S322" s="375"/>
    </row>
    <row r="323" spans="2:19" s="367" customFormat="1" hidden="1" x14ac:dyDescent="0.25">
      <c r="B323" s="375"/>
      <c r="C323" s="375"/>
      <c r="D323" s="375"/>
      <c r="E323" s="375"/>
      <c r="F323" s="375"/>
      <c r="G323" s="375"/>
      <c r="H323" s="375"/>
      <c r="I323" s="375"/>
      <c r="J323" s="375"/>
      <c r="K323" s="375"/>
      <c r="L323" s="375"/>
      <c r="N323" s="375"/>
      <c r="O323" s="375"/>
      <c r="P323" s="375"/>
      <c r="Q323" s="375"/>
      <c r="R323" s="375"/>
      <c r="S323" s="375"/>
    </row>
    <row r="324" spans="2:19" s="367" customFormat="1" hidden="1" x14ac:dyDescent="0.25">
      <c r="B324" s="375"/>
      <c r="C324" s="375"/>
      <c r="D324" s="375"/>
      <c r="E324" s="375"/>
      <c r="F324" s="375"/>
      <c r="G324" s="375"/>
      <c r="H324" s="375"/>
      <c r="I324" s="375"/>
      <c r="J324" s="375"/>
      <c r="K324" s="375"/>
      <c r="L324" s="375"/>
      <c r="N324" s="375"/>
      <c r="O324" s="375"/>
      <c r="P324" s="375"/>
      <c r="Q324" s="375"/>
      <c r="R324" s="375"/>
      <c r="S324" s="375"/>
    </row>
    <row r="325" spans="2:19" s="367" customFormat="1" hidden="1" x14ac:dyDescent="0.25">
      <c r="B325" s="375"/>
      <c r="C325" s="375"/>
      <c r="D325" s="375"/>
      <c r="E325" s="375"/>
      <c r="F325" s="375"/>
      <c r="G325" s="375"/>
      <c r="H325" s="375"/>
      <c r="I325" s="375"/>
      <c r="J325" s="375"/>
      <c r="K325" s="375"/>
      <c r="L325" s="375"/>
      <c r="N325" s="375"/>
      <c r="O325" s="375"/>
      <c r="P325" s="375"/>
      <c r="Q325" s="375"/>
      <c r="R325" s="375"/>
      <c r="S325" s="375"/>
    </row>
    <row r="326" spans="2:19" s="367" customFormat="1" hidden="1" x14ac:dyDescent="0.25"/>
    <row r="327" spans="2:19" s="367" customFormat="1" hidden="1" x14ac:dyDescent="0.25"/>
    <row r="328" spans="2:19" s="367" customFormat="1" hidden="1" x14ac:dyDescent="0.25"/>
    <row r="329" spans="2:19" s="367" customFormat="1" hidden="1" x14ac:dyDescent="0.25"/>
    <row r="330" spans="2:19" s="367" customFormat="1" hidden="1" x14ac:dyDescent="0.25"/>
    <row r="331" spans="2:19" s="367" customFormat="1" hidden="1" x14ac:dyDescent="0.25"/>
    <row r="332" spans="2:19" s="367" customFormat="1" hidden="1" x14ac:dyDescent="0.25"/>
    <row r="333" spans="2:19" s="367" customFormat="1" hidden="1" x14ac:dyDescent="0.25"/>
    <row r="334" spans="2:19" s="367" customFormat="1" hidden="1" x14ac:dyDescent="0.25"/>
    <row r="335" spans="2:19" s="367" customFormat="1" hidden="1" x14ac:dyDescent="0.25"/>
    <row r="336" spans="2:19" s="367" customFormat="1" hidden="1" x14ac:dyDescent="0.25"/>
    <row r="337" s="367" customFormat="1" hidden="1" x14ac:dyDescent="0.25"/>
    <row r="338" s="367" customFormat="1" hidden="1" x14ac:dyDescent="0.25"/>
    <row r="339" s="367" customFormat="1" hidden="1" x14ac:dyDescent="0.25"/>
    <row r="340" s="367" customFormat="1" hidden="1" x14ac:dyDescent="0.25"/>
    <row r="341" s="367" customFormat="1" hidden="1" x14ac:dyDescent="0.25"/>
    <row r="342" s="367" customFormat="1" hidden="1" x14ac:dyDescent="0.25"/>
    <row r="343" s="367" customFormat="1" hidden="1" x14ac:dyDescent="0.25"/>
    <row r="344" s="367" customFormat="1" hidden="1" x14ac:dyDescent="0.25"/>
    <row r="345" s="367" customFormat="1" hidden="1" x14ac:dyDescent="0.25"/>
    <row r="346" s="367" customFormat="1" hidden="1" x14ac:dyDescent="0.25"/>
    <row r="347" s="367" customFormat="1" hidden="1" x14ac:dyDescent="0.25"/>
    <row r="348" s="367" customFormat="1" hidden="1" x14ac:dyDescent="0.25"/>
    <row r="349" s="367" customFormat="1" hidden="1" x14ac:dyDescent="0.25"/>
    <row r="350" s="367" customFormat="1" hidden="1" x14ac:dyDescent="0.25"/>
    <row r="351" s="367" customFormat="1" hidden="1" x14ac:dyDescent="0.25"/>
    <row r="352" s="367" customFormat="1" hidden="1" x14ac:dyDescent="0.25"/>
    <row r="353" s="367" customFormat="1" hidden="1" x14ac:dyDescent="0.25"/>
    <row r="354" s="367" customFormat="1" hidden="1" x14ac:dyDescent="0.25"/>
    <row r="355" s="367" customFormat="1" hidden="1" x14ac:dyDescent="0.25"/>
    <row r="356" s="367" customFormat="1" hidden="1" x14ac:dyDescent="0.25"/>
    <row r="357" s="367" customFormat="1" hidden="1" x14ac:dyDescent="0.25"/>
    <row r="358" s="367" customFormat="1" hidden="1" x14ac:dyDescent="0.25"/>
    <row r="359" s="367" customFormat="1" hidden="1" x14ac:dyDescent="0.25"/>
    <row r="360" s="367" customFormat="1" hidden="1" x14ac:dyDescent="0.25"/>
    <row r="361" s="367" customFormat="1" hidden="1" x14ac:dyDescent="0.25"/>
    <row r="362" s="367" customFormat="1" hidden="1" x14ac:dyDescent="0.25"/>
    <row r="363" s="367" customFormat="1" hidden="1" x14ac:dyDescent="0.25"/>
    <row r="364" s="367" customFormat="1" hidden="1" x14ac:dyDescent="0.25"/>
    <row r="365" s="367" customFormat="1" hidden="1" x14ac:dyDescent="0.25"/>
    <row r="366" s="367" customFormat="1" hidden="1" x14ac:dyDescent="0.25"/>
    <row r="367" s="367" customFormat="1" hidden="1" x14ac:dyDescent="0.25"/>
    <row r="368" s="367" customFormat="1" hidden="1" x14ac:dyDescent="0.25"/>
    <row r="369" s="367" customFormat="1" hidden="1" x14ac:dyDescent="0.25"/>
    <row r="370" s="367" customFormat="1" hidden="1" x14ac:dyDescent="0.25"/>
    <row r="371" s="367" customFormat="1" hidden="1" x14ac:dyDescent="0.25"/>
    <row r="372" s="367" customFormat="1" hidden="1" x14ac:dyDescent="0.25"/>
    <row r="373" s="367" customFormat="1" hidden="1" x14ac:dyDescent="0.25"/>
    <row r="374" s="367" customFormat="1" hidden="1" x14ac:dyDescent="0.25"/>
    <row r="375" s="367" customFormat="1" hidden="1" x14ac:dyDescent="0.25"/>
    <row r="376" s="367" customFormat="1" hidden="1" x14ac:dyDescent="0.25"/>
    <row r="377" s="367" customFormat="1" hidden="1" x14ac:dyDescent="0.25"/>
    <row r="378" s="367" customFormat="1" hidden="1" x14ac:dyDescent="0.25"/>
    <row r="379" s="367" customFormat="1" hidden="1" x14ac:dyDescent="0.25"/>
    <row r="380" s="367" customFormat="1" hidden="1" x14ac:dyDescent="0.25"/>
    <row r="381" s="367" customFormat="1" hidden="1" x14ac:dyDescent="0.25"/>
    <row r="382" s="367" customFormat="1" hidden="1" x14ac:dyDescent="0.25"/>
    <row r="383" s="367" customFormat="1" hidden="1" x14ac:dyDescent="0.25"/>
    <row r="384" s="367" customFormat="1" hidden="1" x14ac:dyDescent="0.25"/>
    <row r="385" s="367" customFormat="1" hidden="1" x14ac:dyDescent="0.25"/>
    <row r="386" s="367" customFormat="1" hidden="1" x14ac:dyDescent="0.25"/>
    <row r="387" s="367" customFormat="1" hidden="1" x14ac:dyDescent="0.25"/>
    <row r="388" s="367" customFormat="1" hidden="1" x14ac:dyDescent="0.25"/>
    <row r="389" s="367" customFormat="1" hidden="1" x14ac:dyDescent="0.25"/>
    <row r="390" s="367" customFormat="1" hidden="1" x14ac:dyDescent="0.25"/>
    <row r="391" s="367" customFormat="1" hidden="1" x14ac:dyDescent="0.25"/>
    <row r="392" s="367" customFormat="1" hidden="1" x14ac:dyDescent="0.25"/>
    <row r="393" s="367" customFormat="1" hidden="1" x14ac:dyDescent="0.25"/>
    <row r="394" s="367" customFormat="1" hidden="1" x14ac:dyDescent="0.25"/>
    <row r="395" s="367" customFormat="1" hidden="1" x14ac:dyDescent="0.25"/>
    <row r="396" s="367" customFormat="1" hidden="1" x14ac:dyDescent="0.25"/>
    <row r="397" s="367" customFormat="1" hidden="1" x14ac:dyDescent="0.25"/>
    <row r="398" s="367" customFormat="1" hidden="1" x14ac:dyDescent="0.25"/>
    <row r="399" s="367" customFormat="1" hidden="1" x14ac:dyDescent="0.25"/>
    <row r="400" s="367" customFormat="1" hidden="1" x14ac:dyDescent="0.25"/>
    <row r="401" s="367" customFormat="1" hidden="1" x14ac:dyDescent="0.25"/>
    <row r="402" s="367" customFormat="1" hidden="1" x14ac:dyDescent="0.25"/>
    <row r="403" s="367" customFormat="1" hidden="1" x14ac:dyDescent="0.25"/>
    <row r="404" s="367" customFormat="1" hidden="1" x14ac:dyDescent="0.25"/>
    <row r="405" s="367" customFormat="1" hidden="1" x14ac:dyDescent="0.25"/>
    <row r="406" s="367" customFormat="1" hidden="1" x14ac:dyDescent="0.25"/>
    <row r="407" s="367" customFormat="1" hidden="1" x14ac:dyDescent="0.25"/>
    <row r="408" s="367" customFormat="1" hidden="1" x14ac:dyDescent="0.25"/>
    <row r="409" s="367" customFormat="1" hidden="1" x14ac:dyDescent="0.25"/>
    <row r="410" s="367" customFormat="1" hidden="1" x14ac:dyDescent="0.25"/>
    <row r="411" s="367" customFormat="1" hidden="1" x14ac:dyDescent="0.25"/>
    <row r="412" s="367" customFormat="1" hidden="1" x14ac:dyDescent="0.25"/>
    <row r="413" s="367" customFormat="1" hidden="1" x14ac:dyDescent="0.25"/>
    <row r="414" s="367" customFormat="1" hidden="1" x14ac:dyDescent="0.25"/>
    <row r="415" s="367" customFormat="1" hidden="1" x14ac:dyDescent="0.25"/>
    <row r="416" s="367" customFormat="1" hidden="1" x14ac:dyDescent="0.25"/>
    <row r="417" s="367" customFormat="1" hidden="1" x14ac:dyDescent="0.25"/>
    <row r="418" s="367" customFormat="1" hidden="1" x14ac:dyDescent="0.25"/>
    <row r="419" s="367" customFormat="1" hidden="1" x14ac:dyDescent="0.25"/>
    <row r="420" s="367" customFormat="1" hidden="1" x14ac:dyDescent="0.25"/>
    <row r="421" s="367" customFormat="1" hidden="1" x14ac:dyDescent="0.25"/>
    <row r="422" s="367" customFormat="1" hidden="1" x14ac:dyDescent="0.25"/>
    <row r="423" s="367" customFormat="1" hidden="1" x14ac:dyDescent="0.25"/>
    <row r="424" s="367" customFormat="1" hidden="1" x14ac:dyDescent="0.25"/>
    <row r="425" s="367" customFormat="1" hidden="1" x14ac:dyDescent="0.25"/>
    <row r="426" s="367" customFormat="1" hidden="1" x14ac:dyDescent="0.25"/>
    <row r="427" s="367" customFormat="1" hidden="1" x14ac:dyDescent="0.25"/>
    <row r="428" s="367" customFormat="1" hidden="1" x14ac:dyDescent="0.25"/>
    <row r="429" s="367" customFormat="1" hidden="1" x14ac:dyDescent="0.25"/>
    <row r="430" s="367" customFormat="1" hidden="1" x14ac:dyDescent="0.25"/>
    <row r="431" s="367" customFormat="1" hidden="1" x14ac:dyDescent="0.25"/>
    <row r="432" s="367" customFormat="1" hidden="1" x14ac:dyDescent="0.25"/>
    <row r="433" s="367" customFormat="1" hidden="1" x14ac:dyDescent="0.25"/>
    <row r="434" s="367" customFormat="1" hidden="1" x14ac:dyDescent="0.25"/>
    <row r="435" s="367" customFormat="1" hidden="1" x14ac:dyDescent="0.25"/>
    <row r="436" s="367" customFormat="1" hidden="1" x14ac:dyDescent="0.25"/>
    <row r="437" s="367" customFormat="1" hidden="1" x14ac:dyDescent="0.25"/>
    <row r="438" s="367" customFormat="1" hidden="1" x14ac:dyDescent="0.25"/>
    <row r="439" s="367" customFormat="1" hidden="1" x14ac:dyDescent="0.25"/>
    <row r="440" s="367" customFormat="1" hidden="1" x14ac:dyDescent="0.25"/>
    <row r="441" s="367" customFormat="1" hidden="1" x14ac:dyDescent="0.25"/>
    <row r="442" s="367" customFormat="1" hidden="1" x14ac:dyDescent="0.25"/>
    <row r="443" s="367" customFormat="1" hidden="1" x14ac:dyDescent="0.25"/>
    <row r="444" s="367" customFormat="1" hidden="1" x14ac:dyDescent="0.25"/>
    <row r="445" s="367" customFormat="1" hidden="1" x14ac:dyDescent="0.25"/>
    <row r="446" s="367" customFormat="1" hidden="1" x14ac:dyDescent="0.25"/>
    <row r="447" s="367" customFormat="1" hidden="1" x14ac:dyDescent="0.25"/>
    <row r="448" s="367" customFormat="1" hidden="1" x14ac:dyDescent="0.25"/>
    <row r="449" s="367" customFormat="1" hidden="1" x14ac:dyDescent="0.25"/>
    <row r="450" s="367" customFormat="1" hidden="1" x14ac:dyDescent="0.25"/>
    <row r="451" s="367" customFormat="1" hidden="1" x14ac:dyDescent="0.25"/>
    <row r="452" s="367" customFormat="1" hidden="1" x14ac:dyDescent="0.25"/>
    <row r="453" s="367" customFormat="1" hidden="1" x14ac:dyDescent="0.25"/>
    <row r="454" s="367" customFormat="1" hidden="1" x14ac:dyDescent="0.25"/>
    <row r="455" s="367" customFormat="1" hidden="1" x14ac:dyDescent="0.25"/>
    <row r="456" s="367" customFormat="1" hidden="1" x14ac:dyDescent="0.25"/>
    <row r="457" s="367" customFormat="1" hidden="1" x14ac:dyDescent="0.25"/>
    <row r="458" s="367" customFormat="1" hidden="1" x14ac:dyDescent="0.25"/>
    <row r="459" s="367" customFormat="1" hidden="1" x14ac:dyDescent="0.25"/>
    <row r="460" s="367" customFormat="1" hidden="1" x14ac:dyDescent="0.25"/>
    <row r="461" s="367" customFormat="1" hidden="1" x14ac:dyDescent="0.25"/>
    <row r="462" s="367" customFormat="1" hidden="1" x14ac:dyDescent="0.25"/>
    <row r="463" s="367" customFormat="1" hidden="1" x14ac:dyDescent="0.25"/>
    <row r="464" s="367" customFormat="1" hidden="1" x14ac:dyDescent="0.25"/>
    <row r="465" s="367" customFormat="1" hidden="1" x14ac:dyDescent="0.25"/>
    <row r="466" s="367" customFormat="1" hidden="1" x14ac:dyDescent="0.25"/>
    <row r="467" s="367" customFormat="1" hidden="1" x14ac:dyDescent="0.25"/>
    <row r="468" s="367" customFormat="1" hidden="1" x14ac:dyDescent="0.25"/>
    <row r="469" s="367" customFormat="1" hidden="1" x14ac:dyDescent="0.25"/>
    <row r="470" s="367" customFormat="1" hidden="1" x14ac:dyDescent="0.25"/>
    <row r="471" s="367" customFormat="1" hidden="1" x14ac:dyDescent="0.25"/>
    <row r="472" s="367" customFormat="1" hidden="1" x14ac:dyDescent="0.25"/>
    <row r="473" s="367" customFormat="1" hidden="1" x14ac:dyDescent="0.25"/>
    <row r="474" s="367" customFormat="1" hidden="1" x14ac:dyDescent="0.25"/>
    <row r="475" s="367" customFormat="1" hidden="1" x14ac:dyDescent="0.25"/>
    <row r="476" s="367" customFormat="1" hidden="1" x14ac:dyDescent="0.25"/>
    <row r="477" s="367" customFormat="1" hidden="1" x14ac:dyDescent="0.25"/>
    <row r="478" s="367" customFormat="1" hidden="1" x14ac:dyDescent="0.25"/>
    <row r="479" s="367" customFormat="1" hidden="1" x14ac:dyDescent="0.25"/>
    <row r="480" s="367" customFormat="1" hidden="1" x14ac:dyDescent="0.25"/>
    <row r="481" s="367" customFormat="1" hidden="1" x14ac:dyDescent="0.25"/>
    <row r="482" s="367" customFormat="1" hidden="1" x14ac:dyDescent="0.25"/>
    <row r="483" s="367" customFormat="1" hidden="1" x14ac:dyDescent="0.25"/>
    <row r="484" s="367" customFormat="1" hidden="1" x14ac:dyDescent="0.25"/>
    <row r="485" s="367" customFormat="1" hidden="1" x14ac:dyDescent="0.25"/>
    <row r="486" s="367" customFormat="1" hidden="1" x14ac:dyDescent="0.25"/>
    <row r="487" s="367" customFormat="1" hidden="1" x14ac:dyDescent="0.25"/>
    <row r="488" s="367" customFormat="1" hidden="1" x14ac:dyDescent="0.25"/>
    <row r="489" s="367" customFormat="1" hidden="1" x14ac:dyDescent="0.25"/>
    <row r="490" s="367" customFormat="1" hidden="1" x14ac:dyDescent="0.25"/>
    <row r="491" s="367" customFormat="1" hidden="1" x14ac:dyDescent="0.25"/>
    <row r="492" s="367" customFormat="1" hidden="1" x14ac:dyDescent="0.25"/>
    <row r="493" s="367" customFormat="1" hidden="1" x14ac:dyDescent="0.25"/>
    <row r="494" s="367" customFormat="1" hidden="1" x14ac:dyDescent="0.25"/>
  </sheetData>
  <sheetProtection algorithmName="SHA-512" hashValue="DruMOmrvXbO84Exbr/GOy0GVh5Ks0JD2CNjXDsmbm8bNxhM3jX9YcA3NlX5/BCGRf5M4TwcqtupotCdIvcUYVg==" saltValue="y3y5mkTrGj7r7VuM+aNwpg==" spinCount="100000" sheet="1" formatCells="0"/>
  <mergeCells count="129">
    <mergeCell ref="B105:I105"/>
    <mergeCell ref="B56:I56"/>
    <mergeCell ref="B72:I72"/>
    <mergeCell ref="B122:I122"/>
    <mergeCell ref="C69:D69"/>
    <mergeCell ref="B75:C75"/>
    <mergeCell ref="E91:I91"/>
    <mergeCell ref="B92:C92"/>
    <mergeCell ref="C102:D102"/>
    <mergeCell ref="B107:B112"/>
    <mergeCell ref="I108:I112"/>
    <mergeCell ref="G108:G112"/>
    <mergeCell ref="E108:E112"/>
    <mergeCell ref="C108:C112"/>
    <mergeCell ref="B88:I88"/>
    <mergeCell ref="L108:L112"/>
    <mergeCell ref="D108:D112"/>
    <mergeCell ref="F108:F112"/>
    <mergeCell ref="J108:J112"/>
    <mergeCell ref="K108:K112"/>
    <mergeCell ref="C107:E107"/>
    <mergeCell ref="C9:I9"/>
    <mergeCell ref="C11:I11"/>
    <mergeCell ref="C13:I13"/>
    <mergeCell ref="E58:I58"/>
    <mergeCell ref="E74:I74"/>
    <mergeCell ref="B29:C29"/>
    <mergeCell ref="C39:D39"/>
    <mergeCell ref="B44:C44"/>
    <mergeCell ref="E28:I28"/>
    <mergeCell ref="E43:I43"/>
    <mergeCell ref="B15:C15"/>
    <mergeCell ref="D15:I15"/>
    <mergeCell ref="B16:I16"/>
    <mergeCell ref="B18:I25"/>
    <mergeCell ref="B41:I41"/>
    <mergeCell ref="C85:D85"/>
    <mergeCell ref="C54:D54"/>
    <mergeCell ref="B59:C59"/>
    <mergeCell ref="B175:B177"/>
    <mergeCell ref="C176:C177"/>
    <mergeCell ref="D176:D177"/>
    <mergeCell ref="F176:F177"/>
    <mergeCell ref="G176:G177"/>
    <mergeCell ref="I176:I177"/>
    <mergeCell ref="J176:J177"/>
    <mergeCell ref="K176:K177"/>
    <mergeCell ref="L176:L177"/>
    <mergeCell ref="H176:H177"/>
    <mergeCell ref="E176:E177"/>
    <mergeCell ref="C175:M175"/>
    <mergeCell ref="S176:S177"/>
    <mergeCell ref="O178:O182"/>
    <mergeCell ref="P178:P182"/>
    <mergeCell ref="Q178:Q182"/>
    <mergeCell ref="R178:R182"/>
    <mergeCell ref="S178:S182"/>
    <mergeCell ref="L146:L150"/>
    <mergeCell ref="M146:M150"/>
    <mergeCell ref="M176:M177"/>
    <mergeCell ref="N176:N177"/>
    <mergeCell ref="O176:O177"/>
    <mergeCell ref="P176:P177"/>
    <mergeCell ref="K125:K128"/>
    <mergeCell ref="L125:L128"/>
    <mergeCell ref="Q176:Q177"/>
    <mergeCell ref="R176:R177"/>
    <mergeCell ref="F146:F150"/>
    <mergeCell ref="G146:G150"/>
    <mergeCell ref="I146:I150"/>
    <mergeCell ref="J146:J150"/>
    <mergeCell ref="K146:K150"/>
    <mergeCell ref="B172:I172"/>
    <mergeCell ref="B155:I155"/>
    <mergeCell ref="B138:I138"/>
    <mergeCell ref="B124:B128"/>
    <mergeCell ref="C124:E124"/>
    <mergeCell ref="C125:C128"/>
    <mergeCell ref="D125:D128"/>
    <mergeCell ref="E125:E128"/>
    <mergeCell ref="F125:F128"/>
    <mergeCell ref="G125:G128"/>
    <mergeCell ref="I125:I128"/>
    <mergeCell ref="J125:J128"/>
    <mergeCell ref="K159:K162"/>
    <mergeCell ref="L159:L162"/>
    <mergeCell ref="B141:B145"/>
    <mergeCell ref="C141:E141"/>
    <mergeCell ref="C142:C145"/>
    <mergeCell ref="D142:D145"/>
    <mergeCell ref="E142:E145"/>
    <mergeCell ref="F142:F145"/>
    <mergeCell ref="G142:G145"/>
    <mergeCell ref="I142:I145"/>
    <mergeCell ref="J142:J145"/>
    <mergeCell ref="K142:K145"/>
    <mergeCell ref="B158:B162"/>
    <mergeCell ref="C158:E158"/>
    <mergeCell ref="C159:C162"/>
    <mergeCell ref="D159:D162"/>
    <mergeCell ref="E159:E162"/>
    <mergeCell ref="F159:F162"/>
    <mergeCell ref="G159:G162"/>
    <mergeCell ref="I159:I162"/>
    <mergeCell ref="J159:J162"/>
    <mergeCell ref="F163:F167"/>
    <mergeCell ref="G163:G167"/>
    <mergeCell ref="I163:I167"/>
    <mergeCell ref="J163:J167"/>
    <mergeCell ref="K163:K167"/>
    <mergeCell ref="L163:L167"/>
    <mergeCell ref="F107:L107"/>
    <mergeCell ref="H108:H112"/>
    <mergeCell ref="F124:L124"/>
    <mergeCell ref="H125:H128"/>
    <mergeCell ref="H129:H133"/>
    <mergeCell ref="F141:L141"/>
    <mergeCell ref="H142:H145"/>
    <mergeCell ref="H146:H150"/>
    <mergeCell ref="F158:L158"/>
    <mergeCell ref="H159:H162"/>
    <mergeCell ref="H163:H167"/>
    <mergeCell ref="L129:L133"/>
    <mergeCell ref="F129:F133"/>
    <mergeCell ref="G129:G133"/>
    <mergeCell ref="I129:I133"/>
    <mergeCell ref="J129:J133"/>
    <mergeCell ref="K129:K133"/>
    <mergeCell ref="L142:L145"/>
  </mergeCells>
  <pageMargins left="0.7" right="0.7" top="0.75" bottom="0.75" header="0.3" footer="0.3"/>
  <pageSetup paperSize="9"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S48"/>
  <sheetViews>
    <sheetView workbookViewId="0">
      <selection activeCell="J2" sqref="J2:K5"/>
    </sheetView>
  </sheetViews>
  <sheetFormatPr baseColWidth="10" defaultColWidth="0" defaultRowHeight="15" zeroHeight="1" x14ac:dyDescent="0.25"/>
  <cols>
    <col min="1" max="1" width="2.7109375" style="373" customWidth="1"/>
    <col min="2" max="2" width="16.28515625" style="373" customWidth="1"/>
    <col min="3" max="3" width="22" style="373" customWidth="1"/>
    <col min="4" max="4" width="10.5703125" style="373" bestFit="1" customWidth="1"/>
    <col min="5" max="5" width="18.28515625" style="373" customWidth="1"/>
    <col min="6" max="6" width="15.140625" style="373" customWidth="1"/>
    <col min="7" max="7" width="10.140625" style="373" customWidth="1"/>
    <col min="8" max="8" width="12.42578125" style="373" bestFit="1" customWidth="1"/>
    <col min="9" max="9" width="10.5703125" style="373" customWidth="1"/>
    <col min="10" max="10" width="12.7109375" style="373" bestFit="1" customWidth="1"/>
    <col min="11" max="11" width="15.140625" style="373" bestFit="1" customWidth="1"/>
    <col min="12" max="12" width="35.140625" style="373" customWidth="1"/>
    <col min="13" max="13" width="5.28515625" style="373" customWidth="1"/>
    <col min="14" max="14" width="16.42578125" style="373" hidden="1" customWidth="1"/>
    <col min="15" max="15" width="16.5703125" style="373" hidden="1" customWidth="1"/>
    <col min="16" max="16" width="18.42578125" style="373" hidden="1" customWidth="1"/>
    <col min="17" max="17" width="20" style="373" hidden="1" customWidth="1"/>
    <col min="18" max="19" width="0" style="373" hidden="1" customWidth="1"/>
    <col min="20" max="16384" width="11.42578125" style="373" hidden="1"/>
  </cols>
  <sheetData>
    <row r="1" spans="1:13" s="366" customFormat="1" x14ac:dyDescent="0.25">
      <c r="A1" s="364"/>
      <c r="B1" s="364"/>
      <c r="C1" s="364"/>
      <c r="D1" s="364"/>
      <c r="E1" s="364"/>
      <c r="F1" s="364"/>
      <c r="G1" s="364"/>
      <c r="H1" s="364"/>
      <c r="I1" s="364"/>
      <c r="J1" s="364"/>
      <c r="K1" s="364"/>
      <c r="L1" s="364"/>
      <c r="M1" s="364"/>
    </row>
    <row r="2" spans="1:13" s="366" customFormat="1" x14ac:dyDescent="0.25">
      <c r="A2" s="364"/>
      <c r="B2" s="385"/>
      <c r="C2" s="385"/>
      <c r="D2" s="385"/>
      <c r="E2" s="385"/>
      <c r="F2" s="385"/>
      <c r="G2" s="385"/>
      <c r="H2" s="364"/>
      <c r="I2" s="364"/>
      <c r="J2" s="521" t="s">
        <v>0</v>
      </c>
      <c r="K2" s="522" t="s">
        <v>1</v>
      </c>
      <c r="L2" s="364"/>
      <c r="M2" s="364"/>
    </row>
    <row r="3" spans="1:13" s="366" customFormat="1" x14ac:dyDescent="0.25">
      <c r="A3" s="364"/>
      <c r="B3" s="385"/>
      <c r="C3" s="385"/>
      <c r="D3" s="385"/>
      <c r="E3" s="385"/>
      <c r="F3" s="385"/>
      <c r="G3" s="385"/>
      <c r="H3" s="364"/>
      <c r="I3" s="364"/>
      <c r="J3" s="523" t="s">
        <v>2</v>
      </c>
      <c r="K3" s="515">
        <v>10</v>
      </c>
      <c r="L3" s="364"/>
      <c r="M3" s="364"/>
    </row>
    <row r="4" spans="1:13" s="366" customFormat="1" x14ac:dyDescent="0.25">
      <c r="A4" s="364"/>
      <c r="B4" s="385"/>
      <c r="C4" s="385"/>
      <c r="D4" s="385"/>
      <c r="E4" s="385"/>
      <c r="F4" s="385"/>
      <c r="G4" s="385"/>
      <c r="H4" s="364"/>
      <c r="I4" s="364"/>
      <c r="J4" s="521" t="s">
        <v>3</v>
      </c>
      <c r="K4" s="516">
        <v>45848</v>
      </c>
      <c r="L4" s="364"/>
      <c r="M4" s="364"/>
    </row>
    <row r="5" spans="1:13" s="366" customFormat="1" x14ac:dyDescent="0.25">
      <c r="A5" s="364"/>
      <c r="B5" s="364"/>
      <c r="C5" s="364"/>
      <c r="D5" s="364"/>
      <c r="E5" s="364"/>
      <c r="F5" s="364"/>
      <c r="G5" s="364"/>
      <c r="H5" s="364"/>
      <c r="I5" s="364"/>
      <c r="J5" s="521" t="s">
        <v>4</v>
      </c>
      <c r="K5" s="522" t="s">
        <v>1224</v>
      </c>
      <c r="L5" s="364"/>
      <c r="M5" s="364"/>
    </row>
    <row r="6" spans="1:13" s="366" customFormat="1" x14ac:dyDescent="0.25">
      <c r="A6" s="364"/>
      <c r="B6" s="364"/>
      <c r="C6" s="364"/>
      <c r="D6" s="364"/>
      <c r="E6" s="364"/>
      <c r="F6" s="364"/>
      <c r="G6" s="364"/>
      <c r="H6" s="364"/>
      <c r="I6" s="364"/>
      <c r="J6" s="364"/>
      <c r="K6" s="364"/>
      <c r="L6" s="364"/>
      <c r="M6" s="364"/>
    </row>
    <row r="7" spans="1:13" s="366" customFormat="1" ht="33" customHeight="1" x14ac:dyDescent="0.25">
      <c r="A7" s="364"/>
      <c r="B7" s="386"/>
      <c r="C7" s="386"/>
      <c r="D7" s="386"/>
      <c r="E7" s="386"/>
      <c r="F7" s="386"/>
      <c r="G7" s="386"/>
      <c r="H7" s="386"/>
      <c r="I7" s="386"/>
      <c r="J7" s="386"/>
      <c r="K7" s="386"/>
      <c r="L7" s="364"/>
      <c r="M7" s="364"/>
    </row>
    <row r="8" spans="1:13" s="389" customFormat="1" x14ac:dyDescent="0.25">
      <c r="B8" s="388"/>
    </row>
    <row r="9" spans="1:13" s="391" customFormat="1" ht="30.95" customHeight="1" x14ac:dyDescent="0.25">
      <c r="B9" s="681" t="s">
        <v>12</v>
      </c>
      <c r="C9" s="682"/>
      <c r="D9" s="686" t="str">
        <f>'PDI-01'!E13</f>
        <v xml:space="preserve">Excelencia Académica para la Formación Integral </v>
      </c>
      <c r="E9" s="686"/>
      <c r="F9" s="686"/>
      <c r="G9" s="686"/>
      <c r="H9" s="686"/>
      <c r="I9" s="686"/>
      <c r="J9" s="686"/>
      <c r="K9" s="686"/>
      <c r="L9" s="686"/>
    </row>
    <row r="10" spans="1:13" s="391" customFormat="1" ht="6.75" customHeight="1" x14ac:dyDescent="0.25">
      <c r="B10" s="363"/>
      <c r="C10" s="363"/>
      <c r="D10" s="260"/>
      <c r="E10" s="260"/>
      <c r="F10" s="260"/>
      <c r="G10" s="260"/>
      <c r="H10" s="260"/>
      <c r="I10" s="260"/>
      <c r="J10" s="260"/>
      <c r="K10" s="260"/>
      <c r="L10" s="260"/>
    </row>
    <row r="11" spans="1:13" s="391" customFormat="1" ht="30.95" customHeight="1" x14ac:dyDescent="0.25">
      <c r="B11" s="681" t="s">
        <v>16</v>
      </c>
      <c r="C11" s="682"/>
      <c r="D11" s="686" t="str">
        <f>'PDI-01'!E15</f>
        <v>Gestión curricular</v>
      </c>
      <c r="E11" s="686"/>
      <c r="F11" s="686"/>
      <c r="G11" s="686"/>
      <c r="H11" s="686"/>
      <c r="I11" s="686"/>
      <c r="J11" s="686"/>
      <c r="K11" s="686"/>
      <c r="L11" s="686"/>
    </row>
    <row r="12" spans="1:13" s="391" customFormat="1" ht="6.75" customHeight="1" x14ac:dyDescent="0.25">
      <c r="B12" s="15"/>
      <c r="C12" s="14"/>
      <c r="D12" s="14"/>
      <c r="E12" s="14"/>
      <c r="F12" s="14"/>
      <c r="G12" s="14"/>
      <c r="H12" s="14"/>
      <c r="I12" s="14"/>
      <c r="J12" s="14"/>
      <c r="K12" s="14"/>
      <c r="L12" s="14"/>
    </row>
    <row r="13" spans="1:13" s="391" customFormat="1" ht="30.95" customHeight="1" x14ac:dyDescent="0.25">
      <c r="B13" s="681" t="s">
        <v>8</v>
      </c>
      <c r="C13" s="682"/>
      <c r="D13" s="686" t="str">
        <f>'PDI-01'!E11</f>
        <v>Diseño y renovación curricular de los programas académicos (PDI2028 – CEA - 01)</v>
      </c>
      <c r="E13" s="686"/>
      <c r="F13" s="686"/>
      <c r="G13" s="686"/>
      <c r="H13" s="686"/>
      <c r="I13" s="686"/>
      <c r="J13" s="686"/>
      <c r="K13" s="686"/>
      <c r="L13" s="686"/>
    </row>
    <row r="14" spans="1:13" s="398" customFormat="1" ht="22.5" customHeight="1" x14ac:dyDescent="0.3">
      <c r="B14" s="16"/>
      <c r="C14" s="16"/>
      <c r="D14" s="16"/>
      <c r="E14" s="16"/>
      <c r="F14" s="16"/>
      <c r="G14" s="16"/>
      <c r="H14" s="16"/>
      <c r="I14" s="16"/>
      <c r="J14" s="16"/>
      <c r="K14" s="16"/>
      <c r="L14" s="16"/>
    </row>
    <row r="15" spans="1:13" s="398" customFormat="1" ht="75.75" customHeight="1" x14ac:dyDescent="0.3">
      <c r="B15" s="572" t="s">
        <v>233</v>
      </c>
      <c r="C15" s="573"/>
      <c r="D15" s="587" t="s">
        <v>234</v>
      </c>
      <c r="E15" s="588"/>
      <c r="F15" s="588"/>
      <c r="G15" s="588"/>
      <c r="H15" s="588"/>
      <c r="I15" s="588"/>
      <c r="J15" s="588"/>
      <c r="K15" s="588"/>
      <c r="L15" s="589"/>
    </row>
    <row r="16" spans="1:13" s="398" customFormat="1" ht="22.5" customHeight="1" x14ac:dyDescent="0.3">
      <c r="B16" s="606" t="s">
        <v>235</v>
      </c>
      <c r="C16" s="606"/>
      <c r="D16" s="606"/>
      <c r="E16" s="606"/>
      <c r="F16" s="606"/>
      <c r="G16" s="606"/>
      <c r="H16" s="606"/>
      <c r="I16" s="606"/>
      <c r="J16" s="606"/>
      <c r="K16" s="606"/>
      <c r="L16" s="606"/>
    </row>
    <row r="17" spans="2:12" s="398" customFormat="1" ht="15" customHeight="1" x14ac:dyDescent="0.3">
      <c r="B17" s="10"/>
      <c r="C17" s="10"/>
      <c r="D17" s="10"/>
      <c r="E17" s="10"/>
      <c r="F17" s="10"/>
      <c r="G17" s="10"/>
      <c r="H17" s="10"/>
      <c r="I17" s="10"/>
      <c r="J17" s="10"/>
      <c r="K17" s="10"/>
      <c r="L17" s="10"/>
    </row>
    <row r="18" spans="2:12" s="398" customFormat="1" ht="35.25" customHeight="1" x14ac:dyDescent="0.3">
      <c r="B18" s="683" t="s">
        <v>236</v>
      </c>
      <c r="C18" s="684"/>
      <c r="D18" s="684"/>
      <c r="E18" s="684"/>
      <c r="F18" s="684"/>
      <c r="G18" s="684"/>
      <c r="H18" s="684"/>
      <c r="I18" s="684"/>
      <c r="J18" s="684"/>
      <c r="K18" s="684"/>
      <c r="L18" s="685"/>
    </row>
    <row r="19" spans="2:12" s="398" customFormat="1" ht="21.75" customHeight="1" x14ac:dyDescent="0.3">
      <c r="B19" s="12"/>
      <c r="C19" s="12"/>
      <c r="D19" s="12"/>
      <c r="E19" s="12"/>
      <c r="F19" s="12"/>
      <c r="G19" s="12"/>
      <c r="H19" s="12"/>
      <c r="I19" s="12"/>
      <c r="J19" s="12"/>
      <c r="K19" s="12"/>
      <c r="L19" s="16"/>
    </row>
    <row r="20" spans="2:12" s="398" customFormat="1" ht="33.75" customHeight="1" x14ac:dyDescent="0.3">
      <c r="B20" s="16"/>
      <c r="C20" s="11"/>
      <c r="D20" s="677" t="s">
        <v>237</v>
      </c>
      <c r="E20" s="677"/>
      <c r="F20" s="677"/>
      <c r="G20" s="678" t="s">
        <v>238</v>
      </c>
      <c r="H20" s="679"/>
      <c r="I20" s="680"/>
      <c r="J20" s="678" t="s">
        <v>239</v>
      </c>
      <c r="K20" s="680"/>
      <c r="L20" s="677" t="s">
        <v>240</v>
      </c>
    </row>
    <row r="21" spans="2:12" s="398" customFormat="1" ht="33" x14ac:dyDescent="0.3">
      <c r="B21" s="17"/>
      <c r="C21" s="17"/>
      <c r="D21" s="334" t="s">
        <v>241</v>
      </c>
      <c r="E21" s="334" t="s">
        <v>242</v>
      </c>
      <c r="F21" s="334" t="s">
        <v>243</v>
      </c>
      <c r="G21" s="362" t="s">
        <v>244</v>
      </c>
      <c r="H21" s="362" t="s">
        <v>245</v>
      </c>
      <c r="I21" s="362" t="s">
        <v>246</v>
      </c>
      <c r="J21" s="362" t="s">
        <v>247</v>
      </c>
      <c r="K21" s="362" t="s">
        <v>248</v>
      </c>
      <c r="L21" s="677"/>
    </row>
    <row r="22" spans="2:12" s="398" customFormat="1" ht="16.5" x14ac:dyDescent="0.3">
      <c r="B22" s="334" t="s">
        <v>249</v>
      </c>
      <c r="C22" s="356" t="s">
        <v>250</v>
      </c>
      <c r="D22" s="19"/>
      <c r="E22" s="19"/>
      <c r="F22" s="19" t="s">
        <v>251</v>
      </c>
      <c r="G22" s="19"/>
      <c r="H22" s="19"/>
      <c r="I22" s="19"/>
      <c r="J22" s="19"/>
      <c r="K22" s="19"/>
      <c r="L22" s="18"/>
    </row>
    <row r="23" spans="2:12" s="398" customFormat="1" ht="16.5" x14ac:dyDescent="0.3">
      <c r="B23" s="577" t="s">
        <v>252</v>
      </c>
      <c r="C23" s="357" t="s">
        <v>253</v>
      </c>
      <c r="D23" s="19"/>
      <c r="E23" s="19"/>
      <c r="F23" s="19" t="s">
        <v>251</v>
      </c>
      <c r="G23" s="19"/>
      <c r="H23" s="19"/>
      <c r="I23" s="19"/>
      <c r="J23" s="20"/>
      <c r="K23" s="19"/>
      <c r="L23" s="18"/>
    </row>
    <row r="24" spans="2:12" s="398" customFormat="1" ht="16.5" x14ac:dyDescent="0.3">
      <c r="B24" s="578"/>
      <c r="C24" s="356" t="s">
        <v>254</v>
      </c>
      <c r="D24" s="19"/>
      <c r="E24" s="19"/>
      <c r="F24" s="19" t="s">
        <v>251</v>
      </c>
      <c r="G24" s="19"/>
      <c r="H24" s="19"/>
      <c r="I24" s="19"/>
      <c r="J24" s="19"/>
      <c r="K24" s="19"/>
      <c r="L24" s="18"/>
    </row>
    <row r="25" spans="2:12" s="398" customFormat="1" ht="16.5" x14ac:dyDescent="0.3">
      <c r="B25" s="605"/>
      <c r="C25" s="356" t="s">
        <v>255</v>
      </c>
      <c r="D25" s="20"/>
      <c r="E25" s="20"/>
      <c r="F25" s="19" t="s">
        <v>251</v>
      </c>
      <c r="G25" s="20"/>
      <c r="H25" s="20"/>
      <c r="I25" s="20"/>
      <c r="J25" s="20"/>
      <c r="K25" s="20"/>
      <c r="L25" s="18"/>
    </row>
    <row r="26" spans="2:12" s="398" customFormat="1" ht="16.5" x14ac:dyDescent="0.3">
      <c r="B26" s="577" t="s">
        <v>256</v>
      </c>
      <c r="C26" s="356" t="s">
        <v>257</v>
      </c>
      <c r="D26" s="20"/>
      <c r="E26" s="20"/>
      <c r="F26" s="19" t="s">
        <v>251</v>
      </c>
      <c r="G26" s="20"/>
      <c r="H26" s="20"/>
      <c r="I26" s="20"/>
      <c r="J26" s="20"/>
      <c r="K26" s="20"/>
      <c r="L26" s="18"/>
    </row>
    <row r="27" spans="2:12" s="398" customFormat="1" ht="16.5" x14ac:dyDescent="0.3">
      <c r="B27" s="578"/>
      <c r="C27" s="356" t="s">
        <v>258</v>
      </c>
      <c r="D27" s="20"/>
      <c r="E27" s="20"/>
      <c r="F27" s="19" t="s">
        <v>251</v>
      </c>
      <c r="G27" s="20"/>
      <c r="H27" s="20"/>
      <c r="I27" s="20"/>
      <c r="J27" s="20"/>
      <c r="K27" s="20"/>
      <c r="L27" s="18"/>
    </row>
    <row r="28" spans="2:12" s="398" customFormat="1" ht="16.5" x14ac:dyDescent="0.3">
      <c r="B28" s="606" t="s">
        <v>259</v>
      </c>
      <c r="C28" s="358" t="s">
        <v>260</v>
      </c>
      <c r="D28" s="20"/>
      <c r="E28" s="20"/>
      <c r="F28" s="19" t="s">
        <v>251</v>
      </c>
      <c r="G28" s="20"/>
      <c r="H28" s="20"/>
      <c r="I28" s="20"/>
      <c r="J28" s="20"/>
      <c r="K28" s="20"/>
      <c r="L28" s="18"/>
    </row>
    <row r="29" spans="2:12" s="398" customFormat="1" ht="20.25" customHeight="1" x14ac:dyDescent="0.3">
      <c r="B29" s="606"/>
      <c r="C29" s="356" t="s">
        <v>261</v>
      </c>
      <c r="D29" s="20"/>
      <c r="E29" s="20"/>
      <c r="F29" s="19" t="s">
        <v>251</v>
      </c>
      <c r="G29" s="20"/>
      <c r="H29" s="20"/>
      <c r="I29" s="20"/>
      <c r="J29" s="20"/>
      <c r="K29" s="20"/>
      <c r="L29" s="18"/>
    </row>
    <row r="30" spans="2:12" s="398" customFormat="1" ht="16.5" customHeight="1" x14ac:dyDescent="0.3">
      <c r="B30" s="334" t="s">
        <v>262</v>
      </c>
      <c r="C30" s="356" t="s">
        <v>263</v>
      </c>
      <c r="D30" s="20"/>
      <c r="E30" s="20"/>
      <c r="F30" s="19" t="s">
        <v>251</v>
      </c>
      <c r="G30" s="20"/>
      <c r="H30" s="20"/>
      <c r="I30" s="20"/>
      <c r="J30" s="20"/>
      <c r="K30" s="20"/>
      <c r="L30" s="18"/>
    </row>
    <row r="31" spans="2:12" s="398" customFormat="1" ht="59.25" customHeight="1" x14ac:dyDescent="0.3">
      <c r="B31" s="664" t="s">
        <v>264</v>
      </c>
      <c r="C31" s="359" t="s">
        <v>265</v>
      </c>
      <c r="D31" s="20"/>
      <c r="E31" s="20"/>
      <c r="F31" s="19" t="s">
        <v>251</v>
      </c>
      <c r="G31" s="20"/>
      <c r="H31" s="20"/>
      <c r="I31" s="20"/>
      <c r="J31" s="20"/>
      <c r="K31" s="20"/>
      <c r="L31" s="18"/>
    </row>
    <row r="32" spans="2:12" s="398" customFormat="1" ht="125.25" customHeight="1" x14ac:dyDescent="0.3">
      <c r="B32" s="687"/>
      <c r="C32" s="359" t="s">
        <v>266</v>
      </c>
      <c r="D32" s="20"/>
      <c r="E32" s="20"/>
      <c r="F32" s="19" t="s">
        <v>251</v>
      </c>
      <c r="G32" s="20"/>
      <c r="H32" s="20"/>
      <c r="I32" s="20"/>
      <c r="J32" s="20"/>
      <c r="K32" s="20"/>
      <c r="L32" s="18"/>
    </row>
    <row r="33" spans="2:12" s="398" customFormat="1" ht="16.5" x14ac:dyDescent="0.3">
      <c r="B33" s="687"/>
      <c r="C33" s="359" t="s">
        <v>267</v>
      </c>
      <c r="D33" s="20"/>
      <c r="E33" s="20"/>
      <c r="F33" s="19" t="s">
        <v>251</v>
      </c>
      <c r="G33" s="20"/>
      <c r="H33" s="20"/>
      <c r="I33" s="20"/>
      <c r="J33" s="20"/>
      <c r="K33" s="20"/>
      <c r="L33" s="18"/>
    </row>
    <row r="34" spans="2:12" s="398" customFormat="1" ht="70.5" customHeight="1" x14ac:dyDescent="0.3">
      <c r="B34" s="665"/>
      <c r="C34" s="359" t="s">
        <v>268</v>
      </c>
      <c r="D34" s="20"/>
      <c r="E34" s="20"/>
      <c r="F34" s="19" t="s">
        <v>251</v>
      </c>
      <c r="G34" s="20"/>
      <c r="H34" s="20"/>
      <c r="I34" s="20"/>
      <c r="J34" s="20"/>
      <c r="K34" s="20"/>
      <c r="L34" s="18"/>
    </row>
    <row r="35" spans="2:12" s="398" customFormat="1" ht="16.5" x14ac:dyDescent="0.3">
      <c r="B35" s="399"/>
      <c r="C35" s="401"/>
    </row>
    <row r="36" spans="2:12" s="398" customFormat="1" ht="31.5" customHeight="1" x14ac:dyDescent="0.3">
      <c r="B36" s="668" t="s">
        <v>269</v>
      </c>
      <c r="C36" s="688"/>
      <c r="D36" s="688"/>
      <c r="E36" s="688"/>
      <c r="F36" s="688"/>
      <c r="G36" s="688"/>
      <c r="H36" s="669"/>
      <c r="J36" s="689"/>
      <c r="K36" s="689"/>
      <c r="L36" s="689"/>
    </row>
    <row r="37" spans="2:12" s="398" customFormat="1" ht="34.5" customHeight="1" x14ac:dyDescent="0.3">
      <c r="C37" s="401"/>
      <c r="J37" s="376"/>
      <c r="K37" s="376"/>
      <c r="L37" s="376"/>
    </row>
    <row r="38" spans="2:12" s="398" customFormat="1" ht="50.25" customHeight="1" x14ac:dyDescent="0.3">
      <c r="B38" s="676" t="s">
        <v>270</v>
      </c>
      <c r="C38" s="676"/>
      <c r="D38" s="676"/>
      <c r="E38" s="676"/>
      <c r="F38" s="676"/>
      <c r="G38" s="676"/>
      <c r="H38" s="462" t="s">
        <v>251</v>
      </c>
      <c r="J38" s="690"/>
      <c r="K38" s="690"/>
      <c r="L38" s="376"/>
    </row>
    <row r="39" spans="2:12" s="398" customFormat="1" ht="30.75" customHeight="1" x14ac:dyDescent="0.3">
      <c r="B39" s="676" t="s">
        <v>271</v>
      </c>
      <c r="C39" s="676"/>
      <c r="D39" s="676"/>
      <c r="E39" s="676"/>
      <c r="F39" s="676"/>
      <c r="G39" s="676"/>
      <c r="H39" s="462" t="s">
        <v>251</v>
      </c>
      <c r="J39" s="690"/>
      <c r="K39" s="690"/>
      <c r="L39" s="376"/>
    </row>
    <row r="40" spans="2:12" s="398" customFormat="1" ht="49.5" customHeight="1" x14ac:dyDescent="0.3">
      <c r="B40" s="676" t="s">
        <v>272</v>
      </c>
      <c r="C40" s="676"/>
      <c r="D40" s="676"/>
      <c r="E40" s="676"/>
      <c r="F40" s="676"/>
      <c r="G40" s="676"/>
      <c r="H40" s="460"/>
    </row>
    <row r="41" spans="2:12" s="398" customFormat="1" ht="49.5" customHeight="1" x14ac:dyDescent="0.3">
      <c r="B41" s="676" t="s">
        <v>273</v>
      </c>
      <c r="C41" s="676"/>
      <c r="D41" s="676"/>
      <c r="E41" s="676"/>
      <c r="F41" s="676"/>
      <c r="G41" s="676"/>
      <c r="H41" s="462" t="s">
        <v>251</v>
      </c>
    </row>
    <row r="42" spans="2:12" s="398" customFormat="1" ht="36" customHeight="1" x14ac:dyDescent="0.3">
      <c r="B42" s="676" t="s">
        <v>274</v>
      </c>
      <c r="C42" s="676"/>
      <c r="D42" s="676"/>
      <c r="E42" s="676"/>
      <c r="F42" s="676"/>
      <c r="G42" s="676"/>
      <c r="H42" s="462" t="s">
        <v>251</v>
      </c>
    </row>
    <row r="43" spans="2:12" s="398" customFormat="1" ht="49.5" customHeight="1" x14ac:dyDescent="0.3">
      <c r="B43" s="676" t="s">
        <v>275</v>
      </c>
      <c r="C43" s="676"/>
      <c r="D43" s="676"/>
      <c r="E43" s="676"/>
      <c r="F43" s="676"/>
      <c r="G43" s="676"/>
      <c r="H43" s="462" t="s">
        <v>251</v>
      </c>
    </row>
    <row r="44" spans="2:12" ht="36" customHeight="1" x14ac:dyDescent="0.3">
      <c r="B44" s="676" t="s">
        <v>276</v>
      </c>
      <c r="C44" s="676"/>
      <c r="D44" s="676"/>
      <c r="E44" s="676"/>
      <c r="F44" s="676"/>
      <c r="G44" s="676"/>
      <c r="H44" s="461"/>
      <c r="I44" s="398"/>
      <c r="J44" s="398"/>
      <c r="K44" s="398"/>
      <c r="L44" s="398"/>
    </row>
    <row r="45" spans="2:12" ht="32.25" customHeight="1" x14ac:dyDescent="0.3">
      <c r="B45" s="676" t="s">
        <v>277</v>
      </c>
      <c r="C45" s="676"/>
      <c r="D45" s="676"/>
      <c r="E45" s="676"/>
      <c r="F45" s="676"/>
      <c r="G45" s="676"/>
      <c r="H45" s="461"/>
      <c r="I45" s="398"/>
      <c r="J45" s="398"/>
      <c r="K45" s="398"/>
      <c r="L45" s="398"/>
    </row>
    <row r="46" spans="2:12" ht="15" customHeight="1" x14ac:dyDescent="0.25">
      <c r="B46" s="691"/>
      <c r="C46" s="691"/>
      <c r="D46" s="691"/>
      <c r="E46" s="691"/>
      <c r="F46" s="691"/>
      <c r="G46" s="691"/>
    </row>
    <row r="47" spans="2:12" ht="36.75" customHeight="1" x14ac:dyDescent="0.25">
      <c r="B47" s="676" t="s">
        <v>278</v>
      </c>
      <c r="C47" s="676"/>
      <c r="D47" s="676"/>
      <c r="E47" s="676"/>
      <c r="F47" s="676"/>
      <c r="G47" s="676"/>
      <c r="H47" s="276" t="s">
        <v>251</v>
      </c>
    </row>
    <row r="48" spans="2:12" x14ac:dyDescent="0.25"/>
  </sheetData>
  <sheetProtection algorithmName="SHA-512" hashValue="LWVqdZkavXXxMx/1ij2IEp580zcmLPSwb7VGYx/8Tn2img8EQJvfZh9SN5pf7XyWkpg9324v+AdHHwIOz96Krw==" saltValue="YOngcc1RDhP11fNQrBQKYg==" spinCount="100000" sheet="1" formatCells="0"/>
  <mergeCells count="32">
    <mergeCell ref="B47:G47"/>
    <mergeCell ref="B31:B34"/>
    <mergeCell ref="B36:H36"/>
    <mergeCell ref="J36:L36"/>
    <mergeCell ref="J38:K38"/>
    <mergeCell ref="J39:K39"/>
    <mergeCell ref="B39:G39"/>
    <mergeCell ref="B38:G38"/>
    <mergeCell ref="B43:G43"/>
    <mergeCell ref="B44:G44"/>
    <mergeCell ref="B45:G45"/>
    <mergeCell ref="B46:G46"/>
    <mergeCell ref="B9:C9"/>
    <mergeCell ref="B13:C13"/>
    <mergeCell ref="B18:L18"/>
    <mergeCell ref="D9:L9"/>
    <mergeCell ref="D13:L13"/>
    <mergeCell ref="B11:C11"/>
    <mergeCell ref="D11:L11"/>
    <mergeCell ref="B15:C15"/>
    <mergeCell ref="D15:L15"/>
    <mergeCell ref="B16:L16"/>
    <mergeCell ref="D20:F20"/>
    <mergeCell ref="G20:I20"/>
    <mergeCell ref="J20:K20"/>
    <mergeCell ref="L20:L21"/>
    <mergeCell ref="B23:B25"/>
    <mergeCell ref="B26:B27"/>
    <mergeCell ref="B28:B29"/>
    <mergeCell ref="B40:G40"/>
    <mergeCell ref="B41:G41"/>
    <mergeCell ref="B42:G42"/>
  </mergeCells>
  <phoneticPr fontId="0"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8" tint="-0.499984740745262"/>
  </sheetPr>
  <dimension ref="A1:Q21"/>
  <sheetViews>
    <sheetView workbookViewId="0">
      <selection activeCell="H2" sqref="H2:I5"/>
    </sheetView>
  </sheetViews>
  <sheetFormatPr baseColWidth="10" defaultColWidth="0" defaultRowHeight="16.5" zeroHeight="1" x14ac:dyDescent="0.3"/>
  <cols>
    <col min="1" max="1" width="24.5703125" style="398" customWidth="1"/>
    <col min="2" max="2" width="16.28515625" style="398" customWidth="1"/>
    <col min="3" max="3" width="19.42578125" style="398" customWidth="1"/>
    <col min="4" max="4" width="15.42578125" style="398" customWidth="1"/>
    <col min="5" max="5" width="18.28515625" style="398" customWidth="1"/>
    <col min="6" max="6" width="15.140625" style="398" customWidth="1"/>
    <col min="7" max="7" width="14.42578125" style="398" customWidth="1"/>
    <col min="8" max="8" width="19.28515625" style="398" customWidth="1"/>
    <col min="9" max="9" width="10.85546875" style="398" bestFit="1" customWidth="1"/>
    <col min="10" max="10" width="11.7109375" style="398" customWidth="1"/>
    <col min="11" max="11" width="13.42578125" style="398" hidden="1" customWidth="1"/>
    <col min="12" max="12" width="35.140625" style="398" hidden="1" customWidth="1"/>
    <col min="13" max="13" width="19.42578125" style="398" hidden="1" customWidth="1"/>
    <col min="14" max="14" width="16.42578125" style="398" hidden="1" customWidth="1"/>
    <col min="15" max="15" width="16.5703125" style="398" hidden="1" customWidth="1"/>
    <col min="16" max="16" width="18.42578125" style="398" hidden="1" customWidth="1"/>
    <col min="17" max="17" width="20" style="398" hidden="1" customWidth="1"/>
    <col min="18" max="16384" width="11.42578125" style="398" hidden="1"/>
  </cols>
  <sheetData>
    <row r="1" spans="1:12" s="366" customFormat="1" ht="15" x14ac:dyDescent="0.25">
      <c r="A1" s="364"/>
      <c r="B1" s="364"/>
      <c r="C1" s="364"/>
      <c r="D1" s="364"/>
      <c r="E1" s="364"/>
      <c r="F1" s="364"/>
      <c r="G1" s="364"/>
      <c r="H1" s="364"/>
      <c r="I1" s="364"/>
      <c r="J1" s="364"/>
    </row>
    <row r="2" spans="1:12" s="366" customFormat="1" ht="15" x14ac:dyDescent="0.25">
      <c r="A2" s="364"/>
      <c r="B2" s="364"/>
      <c r="C2" s="364"/>
      <c r="D2" s="364"/>
      <c r="E2" s="364"/>
      <c r="F2" s="364"/>
      <c r="G2" s="364"/>
      <c r="H2" s="521" t="s">
        <v>0</v>
      </c>
      <c r="I2" s="522" t="s">
        <v>1</v>
      </c>
      <c r="J2" s="364"/>
    </row>
    <row r="3" spans="1:12" s="366" customFormat="1" ht="15" x14ac:dyDescent="0.25">
      <c r="A3" s="364"/>
      <c r="B3" s="385"/>
      <c r="C3" s="385"/>
      <c r="D3" s="385"/>
      <c r="E3" s="385"/>
      <c r="F3" s="385"/>
      <c r="G3" s="364"/>
      <c r="H3" s="523" t="s">
        <v>2</v>
      </c>
      <c r="I3" s="515">
        <v>10</v>
      </c>
      <c r="J3" s="364"/>
    </row>
    <row r="4" spans="1:12" s="366" customFormat="1" ht="15" x14ac:dyDescent="0.25">
      <c r="A4" s="364"/>
      <c r="B4" s="385"/>
      <c r="C4" s="385"/>
      <c r="D4" s="385"/>
      <c r="E4" s="385"/>
      <c r="F4" s="385"/>
      <c r="G4" s="364"/>
      <c r="H4" s="521" t="s">
        <v>3</v>
      </c>
      <c r="I4" s="516">
        <v>45848</v>
      </c>
      <c r="J4" s="364"/>
    </row>
    <row r="5" spans="1:12" s="366" customFormat="1" ht="15" x14ac:dyDescent="0.25">
      <c r="A5" s="364"/>
      <c r="B5" s="385"/>
      <c r="C5" s="385"/>
      <c r="D5" s="385"/>
      <c r="E5" s="385"/>
      <c r="F5" s="385"/>
      <c r="G5" s="364"/>
      <c r="H5" s="521" t="s">
        <v>4</v>
      </c>
      <c r="I5" s="522" t="s">
        <v>1225</v>
      </c>
      <c r="J5" s="364"/>
    </row>
    <row r="6" spans="1:12" s="366" customFormat="1" ht="15" x14ac:dyDescent="0.25">
      <c r="A6" s="364"/>
      <c r="B6" s="364"/>
      <c r="C6" s="364"/>
      <c r="D6" s="364"/>
      <c r="E6" s="364"/>
      <c r="F6" s="364"/>
      <c r="G6" s="364"/>
      <c r="H6" s="364"/>
      <c r="I6" s="364"/>
      <c r="J6" s="364"/>
    </row>
    <row r="7" spans="1:12" s="366" customFormat="1" ht="31.5" customHeight="1" x14ac:dyDescent="0.25">
      <c r="A7" s="364"/>
      <c r="B7" s="386"/>
      <c r="C7" s="386"/>
      <c r="D7" s="386"/>
      <c r="E7" s="386"/>
      <c r="F7" s="386"/>
      <c r="G7" s="386"/>
      <c r="H7" s="386"/>
      <c r="I7" s="386"/>
      <c r="J7" s="364"/>
      <c r="K7" s="397"/>
    </row>
    <row r="8" spans="1:12" s="389" customFormat="1" ht="15" x14ac:dyDescent="0.25">
      <c r="B8" s="388"/>
    </row>
    <row r="9" spans="1:12" s="391" customFormat="1" ht="30.95" customHeight="1" x14ac:dyDescent="0.25">
      <c r="B9" s="681" t="s">
        <v>12</v>
      </c>
      <c r="C9" s="682"/>
      <c r="D9" s="686" t="str">
        <f>'PDI-01'!E13</f>
        <v xml:space="preserve">Excelencia Académica para la Formación Integral </v>
      </c>
      <c r="E9" s="686"/>
      <c r="F9" s="686"/>
      <c r="G9" s="686"/>
      <c r="H9" s="686"/>
    </row>
    <row r="10" spans="1:12" s="391" customFormat="1" ht="6.75" customHeight="1" x14ac:dyDescent="0.25">
      <c r="B10" s="363"/>
      <c r="C10" s="260"/>
      <c r="D10" s="260"/>
      <c r="E10" s="260"/>
      <c r="F10" s="260"/>
      <c r="G10" s="260"/>
      <c r="H10" s="260"/>
    </row>
    <row r="11" spans="1:12" s="391" customFormat="1" ht="30.95" customHeight="1" x14ac:dyDescent="0.25">
      <c r="B11" s="681" t="s">
        <v>16</v>
      </c>
      <c r="C11" s="682"/>
      <c r="D11" s="686" t="str">
        <f>'PDI-01'!E15</f>
        <v>Gestión curricular</v>
      </c>
      <c r="E11" s="686"/>
      <c r="F11" s="686"/>
      <c r="G11" s="686"/>
      <c r="H11" s="686"/>
    </row>
    <row r="12" spans="1:12" s="391" customFormat="1" ht="6.75" customHeight="1" x14ac:dyDescent="0.25">
      <c r="B12" s="15"/>
      <c r="C12" s="14"/>
      <c r="D12" s="14"/>
      <c r="E12" s="14"/>
      <c r="F12" s="14"/>
      <c r="G12" s="14"/>
      <c r="H12" s="14"/>
    </row>
    <row r="13" spans="1:12" s="391" customFormat="1" ht="30.95" customHeight="1" x14ac:dyDescent="0.25">
      <c r="B13" s="681" t="s">
        <v>8</v>
      </c>
      <c r="C13" s="682"/>
      <c r="D13" s="686" t="str">
        <f>'PDI-01'!E11</f>
        <v>Diseño y renovación curricular de los programas académicos (PDI2028 – CEA - 01)</v>
      </c>
      <c r="E13" s="686"/>
      <c r="F13" s="686"/>
      <c r="G13" s="686"/>
      <c r="H13" s="686"/>
    </row>
    <row r="14" spans="1:12" ht="29.25" customHeight="1" x14ac:dyDescent="0.3">
      <c r="B14" s="21"/>
      <c r="C14" s="21"/>
      <c r="D14" s="21"/>
      <c r="E14" s="21"/>
      <c r="F14" s="21"/>
      <c r="G14" s="21"/>
      <c r="H14" s="21"/>
    </row>
    <row r="15" spans="1:12" ht="84.75" customHeight="1" x14ac:dyDescent="0.3">
      <c r="B15" s="698" t="s">
        <v>279</v>
      </c>
      <c r="C15" s="575"/>
      <c r="D15" s="695" t="s">
        <v>280</v>
      </c>
      <c r="E15" s="696"/>
      <c r="F15" s="696"/>
      <c r="G15" s="696"/>
      <c r="H15" s="697"/>
    </row>
    <row r="16" spans="1:12" ht="27" customHeight="1" x14ac:dyDescent="0.3">
      <c r="B16" s="606" t="s">
        <v>281</v>
      </c>
      <c r="C16" s="606"/>
      <c r="D16" s="606"/>
      <c r="E16" s="606"/>
      <c r="F16" s="606"/>
      <c r="G16" s="606"/>
      <c r="H16" s="606"/>
      <c r="I16" s="399"/>
      <c r="J16" s="399"/>
      <c r="K16" s="399"/>
      <c r="L16" s="399"/>
    </row>
    <row r="17" spans="2:11" ht="11.25" customHeight="1" x14ac:dyDescent="0.3">
      <c r="B17" s="378"/>
      <c r="C17" s="378"/>
      <c r="D17" s="378"/>
      <c r="E17" s="378"/>
      <c r="F17" s="378"/>
      <c r="G17" s="378"/>
      <c r="H17" s="378"/>
      <c r="I17" s="400"/>
      <c r="J17" s="400"/>
      <c r="K17" s="400"/>
    </row>
    <row r="18" spans="2:11" ht="163.5" customHeight="1" x14ac:dyDescent="0.3">
      <c r="B18" s="606" t="s">
        <v>282</v>
      </c>
      <c r="C18" s="606"/>
      <c r="D18" s="692" t="s">
        <v>283</v>
      </c>
      <c r="E18" s="693"/>
      <c r="F18" s="693"/>
      <c r="G18" s="693"/>
      <c r="H18" s="694"/>
    </row>
    <row r="19" spans="2:11" ht="165.75" customHeight="1" x14ac:dyDescent="0.3">
      <c r="B19" s="606" t="s">
        <v>284</v>
      </c>
      <c r="C19" s="606"/>
      <c r="D19" s="692" t="s">
        <v>285</v>
      </c>
      <c r="E19" s="693"/>
      <c r="F19" s="693"/>
      <c r="G19" s="693"/>
      <c r="H19" s="694"/>
    </row>
    <row r="20" spans="2:11" x14ac:dyDescent="0.3"/>
    <row r="21" spans="2:11" x14ac:dyDescent="0.3"/>
  </sheetData>
  <sheetProtection algorithmName="SHA-512" hashValue="LGlM7jIOt/vuMv0YuI6G92FmAHC7nQaLpzS+0w4WlZWyXK6Kq0fKhYOBL9IaCXfDLQrhcRiDcxmChIcZniz9cw==" saltValue="XqIa91VWfMgZ+ynlupSehg==" spinCount="100000" sheet="1" formatCells="0"/>
  <mergeCells count="13">
    <mergeCell ref="D13:H13"/>
    <mergeCell ref="D9:H9"/>
    <mergeCell ref="B9:C9"/>
    <mergeCell ref="B13:C13"/>
    <mergeCell ref="B15:C15"/>
    <mergeCell ref="B11:C11"/>
    <mergeCell ref="D11:H11"/>
    <mergeCell ref="B19:C19"/>
    <mergeCell ref="D19:H19"/>
    <mergeCell ref="D15:H15"/>
    <mergeCell ref="B16:H16"/>
    <mergeCell ref="B18:C18"/>
    <mergeCell ref="D18:H18"/>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XFC195"/>
  <sheetViews>
    <sheetView topLeftCell="A19" zoomScale="90" zoomScaleNormal="90" workbookViewId="0">
      <selection activeCell="D16" sqref="D16"/>
    </sheetView>
  </sheetViews>
  <sheetFormatPr baseColWidth="10" defaultColWidth="0" defaultRowHeight="15" customHeight="1" zeroHeight="1" x14ac:dyDescent="0.25"/>
  <cols>
    <col min="1" max="1" width="5.5703125" style="367" customWidth="1"/>
    <col min="2" max="2" width="38.42578125" style="367" customWidth="1"/>
    <col min="3" max="3" width="20.28515625" style="367" customWidth="1"/>
    <col min="4" max="4" width="20" style="367" customWidth="1"/>
    <col min="5" max="6" width="23.42578125" style="367" customWidth="1"/>
    <col min="7" max="7" width="24.42578125" style="367" customWidth="1"/>
    <col min="8" max="8" width="23.5703125" style="367" customWidth="1"/>
    <col min="9" max="9" width="21.140625" style="367" customWidth="1"/>
    <col min="10" max="10" width="29.42578125" style="367" customWidth="1"/>
    <col min="11" max="11" width="46.28515625" style="367" customWidth="1"/>
    <col min="12" max="12" width="26.7109375" style="367" customWidth="1"/>
    <col min="13" max="13" width="24.5703125" style="367" customWidth="1"/>
    <col min="14" max="14" width="24.7109375" style="379" customWidth="1"/>
    <col min="15" max="15" width="28" style="367" customWidth="1"/>
    <col min="16" max="16" width="47.28515625" style="367" customWidth="1"/>
    <col min="17" max="17" width="23.5703125" style="367" hidden="1" customWidth="1"/>
    <col min="18" max="18" width="4.42578125" style="367" hidden="1" customWidth="1"/>
    <col min="19" max="19" width="0.5703125" style="367" hidden="1" customWidth="1"/>
    <col min="20" max="20" width="7.42578125" style="367" customWidth="1"/>
    <col min="21" max="22" width="29.7109375" style="367" hidden="1"/>
    <col min="23" max="23" width="7.7109375" style="367" hidden="1"/>
    <col min="24" max="16383" width="29.7109375" style="367" hidden="1"/>
    <col min="16384" max="16384" width="17.5703125" style="367" hidden="1"/>
  </cols>
  <sheetData>
    <row r="1" spans="1:24" x14ac:dyDescent="0.25">
      <c r="A1" s="364"/>
      <c r="B1" s="364"/>
      <c r="C1" s="364"/>
      <c r="D1" s="364"/>
      <c r="E1" s="364"/>
      <c r="F1" s="364"/>
      <c r="G1" s="364"/>
      <c r="H1" s="364"/>
      <c r="I1" s="364"/>
      <c r="J1" s="364"/>
      <c r="K1" s="364"/>
      <c r="L1" s="364"/>
      <c r="M1" s="364"/>
      <c r="N1" s="364"/>
      <c r="O1" s="364"/>
      <c r="P1" s="364"/>
    </row>
    <row r="2" spans="1:24" x14ac:dyDescent="0.25">
      <c r="A2" s="364"/>
      <c r="B2" s="364"/>
      <c r="C2" s="364"/>
      <c r="D2" s="364"/>
      <c r="E2" s="364"/>
      <c r="F2" s="364"/>
      <c r="G2" s="364"/>
      <c r="H2" s="364"/>
      <c r="I2" s="364"/>
      <c r="J2" s="364"/>
      <c r="K2" s="364"/>
      <c r="L2" s="364"/>
      <c r="M2" s="364"/>
      <c r="N2" s="521" t="s">
        <v>0</v>
      </c>
      <c r="O2" s="522" t="s">
        <v>1</v>
      </c>
      <c r="P2" s="364"/>
    </row>
    <row r="3" spans="1:24" x14ac:dyDescent="0.25">
      <c r="A3" s="364"/>
      <c r="B3" s="364"/>
      <c r="C3" s="364"/>
      <c r="D3" s="364"/>
      <c r="E3" s="364"/>
      <c r="F3" s="364"/>
      <c r="G3" s="364"/>
      <c r="H3" s="364"/>
      <c r="I3" s="364"/>
      <c r="J3" s="364"/>
      <c r="K3" s="364"/>
      <c r="L3" s="364"/>
      <c r="M3" s="364"/>
      <c r="N3" s="523" t="s">
        <v>2</v>
      </c>
      <c r="O3" s="515">
        <v>10</v>
      </c>
      <c r="P3" s="364"/>
    </row>
    <row r="4" spans="1:24" x14ac:dyDescent="0.25">
      <c r="A4" s="364"/>
      <c r="B4" s="364"/>
      <c r="C4" s="364"/>
      <c r="D4" s="364"/>
      <c r="E4" s="364"/>
      <c r="F4" s="364"/>
      <c r="G4" s="364"/>
      <c r="H4" s="364"/>
      <c r="I4" s="364"/>
      <c r="J4" s="364"/>
      <c r="K4" s="364"/>
      <c r="L4" s="364"/>
      <c r="M4" s="364"/>
      <c r="N4" s="521" t="s">
        <v>3</v>
      </c>
      <c r="O4" s="516">
        <v>45848</v>
      </c>
      <c r="P4" s="364"/>
    </row>
    <row r="5" spans="1:24" x14ac:dyDescent="0.25">
      <c r="A5" s="364"/>
      <c r="B5" s="364"/>
      <c r="C5" s="364"/>
      <c r="D5" s="364"/>
      <c r="E5" s="364"/>
      <c r="F5" s="364"/>
      <c r="G5" s="364"/>
      <c r="H5" s="364"/>
      <c r="I5" s="364"/>
      <c r="J5" s="364"/>
      <c r="K5" s="364"/>
      <c r="L5" s="364"/>
      <c r="M5" s="364"/>
      <c r="N5" s="521" t="s">
        <v>4</v>
      </c>
      <c r="O5" s="522" t="s">
        <v>1226</v>
      </c>
      <c r="P5" s="364"/>
    </row>
    <row r="6" spans="1:24" x14ac:dyDescent="0.25">
      <c r="A6" s="364"/>
      <c r="B6" s="364"/>
      <c r="C6" s="364"/>
      <c r="D6" s="364"/>
      <c r="E6" s="364"/>
      <c r="F6" s="364"/>
      <c r="G6" s="364"/>
      <c r="H6" s="364"/>
      <c r="I6" s="364"/>
      <c r="J6" s="364"/>
      <c r="K6" s="364"/>
      <c r="L6" s="364"/>
      <c r="M6" s="364"/>
      <c r="N6" s="364"/>
      <c r="O6" s="364"/>
      <c r="P6" s="364"/>
    </row>
    <row r="7" spans="1:24" ht="27.75" customHeight="1" x14ac:dyDescent="0.25">
      <c r="A7" s="364"/>
      <c r="B7" s="364"/>
      <c r="C7" s="364"/>
      <c r="D7" s="364"/>
      <c r="E7" s="364"/>
      <c r="F7" s="364"/>
      <c r="G7" s="364"/>
      <c r="H7" s="364"/>
      <c r="I7" s="364"/>
      <c r="J7" s="364"/>
      <c r="K7" s="364"/>
      <c r="L7" s="364"/>
      <c r="M7" s="364"/>
      <c r="N7" s="364"/>
      <c r="O7" s="364"/>
      <c r="P7" s="364"/>
    </row>
    <row r="8" spans="1:24" x14ac:dyDescent="0.25">
      <c r="B8" s="373"/>
      <c r="C8" s="373"/>
      <c r="D8" s="373"/>
      <c r="E8" s="373"/>
      <c r="F8" s="373"/>
      <c r="G8" s="373"/>
      <c r="H8" s="373"/>
      <c r="I8" s="373"/>
      <c r="J8" s="373"/>
      <c r="K8" s="373"/>
      <c r="L8" s="373"/>
      <c r="M8" s="373"/>
      <c r="N8" s="374"/>
      <c r="O8" s="373"/>
      <c r="P8" s="373"/>
    </row>
    <row r="9" spans="1:24" s="376" customFormat="1" ht="36.75" customHeight="1" x14ac:dyDescent="0.3">
      <c r="B9" s="447" t="s">
        <v>305</v>
      </c>
      <c r="C9" s="611" t="s">
        <v>306</v>
      </c>
      <c r="D9" s="611"/>
      <c r="E9" s="611"/>
      <c r="F9" s="611"/>
      <c r="G9" s="611"/>
      <c r="H9" s="611"/>
      <c r="I9" s="611"/>
      <c r="J9" s="611"/>
      <c r="K9" s="611"/>
      <c r="L9" s="611"/>
      <c r="M9" s="611"/>
      <c r="N9" s="611"/>
      <c r="O9" s="611"/>
      <c r="P9" s="611"/>
      <c r="Q9" s="367"/>
      <c r="R9" s="367"/>
      <c r="S9" s="367"/>
      <c r="T9" s="367"/>
      <c r="U9" s="367"/>
      <c r="V9" s="367"/>
      <c r="W9" s="367"/>
      <c r="X9" s="367"/>
    </row>
    <row r="10" spans="1:24" s="376" customFormat="1" ht="16.5" x14ac:dyDescent="0.3">
      <c r="B10" s="641" t="s">
        <v>307</v>
      </c>
      <c r="C10" s="641"/>
      <c r="D10" s="641"/>
      <c r="E10" s="641"/>
      <c r="F10" s="641"/>
      <c r="G10" s="641"/>
      <c r="H10" s="641"/>
      <c r="I10" s="641"/>
      <c r="J10" s="641"/>
      <c r="K10" s="641"/>
      <c r="L10" s="641"/>
      <c r="M10" s="641"/>
      <c r="N10" s="641"/>
      <c r="O10" s="641"/>
      <c r="P10" s="641"/>
      <c r="Q10" s="367"/>
      <c r="R10" s="367"/>
      <c r="S10" s="367"/>
      <c r="T10" s="367"/>
      <c r="U10" s="367"/>
      <c r="V10" s="367"/>
      <c r="W10" s="367"/>
      <c r="X10" s="367"/>
    </row>
    <row r="11" spans="1:24" ht="16.5" x14ac:dyDescent="0.25">
      <c r="B11" s="378"/>
    </row>
    <row r="12" spans="1:24" x14ac:dyDescent="0.25"/>
    <row r="13" spans="1:24" ht="15" customHeight="1" x14ac:dyDescent="0.25">
      <c r="B13" s="641" t="s">
        <v>2</v>
      </c>
      <c r="C13" s="641" t="s">
        <v>308</v>
      </c>
      <c r="D13" s="641" t="s">
        <v>309</v>
      </c>
      <c r="E13" s="641" t="s">
        <v>310</v>
      </c>
      <c r="F13" s="699" t="s">
        <v>311</v>
      </c>
      <c r="G13" s="700"/>
      <c r="H13" s="700"/>
      <c r="I13" s="700"/>
      <c r="J13" s="700"/>
      <c r="K13" s="701"/>
      <c r="L13" s="699" t="s">
        <v>312</v>
      </c>
      <c r="M13" s="700"/>
      <c r="N13" s="700"/>
      <c r="O13" s="700"/>
      <c r="P13" s="701"/>
    </row>
    <row r="14" spans="1:24" ht="54" customHeight="1" x14ac:dyDescent="0.25">
      <c r="B14" s="641"/>
      <c r="C14" s="641"/>
      <c r="D14" s="641"/>
      <c r="E14" s="641"/>
      <c r="F14" s="361" t="s">
        <v>313</v>
      </c>
      <c r="G14" s="361" t="s">
        <v>314</v>
      </c>
      <c r="H14" s="361" t="s">
        <v>315</v>
      </c>
      <c r="I14" s="361" t="s">
        <v>1207</v>
      </c>
      <c r="J14" s="361" t="s">
        <v>316</v>
      </c>
      <c r="K14" s="361" t="s">
        <v>88</v>
      </c>
      <c r="L14" s="361" t="s">
        <v>317</v>
      </c>
      <c r="M14" s="446" t="s">
        <v>318</v>
      </c>
      <c r="N14" s="361" t="s">
        <v>319</v>
      </c>
      <c r="O14" s="361" t="s">
        <v>316</v>
      </c>
      <c r="P14" s="361" t="s">
        <v>88</v>
      </c>
      <c r="R14" s="379" t="s">
        <v>320</v>
      </c>
    </row>
    <row r="15" spans="1:24" ht="92.25" customHeight="1" x14ac:dyDescent="0.25">
      <c r="B15" s="517">
        <v>1</v>
      </c>
      <c r="C15" s="524" t="s">
        <v>1250</v>
      </c>
      <c r="D15" s="525" t="s">
        <v>1249</v>
      </c>
      <c r="E15" s="526" t="s">
        <v>1227</v>
      </c>
      <c r="F15" s="526"/>
      <c r="G15" s="526"/>
      <c r="H15" s="526"/>
      <c r="I15" s="526"/>
      <c r="J15" s="526"/>
      <c r="K15" s="526"/>
      <c r="L15" s="524" t="s">
        <v>1228</v>
      </c>
      <c r="M15" s="526"/>
      <c r="N15" s="526" t="s">
        <v>1229</v>
      </c>
      <c r="O15" s="524" t="s">
        <v>1230</v>
      </c>
      <c r="P15" s="524" t="s">
        <v>1231</v>
      </c>
    </row>
    <row r="16" spans="1:24" ht="141.75" customHeight="1" x14ac:dyDescent="0.3">
      <c r="B16" s="517">
        <v>2</v>
      </c>
      <c r="C16" s="524" t="s">
        <v>1247</v>
      </c>
      <c r="D16" s="531" t="s">
        <v>1248</v>
      </c>
      <c r="E16" s="526" t="s">
        <v>320</v>
      </c>
      <c r="F16" s="524" t="s">
        <v>1232</v>
      </c>
      <c r="G16" s="450" t="s">
        <v>1234</v>
      </c>
      <c r="H16" s="527"/>
      <c r="I16" s="527"/>
      <c r="J16" s="524" t="s">
        <v>1233</v>
      </c>
      <c r="K16" s="524" t="s">
        <v>1244</v>
      </c>
      <c r="L16" s="527"/>
      <c r="M16" s="527"/>
      <c r="N16" s="528"/>
      <c r="O16" s="527"/>
      <c r="P16" s="527"/>
    </row>
    <row r="17" spans="2:18" ht="165" x14ac:dyDescent="0.3">
      <c r="B17" s="526">
        <v>2</v>
      </c>
      <c r="C17" s="524" t="s">
        <v>1247</v>
      </c>
      <c r="D17" s="531" t="s">
        <v>1248</v>
      </c>
      <c r="E17" s="526" t="s">
        <v>320</v>
      </c>
      <c r="F17" s="524" t="s">
        <v>1232</v>
      </c>
      <c r="G17" s="527"/>
      <c r="H17" s="527"/>
      <c r="I17" s="450" t="s">
        <v>1236</v>
      </c>
      <c r="J17" s="450" t="s">
        <v>1235</v>
      </c>
      <c r="K17" s="524" t="s">
        <v>1245</v>
      </c>
      <c r="L17" s="527"/>
      <c r="M17" s="527"/>
      <c r="N17" s="527"/>
      <c r="O17" s="527"/>
      <c r="P17" s="527"/>
      <c r="R17" s="367" t="s">
        <v>325</v>
      </c>
    </row>
    <row r="18" spans="2:18" ht="148.5" x14ac:dyDescent="0.3">
      <c r="B18" s="526">
        <v>2</v>
      </c>
      <c r="C18" s="524" t="s">
        <v>1247</v>
      </c>
      <c r="D18" s="531" t="s">
        <v>1248</v>
      </c>
      <c r="E18" s="526" t="s">
        <v>16</v>
      </c>
      <c r="F18" s="524" t="s">
        <v>17</v>
      </c>
      <c r="G18" s="450" t="s">
        <v>1239</v>
      </c>
      <c r="H18" s="450" t="s">
        <v>1240</v>
      </c>
      <c r="I18" s="527"/>
      <c r="J18" s="450" t="s">
        <v>1237</v>
      </c>
      <c r="K18" s="524" t="s">
        <v>1238</v>
      </c>
      <c r="L18" s="527"/>
      <c r="M18" s="527"/>
      <c r="N18" s="527"/>
      <c r="O18" s="527"/>
      <c r="P18" s="527"/>
    </row>
    <row r="19" spans="2:18" ht="181.5" x14ac:dyDescent="0.3">
      <c r="B19" s="526">
        <v>2</v>
      </c>
      <c r="C19" s="524" t="s">
        <v>1247</v>
      </c>
      <c r="D19" s="531" t="s">
        <v>1248</v>
      </c>
      <c r="E19" s="526" t="s">
        <v>1227</v>
      </c>
      <c r="F19" s="524" t="s">
        <v>1232</v>
      </c>
      <c r="G19" s="527"/>
      <c r="H19" s="527"/>
      <c r="I19" s="527"/>
      <c r="J19" s="527"/>
      <c r="K19" s="527"/>
      <c r="L19" s="450" t="s">
        <v>324</v>
      </c>
      <c r="M19" s="526" t="s">
        <v>1243</v>
      </c>
      <c r="N19" s="526" t="s">
        <v>1243</v>
      </c>
      <c r="O19" s="524" t="s">
        <v>1241</v>
      </c>
      <c r="P19" s="524" t="s">
        <v>1242</v>
      </c>
    </row>
    <row r="20" spans="2:18" ht="132" x14ac:dyDescent="0.25">
      <c r="B20" s="526">
        <v>3</v>
      </c>
      <c r="C20" s="529" t="s">
        <v>1246</v>
      </c>
      <c r="D20" s="530" t="s">
        <v>1208</v>
      </c>
      <c r="E20" s="380" t="s">
        <v>320</v>
      </c>
      <c r="F20" s="464" t="s">
        <v>132</v>
      </c>
      <c r="G20" s="491" t="s">
        <v>138</v>
      </c>
      <c r="H20" s="463" t="s">
        <v>322</v>
      </c>
      <c r="I20" s="463" t="s">
        <v>322</v>
      </c>
      <c r="J20" s="492" t="s">
        <v>323</v>
      </c>
      <c r="K20" s="492" t="s">
        <v>1205</v>
      </c>
      <c r="L20" s="514"/>
      <c r="M20" s="380"/>
      <c r="N20" s="492"/>
      <c r="O20" s="492"/>
      <c r="P20" s="492"/>
      <c r="R20" s="367" t="s">
        <v>321</v>
      </c>
    </row>
    <row r="21" spans="2:18" ht="66" x14ac:dyDescent="0.25">
      <c r="B21" s="526">
        <v>3</v>
      </c>
      <c r="C21" s="529" t="s">
        <v>1246</v>
      </c>
      <c r="D21" s="530" t="s">
        <v>1208</v>
      </c>
      <c r="E21" s="380" t="s">
        <v>321</v>
      </c>
      <c r="F21" s="464"/>
      <c r="G21" s="465"/>
      <c r="H21" s="463"/>
      <c r="I21" s="492"/>
      <c r="J21" s="492"/>
      <c r="K21" s="492"/>
      <c r="L21" s="492" t="s">
        <v>324</v>
      </c>
      <c r="M21" s="463" t="s">
        <v>322</v>
      </c>
      <c r="N21" s="463" t="s">
        <v>322</v>
      </c>
      <c r="O21" s="493" t="s">
        <v>1191</v>
      </c>
      <c r="P21" s="493" t="s">
        <v>1206</v>
      </c>
    </row>
    <row r="22" spans="2:18" ht="16.5" x14ac:dyDescent="0.25">
      <c r="B22" s="381"/>
      <c r="C22" s="381"/>
      <c r="D22" s="381"/>
      <c r="E22" s="380"/>
      <c r="F22" s="381"/>
      <c r="G22" s="381"/>
      <c r="H22" s="381"/>
      <c r="I22" s="381"/>
      <c r="J22" s="381"/>
      <c r="K22" s="381"/>
      <c r="L22" s="381"/>
      <c r="M22" s="381"/>
      <c r="N22" s="381"/>
      <c r="O22" s="381"/>
      <c r="P22" s="381"/>
    </row>
    <row r="23" spans="2:18" ht="16.5" x14ac:dyDescent="0.25">
      <c r="B23" s="381"/>
      <c r="C23" s="381"/>
      <c r="D23" s="381"/>
      <c r="E23" s="380"/>
      <c r="F23" s="381"/>
      <c r="G23" s="381"/>
      <c r="H23" s="381"/>
      <c r="I23" s="381"/>
      <c r="J23" s="381"/>
      <c r="K23" s="381"/>
      <c r="L23" s="381"/>
      <c r="M23" s="381"/>
      <c r="N23" s="381"/>
      <c r="O23" s="381"/>
      <c r="P23" s="381"/>
    </row>
    <row r="24" spans="2:18" ht="16.5" x14ac:dyDescent="0.25">
      <c r="B24" s="381"/>
      <c r="C24" s="381"/>
      <c r="D24" s="381"/>
      <c r="E24" s="380"/>
      <c r="F24" s="381"/>
      <c r="G24" s="381"/>
      <c r="H24" s="381"/>
      <c r="I24" s="381"/>
      <c r="J24" s="381"/>
      <c r="K24" s="381"/>
      <c r="L24" s="381"/>
      <c r="M24" s="381"/>
      <c r="N24" s="381"/>
      <c r="O24" s="381"/>
      <c r="P24" s="381"/>
    </row>
    <row r="25" spans="2:18" x14ac:dyDescent="0.25"/>
    <row r="27" spans="2:18" ht="15" customHeight="1" x14ac:dyDescent="0.25"/>
    <row r="28" spans="2:18" ht="15" customHeight="1" x14ac:dyDescent="0.25"/>
    <row r="29" spans="2:18" ht="15" customHeight="1" x14ac:dyDescent="0.25"/>
    <row r="30" spans="2:18" ht="15" customHeight="1" x14ac:dyDescent="0.25"/>
    <row r="31" spans="2:18" ht="15" customHeight="1" x14ac:dyDescent="0.25"/>
    <row r="32" spans="2:18" ht="15" customHeight="1" x14ac:dyDescent="0.25"/>
    <row r="189" ht="15" customHeight="1" x14ac:dyDescent="0.25"/>
    <row r="195" ht="15" customHeight="1" x14ac:dyDescent="0.25"/>
  </sheetData>
  <sheetProtection algorithmName="SHA-512" hashValue="TFVYQeeqqXNCJRK3B8RYgOSC87bYDu6jxhY/TLpLYjqz+CR3d9ICfVndxtnoYj3YQKkQHHRTCrc/tbJodQPhSw==" saltValue="ya4foxv/Phl0KfGflUAYEw==" spinCount="100000" sheet="1" objects="1" scenarios="1"/>
  <mergeCells count="8">
    <mergeCell ref="C9:P9"/>
    <mergeCell ref="B10:P10"/>
    <mergeCell ref="B13:B14"/>
    <mergeCell ref="C13:C14"/>
    <mergeCell ref="D13:D14"/>
    <mergeCell ref="E13:E14"/>
    <mergeCell ref="L13:P13"/>
    <mergeCell ref="F13:K13"/>
  </mergeCells>
  <conditionalFormatting sqref="M22:N24 M20 M17:N19">
    <cfRule type="expression" dxfId="15" priority="8">
      <formula>OR($E17="Pilar",$E17="Programa")</formula>
    </cfRule>
  </conditionalFormatting>
  <dataValidations count="2">
    <dataValidation type="list" allowBlank="1" showInputMessage="1" showErrorMessage="1" sqref="E20:E21">
      <formula1>$R$14:$R$20</formula1>
    </dataValidation>
    <dataValidation type="list" allowBlank="1" showInputMessage="1" showErrorMessage="1" sqref="E20:E24">
      <formula1>#REF!</formula1>
    </dataValidation>
  </dataValidations>
  <pageMargins left="0.7" right="0.7" top="0.75" bottom="0.75" header="0.3" footer="0.3"/>
  <pageSetup paperSize="9"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AC223"/>
  <sheetViews>
    <sheetView workbookViewId="0">
      <selection activeCell="H5" sqref="H5"/>
    </sheetView>
  </sheetViews>
  <sheetFormatPr baseColWidth="10" defaultColWidth="0" defaultRowHeight="15" zeroHeight="1" x14ac:dyDescent="0.25"/>
  <cols>
    <col min="1" max="1" width="7.5703125" style="367" customWidth="1"/>
    <col min="2" max="2" width="39" style="375" customWidth="1"/>
    <col min="3" max="4" width="27.5703125" style="375" customWidth="1"/>
    <col min="5" max="5" width="22.140625" style="375" customWidth="1"/>
    <col min="6" max="6" width="24.42578125" style="375" customWidth="1"/>
    <col min="7" max="7" width="40.5703125" style="375" customWidth="1"/>
    <col min="8" max="8" width="38.85546875" style="375" customWidth="1"/>
    <col min="9" max="9" width="18.42578125" style="375" customWidth="1"/>
    <col min="10" max="17" width="11.42578125" style="375" customWidth="1"/>
    <col min="18" max="29" width="0" style="375" hidden="1" customWidth="1"/>
    <col min="30" max="16384" width="11.42578125" style="375" hidden="1"/>
  </cols>
  <sheetData>
    <row r="1" spans="1:18" x14ac:dyDescent="0.25">
      <c r="A1" s="364"/>
      <c r="B1" s="364"/>
      <c r="C1" s="364"/>
      <c r="D1" s="364"/>
      <c r="E1" s="364"/>
      <c r="F1" s="364"/>
      <c r="G1" s="364"/>
      <c r="H1" s="364"/>
      <c r="I1" s="364"/>
      <c r="J1" s="364"/>
      <c r="K1" s="364"/>
      <c r="L1" s="364"/>
      <c r="M1" s="364"/>
      <c r="N1" s="364"/>
      <c r="O1" s="364"/>
      <c r="P1" s="364"/>
      <c r="Q1" s="364"/>
    </row>
    <row r="2" spans="1:18" x14ac:dyDescent="0.25">
      <c r="A2" s="364"/>
      <c r="B2" s="364"/>
      <c r="C2" s="364"/>
      <c r="D2" s="364"/>
      <c r="E2" s="364"/>
      <c r="F2" s="364"/>
      <c r="G2" s="368" t="s">
        <v>0</v>
      </c>
      <c r="H2" s="369" t="s">
        <v>1</v>
      </c>
      <c r="I2" s="364"/>
      <c r="J2" s="364"/>
      <c r="K2" s="364"/>
      <c r="L2" s="364"/>
      <c r="M2" s="364"/>
      <c r="N2" s="364"/>
      <c r="O2" s="364"/>
      <c r="P2" s="364"/>
      <c r="Q2" s="364"/>
    </row>
    <row r="3" spans="1:18" x14ac:dyDescent="0.25">
      <c r="A3" s="364"/>
      <c r="B3" s="385"/>
      <c r="C3" s="385"/>
      <c r="D3" s="385"/>
      <c r="E3" s="385"/>
      <c r="F3" s="385"/>
      <c r="G3" s="370" t="s">
        <v>2</v>
      </c>
      <c r="H3" s="371">
        <v>9</v>
      </c>
      <c r="I3" s="364"/>
      <c r="J3" s="364"/>
      <c r="K3" s="364"/>
      <c r="L3" s="364"/>
      <c r="M3" s="364"/>
      <c r="N3" s="364"/>
      <c r="O3" s="364"/>
      <c r="P3" s="364"/>
      <c r="Q3" s="364"/>
    </row>
    <row r="4" spans="1:18" x14ac:dyDescent="0.25">
      <c r="A4" s="364"/>
      <c r="B4" s="385"/>
      <c r="C4" s="385"/>
      <c r="D4" s="385"/>
      <c r="E4" s="385"/>
      <c r="F4" s="385"/>
      <c r="G4" s="368" t="s">
        <v>3</v>
      </c>
      <c r="H4" s="372">
        <v>45771</v>
      </c>
      <c r="I4" s="364"/>
      <c r="J4" s="364"/>
      <c r="K4" s="364"/>
      <c r="L4" s="364"/>
      <c r="M4" s="364"/>
      <c r="N4" s="364"/>
      <c r="O4" s="364"/>
      <c r="P4" s="364"/>
      <c r="Q4" s="364"/>
    </row>
    <row r="5" spans="1:18" x14ac:dyDescent="0.25">
      <c r="A5" s="364"/>
      <c r="B5" s="385"/>
      <c r="C5" s="385"/>
      <c r="D5" s="385"/>
      <c r="E5" s="385"/>
      <c r="F5" s="385"/>
      <c r="G5" s="368" t="s">
        <v>4</v>
      </c>
      <c r="H5" s="369" t="s">
        <v>304</v>
      </c>
      <c r="I5" s="364"/>
      <c r="J5" s="364"/>
      <c r="K5" s="364"/>
      <c r="L5" s="364"/>
      <c r="M5" s="364"/>
      <c r="N5" s="364"/>
      <c r="O5" s="364"/>
      <c r="P5" s="364"/>
      <c r="Q5" s="364"/>
    </row>
    <row r="6" spans="1:18" x14ac:dyDescent="0.25">
      <c r="A6" s="364"/>
      <c r="B6" s="364"/>
      <c r="C6" s="364"/>
      <c r="D6" s="364"/>
      <c r="E6" s="364"/>
      <c r="F6" s="364"/>
      <c r="G6" s="364"/>
      <c r="H6" s="364"/>
      <c r="I6" s="364"/>
      <c r="J6" s="364"/>
      <c r="K6" s="364"/>
      <c r="L6" s="364"/>
      <c r="M6" s="364"/>
      <c r="N6" s="364"/>
      <c r="O6" s="364"/>
      <c r="P6" s="364"/>
      <c r="Q6" s="364"/>
    </row>
    <row r="7" spans="1:18" x14ac:dyDescent="0.25">
      <c r="A7" s="364"/>
      <c r="B7" s="386"/>
      <c r="C7" s="386"/>
      <c r="D7" s="386"/>
      <c r="E7" s="386"/>
      <c r="F7" s="386"/>
      <c r="G7" s="386"/>
      <c r="H7" s="386"/>
      <c r="I7" s="386"/>
      <c r="J7" s="386"/>
      <c r="K7" s="386"/>
      <c r="L7" s="386"/>
      <c r="M7" s="386"/>
      <c r="N7" s="386"/>
      <c r="O7" s="386"/>
      <c r="P7" s="386"/>
      <c r="Q7" s="386"/>
    </row>
    <row r="8" spans="1:18" s="367" customFormat="1" x14ac:dyDescent="0.25">
      <c r="A8" s="387"/>
      <c r="B8" s="388"/>
      <c r="C8" s="389"/>
      <c r="D8" s="389"/>
      <c r="E8" s="389"/>
      <c r="F8" s="389"/>
      <c r="G8" s="389"/>
      <c r="H8" s="389"/>
      <c r="I8" s="387"/>
      <c r="J8" s="387"/>
      <c r="K8" s="387"/>
      <c r="L8" s="387"/>
      <c r="M8" s="387"/>
      <c r="N8" s="387"/>
      <c r="O8" s="387"/>
      <c r="P8" s="387"/>
      <c r="Q8" s="387"/>
      <c r="R8" s="387"/>
    </row>
    <row r="9" spans="1:18" s="367" customFormat="1" ht="16.5" x14ac:dyDescent="0.25">
      <c r="A9" s="390"/>
      <c r="B9" s="681" t="s">
        <v>12</v>
      </c>
      <c r="C9" s="682"/>
      <c r="D9" s="704" t="str">
        <f>'PDI-01'!E13</f>
        <v xml:space="preserve">Excelencia Académica para la Formación Integral </v>
      </c>
      <c r="E9" s="705"/>
      <c r="F9" s="705"/>
      <c r="G9" s="705"/>
      <c r="H9" s="706"/>
      <c r="J9" s="390"/>
      <c r="K9" s="390"/>
      <c r="L9" s="390"/>
      <c r="M9" s="390"/>
      <c r="N9" s="390"/>
      <c r="O9" s="390"/>
      <c r="P9" s="390"/>
      <c r="Q9" s="390"/>
      <c r="R9" s="390"/>
    </row>
    <row r="10" spans="1:18" s="367" customFormat="1" ht="16.5" x14ac:dyDescent="0.25">
      <c r="A10" s="390"/>
      <c r="B10" s="363"/>
      <c r="C10" s="260"/>
      <c r="D10" s="302"/>
      <c r="E10" s="302"/>
      <c r="F10" s="302"/>
      <c r="G10" s="302"/>
      <c r="H10" s="302"/>
      <c r="J10" s="390"/>
      <c r="K10" s="390"/>
      <c r="L10" s="390"/>
      <c r="M10" s="390"/>
      <c r="N10" s="390"/>
      <c r="O10" s="390"/>
      <c r="P10" s="390"/>
      <c r="Q10" s="390"/>
      <c r="R10" s="390"/>
    </row>
    <row r="11" spans="1:18" s="367" customFormat="1" ht="31.5" customHeight="1" x14ac:dyDescent="0.25">
      <c r="A11" s="390"/>
      <c r="B11" s="681" t="s">
        <v>16</v>
      </c>
      <c r="C11" s="682"/>
      <c r="D11" s="704" t="str">
        <f>'PDI-01'!E15</f>
        <v>Gestión curricular</v>
      </c>
      <c r="E11" s="705"/>
      <c r="F11" s="705"/>
      <c r="G11" s="705"/>
      <c r="H11" s="706"/>
      <c r="J11" s="390"/>
      <c r="K11" s="390"/>
      <c r="L11" s="390"/>
      <c r="M11" s="390"/>
      <c r="N11" s="390"/>
      <c r="O11" s="390"/>
      <c r="P11" s="390"/>
      <c r="Q11" s="390"/>
      <c r="R11" s="390"/>
    </row>
    <row r="12" spans="1:18" s="367" customFormat="1" ht="16.5" x14ac:dyDescent="0.25">
      <c r="A12" s="390"/>
      <c r="B12" s="15"/>
      <c r="C12" s="14"/>
      <c r="D12" s="15"/>
      <c r="E12" s="15"/>
      <c r="F12" s="15"/>
      <c r="G12" s="15"/>
      <c r="H12" s="15"/>
      <c r="J12" s="390"/>
      <c r="K12" s="390"/>
      <c r="L12" s="390"/>
      <c r="M12" s="390"/>
      <c r="N12" s="390"/>
      <c r="O12" s="390"/>
      <c r="P12" s="390"/>
      <c r="Q12" s="390"/>
      <c r="R12" s="390"/>
    </row>
    <row r="13" spans="1:18" s="367" customFormat="1" ht="16.5" x14ac:dyDescent="0.25">
      <c r="A13" s="390"/>
      <c r="B13" s="681" t="s">
        <v>8</v>
      </c>
      <c r="C13" s="682"/>
      <c r="D13" s="704" t="str">
        <f>'PDI-01'!E11</f>
        <v>Diseño y renovación curricular de los programas académicos (PDI2028 – CEA - 01)</v>
      </c>
      <c r="E13" s="705"/>
      <c r="F13" s="705"/>
      <c r="G13" s="705"/>
      <c r="H13" s="706"/>
      <c r="J13" s="390"/>
      <c r="K13" s="390"/>
      <c r="L13" s="390"/>
      <c r="M13" s="390"/>
      <c r="N13" s="390"/>
      <c r="O13" s="390"/>
      <c r="P13" s="390"/>
      <c r="Q13" s="390"/>
      <c r="R13" s="390"/>
    </row>
    <row r="14" spans="1:18" s="367" customFormat="1" ht="16.5" x14ac:dyDescent="0.3">
      <c r="A14" s="376"/>
      <c r="B14" s="21"/>
      <c r="C14" s="21"/>
      <c r="D14" s="21"/>
      <c r="E14" s="21"/>
      <c r="F14" s="21"/>
      <c r="G14" s="21"/>
      <c r="H14" s="21"/>
      <c r="J14" s="376"/>
      <c r="K14" s="376"/>
      <c r="L14" s="376"/>
      <c r="M14" s="376"/>
      <c r="N14" s="376"/>
      <c r="O14" s="376"/>
      <c r="P14" s="376"/>
      <c r="Q14" s="376"/>
      <c r="R14" s="376"/>
    </row>
    <row r="15" spans="1:18" s="367" customFormat="1" ht="117.75" customHeight="1" x14ac:dyDescent="0.3">
      <c r="A15" s="376"/>
      <c r="B15" s="698" t="s">
        <v>286</v>
      </c>
      <c r="C15" s="575"/>
      <c r="D15" s="707" t="s">
        <v>287</v>
      </c>
      <c r="E15" s="708"/>
      <c r="F15" s="708"/>
      <c r="G15" s="708"/>
      <c r="H15" s="709"/>
      <c r="J15" s="376"/>
      <c r="K15" s="376"/>
      <c r="L15" s="376"/>
      <c r="M15" s="376"/>
      <c r="N15" s="376"/>
      <c r="O15" s="376"/>
      <c r="P15" s="376"/>
      <c r="Q15" s="376"/>
      <c r="R15" s="376"/>
    </row>
    <row r="16" spans="1:18" s="367" customFormat="1" ht="16.5" x14ac:dyDescent="0.3">
      <c r="A16" s="376"/>
      <c r="B16" s="606" t="s">
        <v>288</v>
      </c>
      <c r="C16" s="606"/>
      <c r="D16" s="606"/>
      <c r="E16" s="606"/>
      <c r="F16" s="606"/>
      <c r="G16" s="606"/>
      <c r="H16" s="606"/>
      <c r="I16" s="392"/>
      <c r="J16" s="392"/>
      <c r="K16" s="392"/>
      <c r="L16" s="392"/>
      <c r="M16" s="392"/>
      <c r="N16" s="392"/>
      <c r="O16" s="392"/>
      <c r="P16" s="392"/>
      <c r="Q16" s="392"/>
      <c r="R16" s="392"/>
    </row>
    <row r="17" spans="1:18" s="367" customFormat="1" ht="16.5" x14ac:dyDescent="0.3">
      <c r="A17" s="376"/>
      <c r="B17" s="10"/>
      <c r="C17" s="10"/>
      <c r="D17" s="10"/>
      <c r="E17" s="10"/>
      <c r="F17" s="10"/>
      <c r="G17" s="10"/>
      <c r="H17" s="10"/>
      <c r="I17" s="393"/>
      <c r="J17" s="394"/>
      <c r="K17" s="394"/>
      <c r="L17" s="394"/>
      <c r="M17" s="394"/>
      <c r="N17" s="394"/>
      <c r="O17" s="394"/>
      <c r="P17" s="394"/>
      <c r="Q17" s="394"/>
      <c r="R17" s="394"/>
    </row>
    <row r="18" spans="1:18" s="367" customFormat="1" ht="32.25" customHeight="1" x14ac:dyDescent="0.3">
      <c r="A18" s="376"/>
      <c r="B18" s="382" t="s">
        <v>289</v>
      </c>
      <c r="C18" s="703" t="str">
        <f>'PDI-03'!H16</f>
        <v>Acompañar a los programas académicos de pregrado y postgrado de las 10 facultades, para el diseño o la renovación de los currículos con base en el PEI, las orientaciones institucionales para la renovación curricular en la UTP, las necesidades del contexto y, los desarrollos científicos de las disciplinas.</v>
      </c>
      <c r="D18" s="703"/>
      <c r="E18" s="703"/>
      <c r="F18" s="703"/>
      <c r="G18" s="703"/>
      <c r="H18" s="703"/>
      <c r="I18" s="395"/>
      <c r="J18" s="376"/>
      <c r="K18" s="376"/>
      <c r="L18" s="376"/>
      <c r="M18" s="376"/>
      <c r="N18" s="376"/>
      <c r="O18" s="376"/>
      <c r="P18" s="376"/>
      <c r="Q18" s="376"/>
      <c r="R18" s="376"/>
    </row>
    <row r="19" spans="1:18" s="367" customFormat="1" x14ac:dyDescent="0.25">
      <c r="B19"/>
      <c r="C19"/>
      <c r="D19"/>
      <c r="E19"/>
      <c r="F19"/>
      <c r="G19"/>
      <c r="H19"/>
    </row>
    <row r="20" spans="1:18" s="367" customFormat="1" ht="38.25" customHeight="1" x14ac:dyDescent="0.25">
      <c r="B20" s="383" t="s">
        <v>290</v>
      </c>
      <c r="C20" s="383" t="s">
        <v>291</v>
      </c>
      <c r="D20" s="383" t="s">
        <v>292</v>
      </c>
      <c r="E20" s="383" t="s">
        <v>293</v>
      </c>
      <c r="F20" s="383" t="s">
        <v>294</v>
      </c>
      <c r="G20" s="384" t="s">
        <v>295</v>
      </c>
      <c r="H20" s="384" t="s">
        <v>296</v>
      </c>
    </row>
    <row r="21" spans="1:18" s="367" customFormat="1" ht="174.75" customHeight="1" x14ac:dyDescent="0.25">
      <c r="B21" s="449" t="s">
        <v>297</v>
      </c>
      <c r="C21" s="449" t="s">
        <v>298</v>
      </c>
      <c r="D21" s="449" t="s">
        <v>299</v>
      </c>
      <c r="E21" s="449" t="s">
        <v>300</v>
      </c>
      <c r="F21" s="449">
        <f>IFERROR(INDEX('Anexo Tabla Riesgos'!$E$9:$E$13,MATCH(D21,'Anexo Tabla Riesgos'!$D$9:$D$13,0))*INDEX('Anexo Tabla Riesgos'!$F$8:$J$8,MATCH(E21,'Anexo Tabla Riesgos'!$F$7:$J$7,0)),"-")</f>
        <v>6</v>
      </c>
      <c r="G21" s="449" t="s">
        <v>301</v>
      </c>
      <c r="H21" s="449" t="s">
        <v>302</v>
      </c>
    </row>
    <row r="22" spans="1:18" s="367" customFormat="1" ht="112.5" customHeight="1" x14ac:dyDescent="0.3">
      <c r="B22" s="450"/>
      <c r="C22" s="469"/>
      <c r="D22" s="425"/>
      <c r="E22" s="425"/>
      <c r="F22" s="425" t="str">
        <f>IFERROR(INDEX('Anexo Tabla Riesgos'!$E$9:$E$13,MATCH(D22,'Anexo Tabla Riesgos'!$D$9:$D$13,0))*INDEX('Anexo Tabla Riesgos'!$F$8:$J$8,MATCH(E22,'Anexo Tabla Riesgos'!$F$7:$J$7,0)),"-")</f>
        <v>-</v>
      </c>
      <c r="G22" s="425"/>
      <c r="H22" s="425"/>
    </row>
    <row r="23" spans="1:18" s="367" customFormat="1" ht="71.25" customHeight="1" x14ac:dyDescent="0.3">
      <c r="B23" s="449"/>
      <c r="C23" s="449"/>
      <c r="D23" s="424"/>
      <c r="E23" s="424"/>
      <c r="F23" s="424" t="str">
        <f>IFERROR(INDEX('Anexo Tabla Riesgos'!$E$9:$E$13,MATCH(D23,'Anexo Tabla Riesgos'!$D$9:$D$13,0))*INDEX('Anexo Tabla Riesgos'!$F$8:$J$8,MATCH(E23,'Anexo Tabla Riesgos'!$F$7:$J$7,0)),"-")</f>
        <v>-</v>
      </c>
      <c r="G23" s="424"/>
      <c r="H23" s="424"/>
    </row>
    <row r="24" spans="1:18" s="367" customFormat="1" ht="16.5" x14ac:dyDescent="0.3">
      <c r="B24" s="450"/>
      <c r="C24" s="450"/>
      <c r="D24" s="425"/>
      <c r="E24" s="425"/>
      <c r="F24" s="425" t="str">
        <f>IFERROR(INDEX('Anexo Tabla Riesgos'!$E$9:$E$13,MATCH(D24,'Anexo Tabla Riesgos'!$D$9:$D$13,0))*INDEX('Anexo Tabla Riesgos'!$F$8:$J$8,MATCH(E24,'Anexo Tabla Riesgos'!$F$7:$J$7,0)),"-")</f>
        <v>-</v>
      </c>
      <c r="G24" s="425"/>
      <c r="H24" s="425"/>
    </row>
    <row r="25" spans="1:18" s="367" customFormat="1" ht="69" customHeight="1" x14ac:dyDescent="0.3">
      <c r="B25" s="449"/>
      <c r="C25" s="449"/>
      <c r="D25" s="424"/>
      <c r="E25" s="424"/>
      <c r="F25" s="424" t="str">
        <f>IFERROR(INDEX('Anexo Tabla Riesgos'!$E$9:$E$13,MATCH(D25,'Anexo Tabla Riesgos'!$D$9:$D$13,0))*INDEX('Anexo Tabla Riesgos'!$F$8:$J$8,MATCH(E25,'Anexo Tabla Riesgos'!$F$7:$J$7,0)),"-")</f>
        <v>-</v>
      </c>
      <c r="G25" s="424"/>
      <c r="H25" s="424"/>
    </row>
    <row r="26" spans="1:18" s="367" customFormat="1" ht="30" customHeight="1" x14ac:dyDescent="0.3">
      <c r="B26" s="425"/>
      <c r="C26" s="425"/>
      <c r="D26" s="425"/>
      <c r="E26" s="425"/>
      <c r="F26" s="425" t="str">
        <f>IFERROR(INDEX('Anexo Tabla Riesgos'!$E$9:$E$13,MATCH(D26,'Anexo Tabla Riesgos'!$D$9:$D$13,0))*INDEX('Anexo Tabla Riesgos'!$F$8:$J$8,MATCH(E26,'Anexo Tabla Riesgos'!$F$7:$J$7,0)),"-")</f>
        <v>-</v>
      </c>
      <c r="G26" s="425"/>
      <c r="H26" s="425"/>
    </row>
    <row r="27" spans="1:18" s="367" customFormat="1" ht="30" customHeight="1" x14ac:dyDescent="0.3">
      <c r="B27" s="424"/>
      <c r="C27" s="424"/>
      <c r="D27" s="424"/>
      <c r="E27" s="424"/>
      <c r="F27" s="424" t="str">
        <f>IFERROR(INDEX('Anexo Tabla Riesgos'!$E$9:$E$13,MATCH(D27,'Anexo Tabla Riesgos'!$D$9:$D$13,0))*INDEX('Anexo Tabla Riesgos'!$F$8:$J$8,MATCH(E27,'Anexo Tabla Riesgos'!$F$7:$J$7,0)),"-")</f>
        <v>-</v>
      </c>
      <c r="G27" s="424"/>
      <c r="H27" s="424"/>
    </row>
    <row r="28" spans="1:18" s="367" customFormat="1" x14ac:dyDescent="0.25">
      <c r="M28" s="396" t="b">
        <f>AND(F21&gt;=3,F21&lt;=8)</f>
        <v>1</v>
      </c>
    </row>
    <row r="29" spans="1:18" s="367" customFormat="1" ht="16.5" x14ac:dyDescent="0.25">
      <c r="B29" s="702" t="s">
        <v>303</v>
      </c>
      <c r="C29" s="702"/>
      <c r="D29" s="702"/>
      <c r="E29" s="702"/>
      <c r="F29" s="702"/>
      <c r="G29" s="702"/>
      <c r="H29" s="702"/>
    </row>
    <row r="30" spans="1:18" s="367" customFormat="1" x14ac:dyDescent="0.25"/>
    <row r="31" spans="1:18" s="367" customFormat="1" x14ac:dyDescent="0.25"/>
    <row r="32" spans="1:18" s="367" customFormat="1" x14ac:dyDescent="0.25"/>
    <row r="33" s="367" customFormat="1" x14ac:dyDescent="0.25"/>
    <row r="34" s="367" customFormat="1" x14ac:dyDescent="0.25"/>
    <row r="35" s="367" customFormat="1" x14ac:dyDescent="0.25"/>
    <row r="36" s="367" customFormat="1" x14ac:dyDescent="0.25"/>
    <row r="37" s="367" customFormat="1" x14ac:dyDescent="0.25"/>
    <row r="38" s="367" customFormat="1" x14ac:dyDescent="0.25"/>
    <row r="39" s="367" customFormat="1" x14ac:dyDescent="0.25"/>
    <row r="40" s="367" customFormat="1" x14ac:dyDescent="0.25"/>
    <row r="41" s="367" customFormat="1" x14ac:dyDescent="0.25"/>
    <row r="42" s="367" customFormat="1" x14ac:dyDescent="0.25"/>
    <row r="43" s="367" customFormat="1" x14ac:dyDescent="0.25"/>
    <row r="44" s="367" customFormat="1" x14ac:dyDescent="0.25"/>
    <row r="45" s="367" customFormat="1" x14ac:dyDescent="0.25"/>
    <row r="46" s="367" customFormat="1" x14ac:dyDescent="0.25"/>
    <row r="47" s="367" customFormat="1" x14ac:dyDescent="0.25"/>
    <row r="48" s="367" customFormat="1" x14ac:dyDescent="0.25"/>
    <row r="49" s="367" customFormat="1" x14ac:dyDescent="0.25"/>
    <row r="50" s="367" customFormat="1" x14ac:dyDescent="0.25"/>
    <row r="51" s="367" customFormat="1" x14ac:dyDescent="0.25"/>
    <row r="52" s="367" customFormat="1" x14ac:dyDescent="0.25"/>
    <row r="53" s="367" customFormat="1" x14ac:dyDescent="0.25"/>
    <row r="54" s="367" customFormat="1" x14ac:dyDescent="0.25"/>
    <row r="55" s="367" customFormat="1" x14ac:dyDescent="0.25"/>
    <row r="56" s="367" customFormat="1" x14ac:dyDescent="0.25"/>
    <row r="57" s="367" customFormat="1" x14ac:dyDescent="0.25"/>
    <row r="58" s="367" customFormat="1" x14ac:dyDescent="0.25"/>
    <row r="59" s="367" customFormat="1" x14ac:dyDescent="0.25"/>
    <row r="60" s="367" customFormat="1" x14ac:dyDescent="0.25"/>
    <row r="61" s="367" customFormat="1" x14ac:dyDescent="0.25"/>
    <row r="62" s="367" customFormat="1" x14ac:dyDescent="0.25"/>
    <row r="63" s="367" customFormat="1" x14ac:dyDescent="0.25"/>
    <row r="64" s="367" customFormat="1" x14ac:dyDescent="0.25"/>
    <row r="65" s="367" customFormat="1" x14ac:dyDescent="0.25"/>
    <row r="66" s="367" customFormat="1" x14ac:dyDescent="0.25"/>
    <row r="67" s="367" customFormat="1" x14ac:dyDescent="0.25"/>
    <row r="68" s="367" customFormat="1" x14ac:dyDescent="0.25"/>
    <row r="69" s="367" customFormat="1" hidden="1" x14ac:dyDescent="0.25"/>
    <row r="70" s="367" customFormat="1" hidden="1" x14ac:dyDescent="0.25"/>
    <row r="71" s="367" customFormat="1" hidden="1" x14ac:dyDescent="0.25"/>
    <row r="72" s="367" customFormat="1" hidden="1" x14ac:dyDescent="0.25"/>
    <row r="73" s="367" customFormat="1" hidden="1" x14ac:dyDescent="0.25"/>
    <row r="74" s="367" customFormat="1" hidden="1" x14ac:dyDescent="0.25"/>
    <row r="75" s="367" customFormat="1" hidden="1" x14ac:dyDescent="0.25"/>
    <row r="76" s="367" customFormat="1" hidden="1" x14ac:dyDescent="0.25"/>
    <row r="77" s="367" customFormat="1" hidden="1" x14ac:dyDescent="0.25"/>
    <row r="78" s="367" customFormat="1" hidden="1" x14ac:dyDescent="0.25"/>
    <row r="79" s="367" customFormat="1" hidden="1" x14ac:dyDescent="0.25"/>
    <row r="80" s="367" customFormat="1" hidden="1" x14ac:dyDescent="0.25"/>
    <row r="81" s="367" customFormat="1" hidden="1" x14ac:dyDescent="0.25"/>
    <row r="82" s="367" customFormat="1" hidden="1" x14ac:dyDescent="0.25"/>
    <row r="83" s="367" customFormat="1" hidden="1" x14ac:dyDescent="0.25"/>
    <row r="84" s="367" customFormat="1" hidden="1" x14ac:dyDescent="0.25"/>
    <row r="85" s="367" customFormat="1" hidden="1" x14ac:dyDescent="0.25"/>
    <row r="86" s="367" customFormat="1" hidden="1" x14ac:dyDescent="0.25"/>
    <row r="87" s="367" customFormat="1" hidden="1" x14ac:dyDescent="0.25"/>
    <row r="88" s="367" customFormat="1" hidden="1" x14ac:dyDescent="0.25"/>
    <row r="89" s="367" customFormat="1" hidden="1" x14ac:dyDescent="0.25"/>
    <row r="90" s="367" customFormat="1" hidden="1" x14ac:dyDescent="0.25"/>
    <row r="91" s="367" customFormat="1" hidden="1" x14ac:dyDescent="0.25"/>
    <row r="92" s="367" customFormat="1" hidden="1" x14ac:dyDescent="0.25"/>
    <row r="93" s="367" customFormat="1" hidden="1" x14ac:dyDescent="0.25"/>
    <row r="94" s="367" customFormat="1" hidden="1" x14ac:dyDescent="0.25"/>
    <row r="95" s="367" customFormat="1" hidden="1" x14ac:dyDescent="0.25"/>
    <row r="96" s="367" customFormat="1" hidden="1" x14ac:dyDescent="0.25"/>
    <row r="97" s="367" customFormat="1" hidden="1" x14ac:dyDescent="0.25"/>
    <row r="98" s="367" customFormat="1" hidden="1" x14ac:dyDescent="0.25"/>
    <row r="99" s="367" customFormat="1" hidden="1" x14ac:dyDescent="0.25"/>
    <row r="100" s="367" customFormat="1" hidden="1" x14ac:dyDescent="0.25"/>
    <row r="101" s="367" customFormat="1" hidden="1" x14ac:dyDescent="0.25"/>
    <row r="102" s="367" customFormat="1" hidden="1" x14ac:dyDescent="0.25"/>
    <row r="103" s="367" customFormat="1" hidden="1" x14ac:dyDescent="0.25"/>
    <row r="104" s="367" customFormat="1" hidden="1" x14ac:dyDescent="0.25"/>
    <row r="105" s="367" customFormat="1" hidden="1" x14ac:dyDescent="0.25"/>
    <row r="106" s="367" customFormat="1" hidden="1" x14ac:dyDescent="0.25"/>
    <row r="107" s="367" customFormat="1" hidden="1" x14ac:dyDescent="0.25"/>
    <row r="108" s="367" customFormat="1" hidden="1" x14ac:dyDescent="0.25"/>
    <row r="109" s="367" customFormat="1" hidden="1" x14ac:dyDescent="0.25"/>
    <row r="110" s="367" customFormat="1" hidden="1" x14ac:dyDescent="0.25"/>
    <row r="111" s="367" customFormat="1" hidden="1" x14ac:dyDescent="0.25"/>
    <row r="112" s="367" customFormat="1" hidden="1" x14ac:dyDescent="0.25"/>
    <row r="113" s="367" customFormat="1" hidden="1" x14ac:dyDescent="0.25"/>
    <row r="114" s="367" customFormat="1" hidden="1" x14ac:dyDescent="0.25"/>
    <row r="115" s="367" customFormat="1" hidden="1" x14ac:dyDescent="0.25"/>
    <row r="116" s="367" customFormat="1" hidden="1" x14ac:dyDescent="0.25"/>
    <row r="117" s="367" customFormat="1" hidden="1" x14ac:dyDescent="0.25"/>
    <row r="118" s="367" customFormat="1" hidden="1" x14ac:dyDescent="0.25"/>
    <row r="119" s="367" customFormat="1" hidden="1" x14ac:dyDescent="0.25"/>
    <row r="120" s="367" customFormat="1" hidden="1" x14ac:dyDescent="0.25"/>
    <row r="121" s="367" customFormat="1" hidden="1" x14ac:dyDescent="0.25"/>
    <row r="122" s="367" customFormat="1" hidden="1" x14ac:dyDescent="0.25"/>
    <row r="123" s="367" customFormat="1" hidden="1" x14ac:dyDescent="0.25"/>
    <row r="124" s="367" customFormat="1" hidden="1" x14ac:dyDescent="0.25"/>
    <row r="125" s="367" customFormat="1" hidden="1" x14ac:dyDescent="0.25"/>
    <row r="126" s="367" customFormat="1" hidden="1" x14ac:dyDescent="0.25"/>
    <row r="127" s="367" customFormat="1" hidden="1" x14ac:dyDescent="0.25"/>
    <row r="128" s="367" customFormat="1" hidden="1" x14ac:dyDescent="0.25"/>
    <row r="129" s="367" customFormat="1" hidden="1" x14ac:dyDescent="0.25"/>
    <row r="130" s="367" customFormat="1" hidden="1" x14ac:dyDescent="0.25"/>
    <row r="131" s="367" customFormat="1" hidden="1" x14ac:dyDescent="0.25"/>
    <row r="132" s="367" customFormat="1" hidden="1" x14ac:dyDescent="0.25"/>
    <row r="133" s="367" customFormat="1" hidden="1" x14ac:dyDescent="0.25"/>
    <row r="134" s="367" customFormat="1" hidden="1" x14ac:dyDescent="0.25"/>
    <row r="135" s="367" customFormat="1" hidden="1" x14ac:dyDescent="0.25"/>
    <row r="136" s="367" customFormat="1" hidden="1" x14ac:dyDescent="0.25"/>
    <row r="137" s="367" customFormat="1" hidden="1" x14ac:dyDescent="0.25"/>
    <row r="138" s="367" customFormat="1" hidden="1" x14ac:dyDescent="0.25"/>
    <row r="139" s="367" customFormat="1" hidden="1" x14ac:dyDescent="0.25"/>
    <row r="140" s="367" customFormat="1" hidden="1" x14ac:dyDescent="0.25"/>
    <row r="141" s="367" customFormat="1" hidden="1" x14ac:dyDescent="0.25"/>
    <row r="142" s="367" customFormat="1" hidden="1" x14ac:dyDescent="0.25"/>
    <row r="143" s="367" customFormat="1" hidden="1" x14ac:dyDescent="0.25"/>
    <row r="144" s="367" customFormat="1" hidden="1" x14ac:dyDescent="0.25"/>
    <row r="145" s="367" customFormat="1" hidden="1" x14ac:dyDescent="0.25"/>
    <row r="146" s="367" customFormat="1" hidden="1" x14ac:dyDescent="0.25"/>
    <row r="147" s="367" customFormat="1" hidden="1" x14ac:dyDescent="0.25"/>
    <row r="148" s="367" customFormat="1" hidden="1" x14ac:dyDescent="0.25"/>
    <row r="149" s="367" customFormat="1" hidden="1" x14ac:dyDescent="0.25"/>
    <row r="150" s="367" customFormat="1" hidden="1" x14ac:dyDescent="0.25"/>
    <row r="151" s="367" customFormat="1" hidden="1" x14ac:dyDescent="0.25"/>
    <row r="152" s="367" customFormat="1" hidden="1" x14ac:dyDescent="0.25"/>
    <row r="153" s="367" customFormat="1" hidden="1" x14ac:dyDescent="0.25"/>
    <row r="154" s="367" customFormat="1" hidden="1" x14ac:dyDescent="0.25"/>
    <row r="155" s="367" customFormat="1" hidden="1" x14ac:dyDescent="0.25"/>
    <row r="156" s="367" customFormat="1" hidden="1" x14ac:dyDescent="0.25"/>
    <row r="157" s="367" customFormat="1" hidden="1" x14ac:dyDescent="0.25"/>
    <row r="158" s="367" customFormat="1" hidden="1" x14ac:dyDescent="0.25"/>
    <row r="159" s="367" customFormat="1" hidden="1" x14ac:dyDescent="0.25"/>
    <row r="160" s="367" customFormat="1" hidden="1" x14ac:dyDescent="0.25"/>
    <row r="161" s="367" customFormat="1" hidden="1" x14ac:dyDescent="0.25"/>
    <row r="162" s="367" customFormat="1" hidden="1" x14ac:dyDescent="0.25"/>
    <row r="163" s="367" customFormat="1" hidden="1" x14ac:dyDescent="0.25"/>
    <row r="164" s="367" customFormat="1" hidden="1" x14ac:dyDescent="0.25"/>
    <row r="165" s="367" customFormat="1" hidden="1" x14ac:dyDescent="0.25"/>
    <row r="166" s="367" customFormat="1" hidden="1" x14ac:dyDescent="0.25"/>
    <row r="167" s="367" customFormat="1" hidden="1" x14ac:dyDescent="0.25"/>
    <row r="168" s="367" customFormat="1" hidden="1" x14ac:dyDescent="0.25"/>
    <row r="169" s="367" customFormat="1" hidden="1" x14ac:dyDescent="0.25"/>
    <row r="170" s="367" customFormat="1" hidden="1" x14ac:dyDescent="0.25"/>
    <row r="171" s="367" customFormat="1" hidden="1" x14ac:dyDescent="0.25"/>
    <row r="172" s="367" customFormat="1" hidden="1" x14ac:dyDescent="0.25"/>
    <row r="173" s="367" customFormat="1" hidden="1" x14ac:dyDescent="0.25"/>
    <row r="174" s="367" customFormat="1" hidden="1" x14ac:dyDescent="0.25"/>
    <row r="175" s="367" customFormat="1" hidden="1" x14ac:dyDescent="0.25"/>
    <row r="176" s="367" customFormat="1" hidden="1" x14ac:dyDescent="0.25"/>
    <row r="177" s="367" customFormat="1" hidden="1" x14ac:dyDescent="0.25"/>
    <row r="178" s="367" customFormat="1" hidden="1" x14ac:dyDescent="0.25"/>
    <row r="179" s="367" customFormat="1" hidden="1" x14ac:dyDescent="0.25"/>
    <row r="180" s="367" customFormat="1" hidden="1" x14ac:dyDescent="0.25"/>
    <row r="181" s="367" customFormat="1" hidden="1" x14ac:dyDescent="0.25"/>
    <row r="182" s="367" customFormat="1" hidden="1" x14ac:dyDescent="0.25"/>
    <row r="183" s="367" customFormat="1" hidden="1" x14ac:dyDescent="0.25"/>
    <row r="184" s="367" customFormat="1" hidden="1" x14ac:dyDescent="0.25"/>
    <row r="185" s="367" customFormat="1" hidden="1" x14ac:dyDescent="0.25"/>
    <row r="186" s="367" customFormat="1" hidden="1" x14ac:dyDescent="0.25"/>
    <row r="187" s="367" customFormat="1" hidden="1" x14ac:dyDescent="0.25"/>
    <row r="188" s="367" customFormat="1" hidden="1" x14ac:dyDescent="0.25"/>
    <row r="189" s="367" customFormat="1" hidden="1" x14ac:dyDescent="0.25"/>
    <row r="190" s="367" customFormat="1" hidden="1" x14ac:dyDescent="0.25"/>
    <row r="191" s="367" customFormat="1" hidden="1" x14ac:dyDescent="0.25"/>
    <row r="192" s="367" customFormat="1" hidden="1" x14ac:dyDescent="0.25"/>
    <row r="193" s="367" customFormat="1" hidden="1" x14ac:dyDescent="0.25"/>
    <row r="194" s="367" customFormat="1" hidden="1" x14ac:dyDescent="0.25"/>
    <row r="195" s="367" customFormat="1" hidden="1" x14ac:dyDescent="0.25"/>
    <row r="196" s="367" customFormat="1" hidden="1" x14ac:dyDescent="0.25"/>
    <row r="197" s="367" customFormat="1" hidden="1" x14ac:dyDescent="0.25"/>
    <row r="198" s="367" customFormat="1" hidden="1" x14ac:dyDescent="0.25"/>
    <row r="199" s="367" customFormat="1" hidden="1" x14ac:dyDescent="0.25"/>
    <row r="200" s="367" customFormat="1" hidden="1" x14ac:dyDescent="0.25"/>
    <row r="201" s="367" customFormat="1" hidden="1" x14ac:dyDescent="0.25"/>
    <row r="202" s="367" customFormat="1" hidden="1" x14ac:dyDescent="0.25"/>
    <row r="203" s="367" customFormat="1" hidden="1" x14ac:dyDescent="0.25"/>
    <row r="204" s="367" customFormat="1" hidden="1" x14ac:dyDescent="0.25"/>
    <row r="205" s="367" customFormat="1" hidden="1" x14ac:dyDescent="0.25"/>
    <row r="206" s="367" customFormat="1" hidden="1" x14ac:dyDescent="0.25"/>
    <row r="207" s="367" customFormat="1" hidden="1" x14ac:dyDescent="0.25"/>
    <row r="208" s="367" customFormat="1" hidden="1" x14ac:dyDescent="0.25"/>
    <row r="209" s="367" customFormat="1" hidden="1" x14ac:dyDescent="0.25"/>
    <row r="210" s="367" customFormat="1" hidden="1" x14ac:dyDescent="0.25"/>
    <row r="211" s="367" customFormat="1" hidden="1" x14ac:dyDescent="0.25"/>
    <row r="212" s="367" customFormat="1" hidden="1" x14ac:dyDescent="0.25"/>
    <row r="213" s="367" customFormat="1" hidden="1" x14ac:dyDescent="0.25"/>
    <row r="214" s="367" customFormat="1" hidden="1" x14ac:dyDescent="0.25"/>
    <row r="215" s="367" customFormat="1" hidden="1" x14ac:dyDescent="0.25"/>
    <row r="216" s="367" customFormat="1" hidden="1" x14ac:dyDescent="0.25"/>
    <row r="217" s="367" customFormat="1" hidden="1" x14ac:dyDescent="0.25"/>
    <row r="218" s="367" customFormat="1" hidden="1" x14ac:dyDescent="0.25"/>
    <row r="219" s="367" customFormat="1" hidden="1" x14ac:dyDescent="0.25"/>
    <row r="220" s="367" customFormat="1" hidden="1" x14ac:dyDescent="0.25"/>
    <row r="221" s="367" customFormat="1" hidden="1" x14ac:dyDescent="0.25"/>
    <row r="222" s="367" customFormat="1" hidden="1" x14ac:dyDescent="0.25"/>
    <row r="223" s="367" customFormat="1" hidden="1" x14ac:dyDescent="0.25"/>
  </sheetData>
  <mergeCells count="11">
    <mergeCell ref="B29:H29"/>
    <mergeCell ref="B15:C15"/>
    <mergeCell ref="C18:H18"/>
    <mergeCell ref="D9:H9"/>
    <mergeCell ref="D11:H11"/>
    <mergeCell ref="D13:H13"/>
    <mergeCell ref="D15:H15"/>
    <mergeCell ref="B16:H16"/>
    <mergeCell ref="B9:C9"/>
    <mergeCell ref="B11:C11"/>
    <mergeCell ref="B13:C13"/>
  </mergeCells>
  <conditionalFormatting sqref="F21:F27">
    <cfRule type="expression" dxfId="14" priority="1">
      <formula>AND(F21&gt;=15,F21&lt;=25)</formula>
    </cfRule>
    <cfRule type="expression" dxfId="13" priority="2">
      <formula>AND(F21&gt;=9,F21&lt;=12)</formula>
    </cfRule>
    <cfRule type="expression" dxfId="12" priority="3">
      <formula>AND(F21&gt;=3,F21&lt;=8)</formula>
    </cfRule>
    <cfRule type="expression" dxfId="11" priority="4">
      <formula>AND(F21&gt;=1,F21&lt;=2)</formula>
    </cfRule>
  </conditionalFormatting>
  <dataValidations count="2">
    <dataValidation type="list" allowBlank="1" showInputMessage="1" showErrorMessage="1" sqref="B21:B27">
      <formula1>riesg</formula1>
    </dataValidation>
    <dataValidation allowBlank="1" showInputMessage="1" showErrorMessage="1" prompt="De acuerdo al análisis de los factores interno y externos que incluyo en el estudio de contexto del proceso, establezca claramente la causa que genera el riesgo." sqref="C22"/>
  </dataValidations>
  <pageMargins left="0.7" right="0.7" top="0.75" bottom="0.75" header="0.3" footer="0.3"/>
  <pageSetup paperSize="9" orientation="portrait" horizontalDpi="4294967295" verticalDpi="4294967295"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'Anexo Tabla Riesgos'!$D$9:$D$13</xm:f>
          </x14:formula1>
          <xm:sqref>D21:D27</xm:sqref>
        </x14:dataValidation>
        <x14:dataValidation type="list" allowBlank="1" showInputMessage="1" showErrorMessage="1">
          <x14:formula1>
            <xm:f>'Anexo Tabla Riesgos'!$F$7:$J$7</xm:f>
          </x14:formula1>
          <xm:sqref>E21:E27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F65881311F244BB9B7C9C1E7A5DD15" ma:contentTypeVersion="14" ma:contentTypeDescription="Create a new document." ma:contentTypeScope="" ma:versionID="78e8e9d032d2eaefbda70bd19667faa2">
  <xsd:schema xmlns:xsd="http://www.w3.org/2001/XMLSchema" xmlns:xs="http://www.w3.org/2001/XMLSchema" xmlns:p="http://schemas.microsoft.com/office/2006/metadata/properties" xmlns:ns3="bad8f59e-3461-44de-beae-ec124f0edd9e" targetNamespace="http://schemas.microsoft.com/office/2006/metadata/properties" ma:root="true" ma:fieldsID="c70863e1d0b87a47083efbc22588dd1b" ns3:_="">
    <xsd:import namespace="bad8f59e-3461-44de-beae-ec124f0edd9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LengthInSeconds" minOccurs="0"/>
                <xsd:element ref="ns3:MediaServiceLocation" minOccurs="0"/>
                <xsd:element ref="ns3:MediaServiceSearchProperties"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8f59e-3461-44de-beae-ec124f0edd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5251D8-F3FC-4AC0-A25B-772DE60FF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8f59e-3461-44de-beae-ec124f0edd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E4BB89-3D21-41CD-AA3C-1B058A27B340}">
  <ds:schemaRefs>
    <ds:schemaRef ds:uri="http://schemas.microsoft.com/sharepoint/v3/contenttype/forms"/>
  </ds:schemaRefs>
</ds:datastoreItem>
</file>

<file path=customXml/itemProps3.xml><?xml version="1.0" encoding="utf-8"?>
<ds:datastoreItem xmlns:ds="http://schemas.openxmlformats.org/officeDocument/2006/customXml" ds:itemID="{4112C6A6-F117-40F1-A52F-7051F3248D78}">
  <ds:schemaRefs>
    <ds:schemaRef ds:uri="http://purl.org/dc/dcmitype/"/>
    <ds:schemaRef ds:uri="bad8f59e-3461-44de-beae-ec124f0edd9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49</vt:i4>
      </vt:variant>
    </vt:vector>
  </HeadingPairs>
  <TitlesOfParts>
    <vt:vector size="63" baseType="lpstr">
      <vt:lpstr>Índice</vt:lpstr>
      <vt:lpstr>PDI-01</vt:lpstr>
      <vt:lpstr>PDI-02</vt:lpstr>
      <vt:lpstr>PDI-03</vt:lpstr>
      <vt:lpstr>PDI-04</vt:lpstr>
      <vt:lpstr>PDI-05</vt:lpstr>
      <vt:lpstr>PDI-06</vt:lpstr>
      <vt:lpstr>PDI-07</vt:lpstr>
      <vt:lpstr>PDI-08</vt:lpstr>
      <vt:lpstr>Anexo fórmulas</vt:lpstr>
      <vt:lpstr>Anexo Tabla Riesgos</vt:lpstr>
      <vt:lpstr>BD_Ref</vt:lpstr>
      <vt:lpstr>Ind_Obj</vt:lpstr>
      <vt:lpstr>Ind_Com</vt:lpstr>
      <vt:lpstr>'PDI-02'!Área_de_impresión</vt:lpstr>
      <vt:lpstr>CGTC</vt:lpstr>
      <vt:lpstr>CRITERIO1</vt:lpstr>
      <vt:lpstr>CRITERIO10</vt:lpstr>
      <vt:lpstr>CRITERIO11</vt:lpstr>
      <vt:lpstr>CRITERIO2</vt:lpstr>
      <vt:lpstr>CRITERIO3</vt:lpstr>
      <vt:lpstr>CRITERIO4</vt:lpstr>
      <vt:lpstr>CRITERIO5</vt:lpstr>
      <vt:lpstr>CRITERIO6</vt:lpstr>
      <vt:lpstr>CRITERIO7</vt:lpstr>
      <vt:lpstr>CRITERIO8</vt:lpstr>
      <vt:lpstr>CRITERIO9</vt:lpstr>
      <vt:lpstr>CV</vt:lpstr>
      <vt:lpstr>EA</vt:lpstr>
      <vt:lpstr>FACTOR1</vt:lpstr>
      <vt:lpstr>FACTOR10</vt:lpstr>
      <vt:lpstr>FACTOR11</vt:lpstr>
      <vt:lpstr>FACTOR12</vt:lpstr>
      <vt:lpstr>FACTOR2</vt:lpstr>
      <vt:lpstr>FACTOR3</vt:lpstr>
      <vt:lpstr>FACTOR4</vt:lpstr>
      <vt:lpstr>FACTOR5</vt:lpstr>
      <vt:lpstr>FACTOR6</vt:lpstr>
      <vt:lpstr>FACTOR7</vt:lpstr>
      <vt:lpstr>FACTOR8</vt:lpstr>
      <vt:lpstr>FACTOR9</vt:lpstr>
      <vt:lpstr>FACTORES</vt:lpstr>
      <vt:lpstr>GC</vt:lpstr>
      <vt:lpstr>GSI</vt:lpstr>
      <vt:lpstr>impact</vt:lpstr>
      <vt:lpstr>INDCALI</vt:lpstr>
      <vt:lpstr>INDCBIE</vt:lpstr>
      <vt:lpstr>INDCCOB</vt:lpstr>
      <vt:lpstr>INDCDES</vt:lpstr>
      <vt:lpstr>INDCIMP</vt:lpstr>
      <vt:lpstr>INDCINT</vt:lpstr>
      <vt:lpstr>INDCINV</vt:lpstr>
      <vt:lpstr>INDOALI</vt:lpstr>
      <vt:lpstr>INDOBIE</vt:lpstr>
      <vt:lpstr>INDOCOB</vt:lpstr>
      <vt:lpstr>INDODES</vt:lpstr>
      <vt:lpstr>INDOIMP</vt:lpstr>
      <vt:lpstr>INDOINT</vt:lpstr>
      <vt:lpstr>INDOINV</vt:lpstr>
      <vt:lpstr>MACROPROCESOS</vt:lpstr>
      <vt:lpstr>OBJPDI</vt:lpstr>
      <vt:lpstr>probab</vt:lpstr>
      <vt:lpstr>riesg</vt:lpstr>
    </vt:vector>
  </TitlesOfParts>
  <Manager/>
  <Company>Universidad Tecnológica de Pereira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Edicion882</dc:creator>
  <cp:keywords/>
  <dc:description/>
  <cp:lastModifiedBy>Usuario UTP</cp:lastModifiedBy>
  <cp:revision/>
  <dcterms:created xsi:type="dcterms:W3CDTF">2011-11-24T16:12:35Z</dcterms:created>
  <dcterms:modified xsi:type="dcterms:W3CDTF">2025-08-15T16:51:18Z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0x01010023F65881311F244BB9B7C9C1E7A5DD15</vt:lpwstr>
  </property>
</Properties>
</file>