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EAFI 2025 - 2028\"/>
    </mc:Choice>
  </mc:AlternateContent>
  <bookViews>
    <workbookView xWindow="-120" yWindow="-120" windowWidth="20730" windowHeight="11160"/>
  </bookViews>
  <sheets>
    <sheet name="Índice" sheetId="15" r:id="rId1"/>
    <sheet name="PDI-01" sheetId="2" r:id="rId2"/>
    <sheet name="PDI-02" sheetId="3" r:id="rId3"/>
    <sheet name="PDI-03" sheetId="4" r:id="rId4"/>
    <sheet name="PDI-04" sheetId="25" r:id="rId5"/>
    <sheet name="PDI-05" sheetId="9" r:id="rId6"/>
    <sheet name="PDI-06" sheetId="10" r:id="rId7"/>
    <sheet name="PDI-07" sheetId="20" r:id="rId8"/>
    <sheet name="PDI-08" sheetId="23" state="hidden" r:id="rId9"/>
    <sheet name="Anexo fórmulas" sheetId="22" state="hidden" r:id="rId10"/>
    <sheet name="Anexo Tabla Riesgos" sheetId="24" state="hidden" r:id="rId11"/>
    <sheet name="BD_Ref" sheetId="17" state="hidden" r:id="rId12"/>
    <sheet name="Ind_Obj" sheetId="18" state="hidden" r:id="rId13"/>
    <sheet name="Ind_Com" sheetId="19" state="hidden" r:id="rId14"/>
  </sheets>
  <externalReferences>
    <externalReference r:id="rId15"/>
    <externalReference r:id="rId16"/>
    <externalReference r:id="rId17"/>
  </externalReferences>
  <definedNames>
    <definedName name="_xlnm.Print_Area" localSheetId="2">'PDI-02'!$A$4:$I$15</definedName>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30" i="25" l="1"/>
  <c r="D147" i="25" s="1"/>
  <c r="D164" i="25" s="1"/>
  <c r="D131" i="25"/>
  <c r="D148" i="25" s="1"/>
  <c r="D165" i="25" s="1"/>
  <c r="D132" i="25"/>
  <c r="D149" i="25" s="1"/>
  <c r="D166" i="25" s="1"/>
  <c r="D133" i="25"/>
  <c r="D150" i="25" s="1"/>
  <c r="D167" i="25" s="1"/>
  <c r="D129" i="25"/>
  <c r="D146" i="25" s="1"/>
  <c r="D163" i="25" s="1"/>
  <c r="B178" i="25" l="1"/>
  <c r="D28" i="2" l="1"/>
  <c r="C18" i="23"/>
  <c r="F21" i="23"/>
  <c r="D22" i="2" l="1"/>
  <c r="D23" i="2"/>
  <c r="J2" i="4" l="1"/>
  <c r="F94" i="25" l="1"/>
  <c r="G94" i="25" s="1"/>
  <c r="H94" i="25" s="1"/>
  <c r="F95" i="25"/>
  <c r="G95" i="25" s="1"/>
  <c r="H95" i="25" s="1"/>
  <c r="F96" i="25"/>
  <c r="G96" i="25" s="1"/>
  <c r="H96" i="25" s="1"/>
  <c r="F97" i="25"/>
  <c r="G97" i="25" s="1"/>
  <c r="H97" i="25" s="1"/>
  <c r="F98" i="25"/>
  <c r="G98" i="25" s="1"/>
  <c r="H98" i="25" s="1"/>
  <c r="F99" i="25"/>
  <c r="G99" i="25" s="1"/>
  <c r="H99" i="25" s="1"/>
  <c r="F100" i="25"/>
  <c r="G100" i="25" s="1"/>
  <c r="H100" i="25" s="1"/>
  <c r="F101" i="25"/>
  <c r="G101" i="25" s="1"/>
  <c r="H101" i="25" s="1"/>
  <c r="F93" i="25"/>
  <c r="G93" i="25" s="1"/>
  <c r="H93" i="25" s="1"/>
  <c r="F77" i="25"/>
  <c r="G77" i="25" s="1"/>
  <c r="H77" i="25" s="1"/>
  <c r="F78" i="25"/>
  <c r="G78" i="25" s="1"/>
  <c r="H78" i="25" s="1"/>
  <c r="F79" i="25"/>
  <c r="G79" i="25" s="1"/>
  <c r="H79" i="25" s="1"/>
  <c r="F80" i="25"/>
  <c r="G80" i="25" s="1"/>
  <c r="H80" i="25" s="1"/>
  <c r="F81" i="25"/>
  <c r="G81" i="25" s="1"/>
  <c r="H81" i="25" s="1"/>
  <c r="F82" i="25"/>
  <c r="G82" i="25" s="1"/>
  <c r="H82" i="25" s="1"/>
  <c r="F83" i="25"/>
  <c r="G83" i="25" s="1"/>
  <c r="H83" i="25" s="1"/>
  <c r="F84" i="25"/>
  <c r="G84" i="25" s="1"/>
  <c r="H84" i="25" s="1"/>
  <c r="F76" i="25"/>
  <c r="G76" i="25" s="1"/>
  <c r="H76" i="25" s="1"/>
  <c r="F61" i="25"/>
  <c r="G61" i="25" s="1"/>
  <c r="H61" i="25" s="1"/>
  <c r="F62" i="25"/>
  <c r="G62" i="25" s="1"/>
  <c r="H62" i="25" s="1"/>
  <c r="F63" i="25"/>
  <c r="G63" i="25" s="1"/>
  <c r="H63" i="25" s="1"/>
  <c r="F64" i="25"/>
  <c r="G64" i="25" s="1"/>
  <c r="H64" i="25" s="1"/>
  <c r="F65" i="25"/>
  <c r="G65" i="25" s="1"/>
  <c r="H65" i="25" s="1"/>
  <c r="F66" i="25"/>
  <c r="G66" i="25" s="1"/>
  <c r="H66" i="25" s="1"/>
  <c r="F67" i="25"/>
  <c r="G67" i="25" s="1"/>
  <c r="H67" i="25" s="1"/>
  <c r="F68" i="25"/>
  <c r="G68" i="25" s="1"/>
  <c r="H68" i="25" s="1"/>
  <c r="F60" i="25"/>
  <c r="G60" i="25" s="1"/>
  <c r="H60" i="25" s="1"/>
  <c r="F46" i="25"/>
  <c r="G46" i="25" s="1"/>
  <c r="H46" i="25" s="1"/>
  <c r="F47" i="25"/>
  <c r="G47" i="25" s="1"/>
  <c r="H47" i="25" s="1"/>
  <c r="F48" i="25"/>
  <c r="G48" i="25" s="1"/>
  <c r="H48" i="25" s="1"/>
  <c r="F49" i="25"/>
  <c r="G49" i="25" s="1"/>
  <c r="H49" i="25" s="1"/>
  <c r="F50" i="25"/>
  <c r="G50" i="25" s="1"/>
  <c r="H50" i="25" s="1"/>
  <c r="F51" i="25"/>
  <c r="G51" i="25" s="1"/>
  <c r="H51" i="25" s="1"/>
  <c r="F52" i="25"/>
  <c r="G52" i="25" s="1"/>
  <c r="H52" i="25" s="1"/>
  <c r="F53" i="25"/>
  <c r="G53" i="25" s="1"/>
  <c r="H53" i="25" s="1"/>
  <c r="F45" i="25"/>
  <c r="G45" i="25" s="1"/>
  <c r="H45" i="25" s="1"/>
  <c r="F37" i="25"/>
  <c r="G37" i="25" s="1"/>
  <c r="H37" i="25" s="1"/>
  <c r="F31" i="25"/>
  <c r="G31" i="25" s="1"/>
  <c r="H31" i="25" s="1"/>
  <c r="F32" i="25"/>
  <c r="G32" i="25" s="1"/>
  <c r="H32" i="25" s="1"/>
  <c r="F33" i="25"/>
  <c r="G33" i="25" s="1"/>
  <c r="H33" i="25" s="1"/>
  <c r="F34" i="25"/>
  <c r="G34" i="25" s="1"/>
  <c r="H34" i="25" s="1"/>
  <c r="F35" i="25"/>
  <c r="G35" i="25" s="1"/>
  <c r="H35" i="25" s="1"/>
  <c r="F36" i="25"/>
  <c r="G36" i="25" s="1"/>
  <c r="H36" i="25" s="1"/>
  <c r="F38" i="25"/>
  <c r="G38" i="25" s="1"/>
  <c r="H38" i="25" s="1"/>
  <c r="F30" i="25"/>
  <c r="G30" i="25" s="1"/>
  <c r="H30" i="25" s="1"/>
  <c r="D46" i="4"/>
  <c r="I30" i="25" l="1"/>
  <c r="I31" i="25"/>
  <c r="I32" i="25"/>
  <c r="I33" i="25"/>
  <c r="I34" i="25"/>
  <c r="I35" i="25"/>
  <c r="I37" i="25"/>
  <c r="I38" i="25"/>
  <c r="E39" i="25"/>
  <c r="E54" i="25"/>
  <c r="E69" i="25"/>
  <c r="E85" i="25"/>
  <c r="E102" i="25"/>
  <c r="H179" i="25"/>
  <c r="H180" i="25"/>
  <c r="H181" i="25"/>
  <c r="H182" i="25"/>
  <c r="H178" i="25"/>
  <c r="B167" i="25"/>
  <c r="B164" i="25"/>
  <c r="B165" i="25"/>
  <c r="B166" i="25"/>
  <c r="B163" i="25"/>
  <c r="D168" i="25"/>
  <c r="I94" i="25"/>
  <c r="I95" i="25"/>
  <c r="I96" i="25"/>
  <c r="I97" i="25"/>
  <c r="I98" i="25"/>
  <c r="I99" i="25"/>
  <c r="I100" i="25"/>
  <c r="I101" i="25"/>
  <c r="I93" i="25"/>
  <c r="H102" i="25"/>
  <c r="C167" i="25" s="1"/>
  <c r="I77" i="25"/>
  <c r="I78" i="25"/>
  <c r="I79" i="25"/>
  <c r="I80" i="25"/>
  <c r="I81" i="25"/>
  <c r="I82" i="25"/>
  <c r="I83" i="25"/>
  <c r="I84" i="25"/>
  <c r="I76" i="25"/>
  <c r="H85" i="25"/>
  <c r="C166" i="25" s="1"/>
  <c r="H69" i="25"/>
  <c r="C165" i="25" s="1"/>
  <c r="I61" i="25"/>
  <c r="I62" i="25"/>
  <c r="I63" i="25"/>
  <c r="I64" i="25"/>
  <c r="I65" i="25"/>
  <c r="I66" i="25"/>
  <c r="I67" i="25"/>
  <c r="I68" i="25"/>
  <c r="I60" i="25"/>
  <c r="I46" i="25"/>
  <c r="I47" i="25"/>
  <c r="I48" i="25"/>
  <c r="I49" i="25"/>
  <c r="I50" i="25"/>
  <c r="I51" i="25"/>
  <c r="I52" i="25"/>
  <c r="I53" i="25"/>
  <c r="I45" i="25"/>
  <c r="H54" i="25"/>
  <c r="C164" i="25" s="1"/>
  <c r="I36" i="25"/>
  <c r="H39" i="25"/>
  <c r="C163" i="25" s="1"/>
  <c r="E167" i="25" l="1"/>
  <c r="M182" i="25" s="1"/>
  <c r="E166" i="25"/>
  <c r="M181" i="25" s="1"/>
  <c r="E165" i="25"/>
  <c r="M180" i="25" s="1"/>
  <c r="E164" i="25"/>
  <c r="M179" i="25" s="1"/>
  <c r="E163" i="25"/>
  <c r="H183" i="25"/>
  <c r="F178" i="25"/>
  <c r="F182" i="25"/>
  <c r="F181" i="25"/>
  <c r="F180" i="25"/>
  <c r="F179" i="25"/>
  <c r="C168" i="25"/>
  <c r="D169" i="25" s="1"/>
  <c r="D32" i="2"/>
  <c r="D31" i="2"/>
  <c r="D30" i="2"/>
  <c r="D29" i="2"/>
  <c r="B147" i="25"/>
  <c r="B148" i="25"/>
  <c r="B149" i="25"/>
  <c r="B150" i="25"/>
  <c r="B146" i="25"/>
  <c r="B130" i="25"/>
  <c r="B131" i="25"/>
  <c r="B132" i="25"/>
  <c r="B133" i="25"/>
  <c r="B129" i="25"/>
  <c r="B113" i="25"/>
  <c r="D151" i="25"/>
  <c r="D134" i="25"/>
  <c r="E168" i="25" l="1"/>
  <c r="E169" i="25" s="1"/>
  <c r="C170" i="25" s="1"/>
  <c r="M178" i="25"/>
  <c r="M183" i="25" s="1"/>
  <c r="B182" i="25"/>
  <c r="B181" i="25"/>
  <c r="B180" i="25"/>
  <c r="B179" i="25"/>
  <c r="B92" i="25" l="1"/>
  <c r="B75" i="25"/>
  <c r="B59" i="25"/>
  <c r="B44" i="25"/>
  <c r="B29" i="25"/>
  <c r="F27" i="23" l="1"/>
  <c r="F26" i="23"/>
  <c r="F25" i="23"/>
  <c r="F24" i="23"/>
  <c r="F23" i="23"/>
  <c r="F22" i="23"/>
  <c r="D59" i="4" l="1"/>
  <c r="D50" i="4"/>
  <c r="D118" i="25" l="1"/>
  <c r="B117" i="25"/>
  <c r="B116" i="25"/>
  <c r="B115" i="25"/>
  <c r="E18" i="4" l="1"/>
  <c r="E17" i="4"/>
  <c r="E16" i="4"/>
  <c r="D24" i="2"/>
  <c r="D25" i="2"/>
  <c r="D26" i="2"/>
  <c r="D27" i="2"/>
  <c r="B114" i="25" l="1"/>
  <c r="F102" i="25"/>
  <c r="C133" i="25" s="1"/>
  <c r="E133" i="25" s="1"/>
  <c r="B98" i="25"/>
  <c r="B99" i="25" s="1"/>
  <c r="B100" i="25" s="1"/>
  <c r="B101" i="25" s="1"/>
  <c r="G102" i="25"/>
  <c r="C150" i="25" s="1"/>
  <c r="F85" i="25"/>
  <c r="C132" i="25" s="1"/>
  <c r="B81" i="25"/>
  <c r="B82" i="25" s="1"/>
  <c r="B83" i="25" s="1"/>
  <c r="B84" i="25" s="1"/>
  <c r="G85" i="25"/>
  <c r="C149" i="25" s="1"/>
  <c r="F69" i="25"/>
  <c r="B65" i="25"/>
  <c r="B66" i="25" s="1"/>
  <c r="B67" i="25" s="1"/>
  <c r="B68" i="25" s="1"/>
  <c r="F54" i="25"/>
  <c r="C130" i="25" s="1"/>
  <c r="E130" i="25" s="1"/>
  <c r="C113" i="25"/>
  <c r="E149" i="25" l="1"/>
  <c r="L181" i="25" s="1"/>
  <c r="E181" i="25"/>
  <c r="E113" i="25"/>
  <c r="E150" i="25"/>
  <c r="E182" i="25"/>
  <c r="C114" i="25"/>
  <c r="C116" i="25"/>
  <c r="I85" i="25"/>
  <c r="K179" i="25"/>
  <c r="D179" i="25"/>
  <c r="C115" i="25"/>
  <c r="C117" i="25"/>
  <c r="I102" i="25"/>
  <c r="C131" i="25"/>
  <c r="E131" i="25" s="1"/>
  <c r="E132" i="25"/>
  <c r="D182" i="25"/>
  <c r="K182" i="25"/>
  <c r="G54" i="25"/>
  <c r="C147" i="25" s="1"/>
  <c r="G69" i="25"/>
  <c r="C148" i="25" s="1"/>
  <c r="C13" i="25"/>
  <c r="C11" i="25"/>
  <c r="C9" i="25"/>
  <c r="E117" i="25" l="1"/>
  <c r="E115" i="25"/>
  <c r="E116" i="25"/>
  <c r="E114" i="25"/>
  <c r="E147" i="25"/>
  <c r="L179" i="25" s="1"/>
  <c r="E179" i="25"/>
  <c r="J178" i="25"/>
  <c r="E148" i="25"/>
  <c r="L180" i="25" s="1"/>
  <c r="E180" i="25"/>
  <c r="C118" i="25"/>
  <c r="D119" i="25" s="1"/>
  <c r="C182" i="25"/>
  <c r="G182" i="25" s="1"/>
  <c r="C180" i="25"/>
  <c r="K181" i="25"/>
  <c r="D181" i="25"/>
  <c r="I54" i="25"/>
  <c r="C179" i="25"/>
  <c r="I69" i="25"/>
  <c r="K180" i="25"/>
  <c r="D180" i="25"/>
  <c r="C178" i="25"/>
  <c r="C181" i="25"/>
  <c r="F39" i="25"/>
  <c r="G39" i="25"/>
  <c r="C146" i="25" s="1"/>
  <c r="D13" i="23"/>
  <c r="D11" i="23"/>
  <c r="D9" i="23"/>
  <c r="G180" i="25" l="1"/>
  <c r="G181" i="25"/>
  <c r="G179" i="25"/>
  <c r="E118" i="25"/>
  <c r="E119" i="25" s="1"/>
  <c r="I179" i="25"/>
  <c r="E178" i="25"/>
  <c r="E183" i="25" s="1"/>
  <c r="E146" i="25"/>
  <c r="E151" i="25" s="1"/>
  <c r="I180" i="25"/>
  <c r="I181" i="25"/>
  <c r="J182" i="25"/>
  <c r="J181" i="25"/>
  <c r="C129" i="25"/>
  <c r="I39" i="25"/>
  <c r="C183" i="25"/>
  <c r="J180" i="25"/>
  <c r="J179" i="25"/>
  <c r="M28" i="23"/>
  <c r="E129" i="25" l="1"/>
  <c r="E134" i="25" s="1"/>
  <c r="L178" i="25"/>
  <c r="J183" i="25"/>
  <c r="D178" i="25"/>
  <c r="G178" i="25" s="1"/>
  <c r="G183" i="25" s="1"/>
  <c r="H184" i="25" s="1"/>
  <c r="L13" i="2"/>
  <c r="I178" i="25" l="1"/>
  <c r="K178" i="25"/>
  <c r="K183" i="25" s="1"/>
  <c r="D183" i="25"/>
  <c r="F183" i="25"/>
  <c r="D11" i="10"/>
  <c r="D11" i="9"/>
  <c r="E11" i="4"/>
  <c r="D11" i="3"/>
  <c r="C134" i="25" l="1"/>
  <c r="C120" i="25"/>
  <c r="D21" i="2"/>
  <c r="D19" i="2"/>
  <c r="D20" i="2"/>
  <c r="D135" i="25" l="1"/>
  <c r="E135" i="25"/>
  <c r="I182" i="25"/>
  <c r="C151" i="25"/>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D13" i="10"/>
  <c r="D9" i="10"/>
  <c r="D13" i="9"/>
  <c r="D9" i="9"/>
  <c r="E13" i="4"/>
  <c r="E9" i="4"/>
  <c r="D13" i="3"/>
  <c r="D9" i="3"/>
  <c r="C136" i="25" l="1"/>
  <c r="D152" i="25"/>
  <c r="E152" i="25"/>
  <c r="L182" i="25"/>
  <c r="L183" i="25" s="1"/>
  <c r="I183" i="25"/>
  <c r="I184" i="25" s="1"/>
  <c r="G185" i="25" s="1"/>
  <c r="C153" i="25" l="1"/>
</calcChain>
</file>

<file path=xl/comments1.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<sst xmlns="http://schemas.openxmlformats.org/spreadsheetml/2006/main" count="2137" uniqueCount="1253">
  <si>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</si>
  <si>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</si>
  <si>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</si>
  <si>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</si>
  <si>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</si>
  <si>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</si>
  <si>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</si>
  <si>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</si>
  <si>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</si>
  <si>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Diseño y renovación curricular de los programas académicos (PDI2028 – CEA - 01)</t>
  </si>
  <si>
    <t>Dependencia responsable del proyecto</t>
  </si>
  <si>
    <t>Vicerrectoría Académica</t>
  </si>
  <si>
    <t>Pilar de Gestión</t>
  </si>
  <si>
    <t xml:space="preserve">Excelencia Académica para la Formación Integral </t>
  </si>
  <si>
    <t>Coordinador Pilar de Gestión</t>
  </si>
  <si>
    <t>Wilson Arenas Valencia</t>
  </si>
  <si>
    <t>Programa</t>
  </si>
  <si>
    <t>Gestión curricular</t>
  </si>
  <si>
    <t>Procesos asociados 
(Sistema Integral de Gestión)</t>
  </si>
  <si>
    <t>Estratégico - Direccionamiento Institucional</t>
  </si>
  <si>
    <t>Misionales - Docencia</t>
  </si>
  <si>
    <t>De evaluación y seguimiento - Aseguramiento de la calidad institucional</t>
  </si>
  <si>
    <t>Factores de calidad institucional a los que apunta el proyecto</t>
  </si>
  <si>
    <t>1. Misión y proyecto institucional</t>
  </si>
  <si>
    <t>Características relacionadas</t>
  </si>
  <si>
    <t>1.Coherencia y pertinencia de la Misión</t>
  </si>
  <si>
    <t>2. Orientaciones y estrategias del Proyecto Educativo Institucional</t>
  </si>
  <si>
    <t xml:space="preserve">3. Formación integral y construcción de la comunidad académica en el Proyecto Educativo Institucional. </t>
  </si>
  <si>
    <t>2. Estudiantes</t>
  </si>
  <si>
    <t>5. Admisión y permanencia de estudiantes.</t>
  </si>
  <si>
    <t>3. Profesores</t>
  </si>
  <si>
    <t>10. Desarrollo profesoral</t>
  </si>
  <si>
    <t>4. Procesos
académicos</t>
  </si>
  <si>
    <t>12. Políticas académicas</t>
  </si>
  <si>
    <t>13. Pertinencia académica  y relevancia social</t>
  </si>
  <si>
    <t xml:space="preserve">14.  Procesos de creación, modificación y extensión de programas académicos. </t>
  </si>
  <si>
    <t>8. Procesos de autoevaluación y autorregulación</t>
  </si>
  <si>
    <t>21. Sistemas de autoevaluación</t>
  </si>
  <si>
    <t>Estándares de calidad (Modelo de acreditación internacional Sello Sofía)</t>
  </si>
  <si>
    <t>1. Política y estrategia</t>
  </si>
  <si>
    <t>Criterios relacionados</t>
  </si>
  <si>
    <t>2. Estrategia de la Universidad y plan estratégico</t>
  </si>
  <si>
    <t>5. Formación</t>
  </si>
  <si>
    <t>16. Diseño de las titulaciones (incluyendo lengua, modalidad de impartición y plan de estudios) y resultados del aprendizaje esperados (competencias, habilidades y conocimientos)</t>
  </si>
  <si>
    <t>17. Metodología docente, actividades formativas, sistemas y criterios de evaluación para la medición de los resultados de aprendizaje (incluidas prácticas, trabajos finales de estudio, etc.)</t>
  </si>
  <si>
    <t>8. Sistema de Aseguramiento de la Calidad</t>
  </si>
  <si>
    <t>25. Sistema de aseguramiento de la calidad</t>
  </si>
  <si>
    <t>11. Plan de Mejora.</t>
  </si>
  <si>
    <t>31. Mecanismos de mejora continua, implantados por la Universidad en docencia, investigación y extensión</t>
  </si>
  <si>
    <t xml:space="preserve">Otras instancias o dependencias participantes </t>
  </si>
  <si>
    <t xml:space="preserve">Facultades, programas y algunas dependencias administrativas						</t>
  </si>
  <si>
    <t>Actores o entidades externas a la UTP que participan en el proyecto</t>
  </si>
  <si>
    <t>Egresados, Empleadores, Gremios, Asociaciones, Ministerio de Educación Nacional</t>
  </si>
  <si>
    <t>Programas a los cuales le aporta indirectamente el proyecto</t>
  </si>
  <si>
    <t>Formación Vivencial</t>
  </si>
  <si>
    <t>Desarrollo Docente</t>
  </si>
  <si>
    <t>Gestión de egresados</t>
  </si>
  <si>
    <t>Internacionalización integral de la Universidad</t>
  </si>
  <si>
    <t>Procesos asociados al desarrollo sostenible, la competitividad y la movilización social</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</si>
  <si>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</si>
  <si>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</si>
  <si>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</si>
  <si>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</si>
  <si>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Desde el PEI y el proceso de renovación curricular se busca 
promover el desarrollo procesos académicos flexibles, integradores y pertinentes que favorecen a los estudiantes mayores oportunidades para sus procesos formativos, orientados a: ayudar a los estudiantes a actuar con sentido ético y moral, como ciudadanos y profesionales comprometidos con el pluralismo, la diversidad, la democracia y la sostenibilidad ambiental.</t>
  </si>
  <si>
    <t>12. Garantizar modalidades de consumo y producción sostenibles</t>
  </si>
  <si>
    <t>Desde el PEI y el proceso de renovación curricular la Universidad asume el compromiso con la sostenibilidad ambiental, la cual  hace parte de una de las características de la identidad institucional, definida en el PEI (2018). Desde esta perspectiva, la Universidad asume el reto de formar profesionales con cultura ambiental ética responsable, que permita abordar los problemas ambientales actuales para buscarles posibles soluciones.</t>
  </si>
  <si>
    <t>PDI-02</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</si>
  <si>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</si>
  <si>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</si>
  <si>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</si>
  <si>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</si>
  <si>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</si>
  <si>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</si>
  <si>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1 Resistencia al cambio de la comunidad universitaria para renovar las propuestas curriculares de los programas.</t>
  </si>
  <si>
    <t>1.1 Deserción estudiantil
1.2 Movilidad de profesores</t>
  </si>
  <si>
    <t>2 Falta de formación pedagógica, didáctica y  curricular en la base docente de la Universidad para promover los cambios curriculares.</t>
  </si>
  <si>
    <t>2.1 Prácticas educativas obsoletas y descontextualizadas</t>
  </si>
  <si>
    <t>Efectos directos</t>
  </si>
  <si>
    <t>Efectos indirectos</t>
  </si>
  <si>
    <t>1 Racionalidad técnica que ha predominado los currículos de los programas académicos.</t>
  </si>
  <si>
    <t>1.1 Desactualización en la formación de profesionales</t>
  </si>
  <si>
    <t>2 Reformas impuestas por organismos 
gubernamentales que desconocen los procesos de evaluación y avances de los programas</t>
  </si>
  <si>
    <t>2.1 Incapacidad de competir en el medio con profesionales altamente formados</t>
  </si>
  <si>
    <t>3 Disminución en la calidad y  pertinencia en la  formación de los profesionales del siglo XXI</t>
  </si>
  <si>
    <t>3.1 Profesionales sin las competencias suficientes para la sociedad y el mundo laboral del siglo XXI</t>
  </si>
  <si>
    <t>Identificación del problema, necesidad u oportunidad (descripción o explicación del árbol del problema)</t>
  </si>
  <si>
    <t>Descripción del proyecto</t>
  </si>
  <si>
    <t>La Universidad Tecnológica de Pereira como institución de educación superior comprometida con la calidad y la búsqueda permanente de la excelencia, requiere la renovación de las políticas académicas y curriculares y la estructuración de los Proyectos Educativos de Programas (PEP) que estén acordes con los lineamientos consignados en la nueva propuesta de PEI. El propósito es hacer de este proceso una oportunidad para la construcción y consolidación de una cultura académica de la participación y la reflexión en la comunidad universitaria, para buscar coherencia con los PEP, que hagan de la institución una Universidad de excelencia en la formación de los ciudadanos y los profesionales del siglo XXI.</t>
  </si>
  <si>
    <t>Justificación</t>
  </si>
  <si>
    <t>En su compromiso con la formación de profesionales integrales, la Universidad Tecnológica de Pereira ha de promover procesos de renovación curricular y de estructuración de los Proyectos Educativos de los Programas (PEP) de acuerdo con los lineamientos del PEI, siendo coherentes con la realidad política, social, cultural y educativa del siglo XXI.</t>
  </si>
  <si>
    <t>Caracterización población objetivo (beneficiarios)</t>
  </si>
  <si>
    <t xml:space="preserve">Este proyecto apunta en dos direcciones: 
-Al interior de la Universidad a los estudiantes de pregrado, postgrado y a los estudiantes de la educación media que ingresan a la Universidad. 
-Impactar al Departamento y las regiones a través del desempeño profesional integral de los egresados y, a los sectores que tengan algún tipo de vinculación con la Universidad.					</t>
  </si>
  <si>
    <t>Pilar de gestión</t>
  </si>
  <si>
    <t>Nombre del Proyecto</t>
  </si>
  <si>
    <t>Problema Central del proyecto</t>
  </si>
  <si>
    <t>Objetivo general del proyecto</t>
  </si>
  <si>
    <t>Acompañar a los programas académicos de pregrado y postgrado de las 10 facultades, para el diseño o la renovación de los currículos con base en el PEI, las orientaciones institucionales para la renovación curricular en la UTP, las necesidades del contexto y, los desarrollos científicos de las disciplinas.</t>
  </si>
  <si>
    <t>Causa Directa 1</t>
  </si>
  <si>
    <t>Objetivo específico 1</t>
  </si>
  <si>
    <t>Acompañar en la elaboración de diagnósticos de los estados de los currículos, en la elaboración de rutas de trabajo y, en el seguimiento y sistematización del proceso de renovación de los currículos por parte de los programas académicos de pregrado y postgrado, promoviendo la participación de los colectivos académicos y procesos de reflexión que aporten a la formación de profesionales críticos, comprometidos con la transformación personal y social.</t>
  </si>
  <si>
    <t>Causa Directa 2</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</si>
  <si>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</si>
  <si>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</si>
  <si>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</si>
  <si>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</si>
  <si>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</si>
  <si>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</si>
  <si>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</si>
  <si>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</si>
  <si>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</si>
  <si>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</si>
  <si>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</si>
  <si>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</si>
  <si>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</si>
  <si>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</si>
  <si>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</si>
  <si>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</si>
  <si>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</si>
  <si>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</si>
  <si>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Renovar o innovar los currículos  de los programas académicos  y  crear programas pertinentes acordes con el proyecto educativo institucional y las tendencias de tecnologías de información y comunicación.</t>
  </si>
  <si>
    <t>Porcentaje de programas académicos que han incorporado la política académica curricular</t>
  </si>
  <si>
    <t>Programas académicos con la política académica curricular incorporada avalados por el Comité Central de Currículo y Evaluación o Comité Central de Posgrados según corresponda.</t>
  </si>
  <si>
    <t>Porcentaje</t>
  </si>
  <si>
    <t>Número de programas académicos con la política académica curricular incorporada / Número total de programas</t>
  </si>
  <si>
    <t>El acta del Comité Central de Posgrados o Comité Central de Currículo y Evaluación o Acuerdos de Funcionamiento</t>
  </si>
  <si>
    <t>Presupuestos - cambio en las políticas de distribución de presupuesto.
Decisiones de los comités curriculares y/o Consejos de Facultad</t>
  </si>
  <si>
    <t>A. Marcela Bernal C</t>
  </si>
  <si>
    <t>Disminuir la deserción y lograr el egreso oportuno</t>
  </si>
  <si>
    <t>En este nivel se ubica el pilar de gestión el cual hace parte el proyecto.</t>
  </si>
  <si>
    <t>Propósitos del proyecto</t>
  </si>
  <si>
    <t xml:space="preserve"> Pilar de gestión al cual aporta directamente el proyecto</t>
  </si>
  <si>
    <t>Nombre del indicador de pilar de gestión</t>
  </si>
  <si>
    <t>Excelencia Académica para la Formación Integral</t>
  </si>
  <si>
    <t xml:space="preserve">Programas  acreditados </t>
  </si>
  <si>
    <t>Porcentaje de programas acreditados de los programas acreditables</t>
  </si>
  <si>
    <t>%</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</si>
  <si>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</si>
  <si>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 xml:space="preserve">Normalidad Académica
Asignación presupuestal suficiente </t>
  </si>
  <si>
    <t xml:space="preserve">Programas con currículos renovados </t>
  </si>
  <si>
    <t>Número de programas académicos con currículos renovados</t>
  </si>
  <si>
    <t>Porcentaje de estudiantes nuevos en pregrado para primer curso por semestre.</t>
  </si>
  <si>
    <t xml:space="preserve">Número de estudiantes nuevos en pregrado para primer curso del periodo académico en el año vigente− Número de estudiantes nuevos en pregrado para primer curso del periodo académico en el año anterior/ Número de estudiantes nuevos en pregrado para primer curso del periodo académico en el año anterior </t>
  </si>
  <si>
    <t>N/A</t>
  </si>
  <si>
    <t xml:space="preserve">Reporte SNIES Número de  estudiantes nuevos en pregrado para primer curso </t>
  </si>
  <si>
    <t>En este nivel se ubica el programa del pilar de gestión el cual hace parte el proyecto.</t>
  </si>
  <si>
    <t>Componentes del proyecto</t>
  </si>
  <si>
    <t>Programa del pilar al cual aporta directamente el proyecto</t>
  </si>
  <si>
    <t>Responsable
Programa</t>
  </si>
  <si>
    <t>Nombre del indicador de programa</t>
  </si>
  <si>
    <t>Programas académicos acompañados en su proceso de renovación curricular.</t>
  </si>
  <si>
    <t>Porcentaje de programas académicos de pregrado y posgrado acompañados en el diseño y/o renovación de sus propuestas curriculares.</t>
  </si>
  <si>
    <t>Número de programas acompañados en el proceso de renovación curricular / número de total de programas</t>
  </si>
  <si>
    <r>
      <rPr>
        <sz val="11"/>
        <color rgb="FF000000"/>
        <rFont val="Arial Narrow"/>
        <family val="2"/>
      </rPr>
      <t xml:space="preserve">Documentos en revisión y/o revisados
Actas de reunión de renovación curricular y registros de asistencia
</t>
    </r>
    <r>
      <rPr>
        <sz val="11"/>
        <color rgb="FF76933C"/>
        <rFont val="Arial Narrow"/>
        <family val="2"/>
      </rPr>
      <t>Comunicaciones oficiales con los programas académicos</t>
    </r>
  </si>
  <si>
    <t>Normalidad Académica
Asignación presupuestal suficiente para cubrir las necesidades planteadas previamente</t>
  </si>
  <si>
    <t>Programas académicos de pregrado y posgrado acreditables acompañados en la autoevaluación para la acreditación de alta calidad nacional o internacional</t>
  </si>
  <si>
    <t>Porcentaje de programas acreditables acompañados en la autoevaluación para la acreditación de alta calidad.</t>
  </si>
  <si>
    <t>Número de programas acreditables acompañados / número de programas acreditables</t>
  </si>
  <si>
    <t>Resoluciones de acreditación 
Conceptos favorables
Registros de asistencia</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</si>
  <si>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</si>
  <si>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</si>
  <si>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</si>
  <si>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</si>
  <si>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</si>
  <si>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</si>
  <si>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 xml:space="preserve">% de avance en las etapas del Plan Operativo
</t>
  </si>
  <si>
    <t xml:space="preserve">Indica los avances obtenidos en las actividades propuestas en el plan operativo
</t>
  </si>
  <si>
    <t>% Avance en las etapas del plan operativo</t>
  </si>
  <si>
    <t>Reporte registrado en SIGER</t>
  </si>
  <si>
    <t>*Voluntad de los programas para realizar el proceso de renovación curricular
*Disponibilidad de recursos 
*Continuidad de los procesos</t>
  </si>
  <si>
    <t>Laura Daniela Cartagena Toro - Vicerrectoría Académica</t>
  </si>
  <si>
    <t>Informes de seguimiento del plan de acción registrados en el SIGER</t>
  </si>
  <si>
    <t>Voluntad de trabajo con los directores de posgrados de los directores de posgrados de la UTP
*Disponibilidad de recursos 
*Continuidad de los procesos</t>
  </si>
  <si>
    <t>En este nivel encuentran las actividades que se desarrollarán en el plan operativo 2025</t>
  </si>
  <si>
    <t>Actividades 2025</t>
  </si>
  <si>
    <t>Fecha de inicio 2025 (dd/mm/aa)</t>
  </si>
  <si>
    <t>Fecha fin 2025 (dd/mm/aa)</t>
  </si>
  <si>
    <t>Dependencia Responsable</t>
  </si>
  <si>
    <t>Producción de documentos de base para el acompañamiento en la renovación curricular</t>
  </si>
  <si>
    <t>15/1/2025</t>
  </si>
  <si>
    <t>17/12/2025</t>
  </si>
  <si>
    <t>Laura Daniela Cartagena Toro</t>
  </si>
  <si>
    <t xml:space="preserve">Socialización de los documentos para la renovación curricular	</t>
  </si>
  <si>
    <t>Acompañamiento en la formulación de las propuestas de nuevos programas académicos o modificación a los registros calificados existentes para la ampliación de cobertura.</t>
  </si>
  <si>
    <t>Gestión de convocatorias para fortalecimiento de posgrados (Ejecución de proyectos derivados de convocatorias Min Ciencias y MEN)</t>
  </si>
  <si>
    <t xml:space="preserve">Acompañamiento al Comité Central de Posgrados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</si>
  <si>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</si>
  <si>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</si>
  <si>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</si>
  <si>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</si>
  <si>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</si>
  <si>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</si>
  <si>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</si>
  <si>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</si>
  <si>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</si>
  <si>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</si>
  <si>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</si>
  <si>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</si>
  <si>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</si>
  <si>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</si>
  <si>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</si>
  <si>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</si>
  <si>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</si>
  <si>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</si>
  <si>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</si>
  <si>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</si>
  <si>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</si>
  <si>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</si>
  <si>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</si>
  <si>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</si>
  <si>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</si>
  <si>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</si>
  <si>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</si>
  <si>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</si>
  <si>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</si>
  <si>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</si>
  <si>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</si>
  <si>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</si>
  <si>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</si>
  <si>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</si>
  <si>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</si>
  <si>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</si>
  <si>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</si>
  <si>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</si>
  <si>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</si>
  <si>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</si>
  <si>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</si>
  <si>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</si>
  <si>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</si>
  <si>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</si>
  <si>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</si>
  <si>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</si>
  <si>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</si>
  <si>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</si>
  <si>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</si>
  <si>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</si>
  <si>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</si>
  <si>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</si>
  <si>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</si>
  <si>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</si>
  <si>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</si>
  <si>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</si>
  <si>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</si>
  <si>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</si>
  <si>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</si>
  <si>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</si>
  <si>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</si>
  <si>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</si>
  <si>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</si>
  <si>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</si>
  <si>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</si>
  <si>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</si>
  <si>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</si>
  <si>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</si>
  <si>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</si>
  <si>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</si>
  <si>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</si>
  <si>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</si>
  <si>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</si>
  <si>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</si>
  <si>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</si>
  <si>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</si>
  <si>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</si>
  <si>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</si>
  <si>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</si>
  <si>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</si>
  <si>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</si>
  <si>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</si>
  <si>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</si>
  <si>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</si>
  <si>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</si>
  <si>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</si>
  <si>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</si>
  <si>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</si>
  <si>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</si>
  <si>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</si>
  <si>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</si>
  <si>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</si>
  <si>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</si>
  <si>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</si>
  <si>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</si>
  <si>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</si>
  <si>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</si>
  <si>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</si>
  <si>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*Promover la cultura de la autorreflexión y la participación, lo cual permitirá reconocer la diversidad de intereses, necesidades y perspectivas de desarrollo académicas, en los que se prioriza los intereses compartidos de la comunidad universitaria.
*La formación de profesionales comprometidos con la transformación de la sociedad a partir de los cambios académicos y curriculares en los programas de pregrado y formación avanzada, en los que esté presente el abordaje interdisciplinario de los problemas que aquejan al mundo de hoy y del futuro.
*Articulación entre las políticas de la Universidad: PEI-PDI-PEP</t>
  </si>
  <si>
    <t>Describa brevemente los beneficios económicos del proyecto</t>
  </si>
  <si>
    <t>* Brinda posibilidad al egresado de obtener mejores ingresos o mejores oportunidades laborales gracias a su formación profesional integral.
*Posibilidad de recibir fuentes de financiación externas debido a la calidad y excelencia en la formación de profesionales.</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</si>
  <si>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</si>
  <si>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</si>
  <si>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</si>
  <si>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</si>
  <si>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</si>
  <si>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</si>
  <si>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</si>
  <si>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</si>
  <si>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</si>
  <si>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</si>
  <si>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</si>
  <si>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Administrativos</t>
  </si>
  <si>
    <t>No cumplimiento del Proyecto Educativo Institucional y las orientaciones institucionales para la renovación curricular de los programas académicos en la Universidad.</t>
  </si>
  <si>
    <t>Moderado</t>
  </si>
  <si>
    <t>Menor</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</si>
  <si>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</si>
  <si>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Sistematización de los programas con renovación curricular (recopilando y almacenando los archivos de renovación curricular y las cartas de aval del comité central de posgrados o de currículo según corresponda)
Resgistro de las sesiones de acompañamiento a los programas académicos.
Informe de acompañamiento a los programas académicos.</t>
  </si>
  <si>
    <t>Nota: Esta matriz se adapta tomando como base el capítulo de análisis de riesgos del proyecto del manual conceptual de la Metodología General Ajustada (MGA) - Dirección de Inversiones y Finanzas Públicas DNP. 2015</t>
  </si>
  <si>
    <t>9 de 9</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</si>
  <si>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</si>
  <si>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</si>
  <si>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</si>
  <si>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</si>
  <si>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</si>
  <si>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</si>
  <si>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</si>
  <si>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</si>
  <si>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</si>
  <si>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</si>
  <si>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</si>
  <si>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</si>
  <si>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</si>
  <si>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</si>
  <si>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</si>
  <si>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</si>
  <si>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Plan Operativo</t>
  </si>
  <si>
    <t>N.A.</t>
  </si>
  <si>
    <t>Se ajusta la descripción del indicador, la unidad de medida, la fórmula, los medios de verificación y las metas.</t>
  </si>
  <si>
    <t>Acompañamiento en el diseño y renovación curricular de los programas académicos</t>
  </si>
  <si>
    <t>Proyecto</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</si>
  <si>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</si>
  <si>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</si>
  <si>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</si>
  <si>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</si>
  <si>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</si>
  <si>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</si>
  <si>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</si>
  <si>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</si>
  <si>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</si>
  <si>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</si>
  <si>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</si>
  <si>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</si>
  <si>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</si>
  <si>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</si>
  <si>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</si>
  <si>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</si>
  <si>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</si>
  <si>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</si>
  <si>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</si>
  <si>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</si>
  <si>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</si>
  <si>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</si>
  <si>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</si>
  <si>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</si>
  <si>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</si>
  <si>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</si>
  <si>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</si>
  <si>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</si>
  <si>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</si>
  <si>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</si>
  <si>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</si>
  <si>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</si>
  <si>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</si>
  <si>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</si>
  <si>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</si>
  <si>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</si>
  <si>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</si>
  <si>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</si>
  <si>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</si>
  <si>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</si>
  <si>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</si>
  <si>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FACTOR1</t>
  </si>
  <si>
    <t xml:space="preserve"> 1. MISIÓN Y PROYECTO INSTITUCIONAL</t>
  </si>
  <si>
    <t>1. Política de la Universidad en actividades docentes, investigadoras y de extensión universitaria</t>
  </si>
  <si>
    <t>CRITERIO1</t>
  </si>
  <si>
    <t>FACTOR2</t>
  </si>
  <si>
    <t>2. Organización, financiación y alianzas</t>
  </si>
  <si>
    <t>CRITERIO2</t>
  </si>
  <si>
    <t>FACTOR3</t>
  </si>
  <si>
    <t>3. Misión, visión y objetivos</t>
  </si>
  <si>
    <t>3. Recursos Humanos.</t>
  </si>
  <si>
    <t>CRITERIO3</t>
  </si>
  <si>
    <t>FACTOR4</t>
  </si>
  <si>
    <t>2. ESTUDIANTES</t>
  </si>
  <si>
    <t>4. Deberes y derechos de los estudiantes.</t>
  </si>
  <si>
    <t>4. Organización</t>
  </si>
  <si>
    <t>4. Recursos materiales y servicios</t>
  </si>
  <si>
    <t>CRITERIO4</t>
  </si>
  <si>
    <t>5. Visibilidad  nacional e internacional</t>
  </si>
  <si>
    <t>FACTOR5</t>
  </si>
  <si>
    <t>5. Financiación</t>
  </si>
  <si>
    <t>CRITERIO5</t>
  </si>
  <si>
    <t>6. Investigación y creación artística</t>
  </si>
  <si>
    <t>FACTOR6</t>
  </si>
  <si>
    <t>6. Sistemas de estímulos y créditos para estudiantes.</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</si>
  <si>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</si>
  <si>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</si>
  <si>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</si>
  <si>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</si>
  <si>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</si>
  <si>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</si>
  <si>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</si>
  <si>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</si>
  <si>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</si>
  <si>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</si>
  <si>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FACTOR8</t>
  </si>
  <si>
    <t>8. Planta profesoral</t>
  </si>
  <si>
    <t>8. Personal de administración y gestión</t>
  </si>
  <si>
    <t>CRITERIO8</t>
  </si>
  <si>
    <t>9. Bienestar institucional</t>
  </si>
  <si>
    <t>FACTOR9</t>
  </si>
  <si>
    <t>9. Carrera docente</t>
  </si>
  <si>
    <t>9. Evaluación y plan de formación de RRHH</t>
  </si>
  <si>
    <t>9. Información pública</t>
  </si>
  <si>
    <t>CRITERIO9</t>
  </si>
  <si>
    <t>10. Organización, gestión y administración</t>
  </si>
  <si>
    <t>FACTOR10</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</si>
  <si>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</si>
  <si>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</si>
  <si>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</si>
  <si>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</si>
  <si>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</si>
  <si>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</si>
  <si>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</si>
  <si>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CRITERIO11</t>
  </si>
  <si>
    <t xml:space="preserve">12. Recursos financieros </t>
  </si>
  <si>
    <t>FACTOR12</t>
  </si>
  <si>
    <t>4. PROCESOS
ACADÉMICOS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</si>
  <si>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</si>
  <si>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</si>
  <si>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</si>
  <si>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</si>
  <si>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</si>
  <si>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</si>
  <si>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</si>
  <si>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</si>
  <si>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16. Relaciones externas  de profesores y estudiantes.</t>
  </si>
  <si>
    <t>6. INVESTIGACIÓN Y CREACIÓN ARTÍSTICA</t>
  </si>
  <si>
    <t>17. Formación para la investigación</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</si>
  <si>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</si>
  <si>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</si>
  <si>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</si>
  <si>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</si>
  <si>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</si>
  <si>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</si>
  <si>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</si>
  <si>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</si>
  <si>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</si>
  <si>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</si>
  <si>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</si>
  <si>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</si>
  <si>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</si>
  <si>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</si>
  <si>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</si>
  <si>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</si>
  <si>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</si>
  <si>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</si>
  <si>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</si>
  <si>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</si>
  <si>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</si>
  <si>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</si>
  <si>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</si>
  <si>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</si>
  <si>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</si>
  <si>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</si>
  <si>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</si>
  <si>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</si>
  <si>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</si>
  <si>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</si>
  <si>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</si>
  <si>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</si>
  <si>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</si>
  <si>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</si>
  <si>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</si>
  <si>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</si>
  <si>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</si>
  <si>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</si>
  <si>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</si>
  <si>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Nivel</t>
  </si>
  <si>
    <t>32. Seguimiento del Plan Estratégico u Operativo con referencia a los mecanismos de medición de cumplimientos e indicadores utilizados.</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</si>
  <si>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</si>
  <si>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</si>
  <si>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</si>
  <si>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</si>
  <si>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</si>
  <si>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</si>
  <si>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</si>
  <si>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</si>
  <si>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</si>
  <si>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</si>
  <si>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</si>
  <si>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</si>
  <si>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</si>
  <si>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</si>
  <si>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</si>
  <si>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</si>
  <si>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</si>
  <si>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</si>
  <si>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</si>
  <si>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</si>
  <si>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</si>
  <si>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</si>
  <si>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</si>
  <si>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</si>
  <si>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</si>
  <si>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</si>
  <si>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</si>
  <si>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</si>
  <si>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</si>
  <si>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</si>
  <si>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</si>
  <si>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</si>
  <si>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</si>
  <si>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</si>
  <si>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Medios, recursos e integración de las TIC en los procesos educativos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</si>
  <si>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</si>
  <si>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</si>
  <si>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</si>
  <si>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</si>
  <si>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</si>
  <si>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</si>
  <si>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</si>
  <si>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</si>
  <si>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</si>
  <si>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</si>
  <si>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</si>
  <si>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</si>
  <si>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</si>
  <si>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</si>
  <si>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</si>
  <si>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</si>
  <si>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</si>
  <si>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</si>
  <si>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Acompañamiento Integral e inclusión</t>
  </si>
  <si>
    <t>Gestión Estratégica para el Bienestar</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</si>
  <si>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</si>
  <si>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</si>
  <si>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</si>
  <si>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</si>
  <si>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</si>
  <si>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</si>
  <si>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</si>
  <si>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</si>
  <si>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</si>
  <si>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</si>
  <si>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</si>
  <si>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</si>
  <si>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</si>
  <si>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</si>
  <si>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</si>
  <si>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</si>
  <si>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</si>
  <si>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</si>
  <si>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</si>
  <si>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</si>
  <si>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</si>
  <si>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</si>
  <si>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</si>
  <si>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</si>
  <si>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</si>
  <si>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</si>
  <si>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</si>
  <si>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</si>
  <si>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</si>
  <si>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</si>
  <si>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</si>
  <si>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</si>
  <si>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</si>
  <si>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</si>
  <si>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</si>
  <si>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</si>
  <si>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</si>
  <si>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</si>
  <si>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</si>
  <si>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</si>
  <si>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</si>
  <si>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</si>
  <si>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</si>
  <si>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</si>
  <si>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</si>
  <si>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</si>
  <si>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</si>
  <si>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</si>
  <si>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</si>
  <si>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</si>
  <si>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</si>
  <si>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</si>
  <si>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</si>
  <si>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</si>
  <si>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</si>
  <si>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</si>
  <si>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</si>
  <si>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</si>
  <si>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</si>
  <si>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</si>
  <si>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</si>
  <si>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</si>
  <si>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</si>
  <si>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</si>
  <si>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</si>
  <si>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</si>
  <si>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</si>
  <si>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</si>
  <si>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</si>
  <si>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</si>
  <si>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</si>
  <si>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</si>
  <si>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</si>
  <si>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</si>
  <si>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</si>
  <si>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</si>
  <si>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</si>
  <si>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</si>
  <si>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</si>
  <si>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</si>
  <si>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</si>
  <si>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</si>
  <si>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</si>
  <si>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</si>
  <si>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</si>
  <si>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</si>
  <si>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</si>
  <si>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</si>
  <si>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</si>
  <si>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</si>
  <si>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</si>
  <si>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</si>
  <si>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</si>
  <si>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</si>
  <si>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</si>
  <si>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</si>
  <si>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</si>
  <si>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</si>
  <si>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</si>
  <si>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</si>
  <si>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</si>
  <si>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</si>
  <si>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</si>
  <si>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</si>
  <si>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</si>
  <si>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</si>
  <si>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</si>
  <si>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</si>
  <si>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</si>
  <si>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</si>
  <si>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</si>
  <si>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</si>
  <si>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</si>
  <si>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</si>
  <si>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</si>
  <si>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</si>
  <si>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</si>
  <si>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</si>
  <si>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</si>
  <si>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</si>
  <si>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</si>
  <si>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</si>
  <si>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</si>
  <si>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</si>
  <si>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</si>
  <si>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</si>
  <si>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</si>
  <si>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</si>
  <si>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</si>
  <si>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</si>
  <si>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</si>
  <si>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</si>
  <si>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</si>
  <si>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</si>
  <si>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</si>
  <si>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</si>
  <si>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</si>
  <si>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</si>
  <si>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</si>
  <si>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</si>
  <si>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</si>
  <si>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</si>
  <si>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</si>
  <si>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</si>
  <si>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</si>
  <si>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</si>
  <si>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</si>
  <si>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</si>
  <si>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</si>
  <si>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</si>
  <si>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</si>
  <si>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</si>
  <si>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</si>
  <si>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</si>
  <si>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</si>
  <si>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</si>
  <si>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</si>
  <si>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</si>
  <si>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</si>
  <si>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</si>
  <si>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</si>
  <si>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</si>
  <si>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</si>
  <si>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</si>
  <si>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</si>
  <si>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</si>
  <si>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</si>
  <si>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</si>
  <si>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</si>
  <si>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</si>
  <si>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</si>
  <si>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</si>
  <si>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</si>
  <si>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</si>
  <si>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</si>
  <si>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</si>
  <si>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</si>
  <si>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</si>
  <si>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</si>
  <si>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</si>
  <si>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</si>
  <si>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</si>
  <si>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</si>
  <si>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</si>
  <si>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</si>
  <si>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</si>
  <si>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</si>
  <si>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</si>
  <si>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</si>
  <si>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</si>
  <si>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</si>
  <si>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</si>
  <si>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</si>
  <si>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</si>
  <si>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</si>
  <si>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</si>
  <si>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</si>
  <si>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</si>
  <si>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</si>
  <si>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</si>
  <si>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</si>
  <si>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</si>
  <si>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</si>
  <si>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</si>
  <si>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</si>
  <si>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</si>
  <si>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</si>
  <si>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</si>
  <si>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</si>
  <si>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</si>
  <si>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</si>
  <si>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</si>
  <si>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</si>
  <si>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</si>
  <si>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</si>
  <si>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</si>
  <si>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</si>
  <si>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</si>
  <si>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</si>
  <si>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</si>
  <si>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</si>
  <si>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</si>
  <si>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</si>
  <si>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</si>
  <si>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</si>
  <si>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</si>
  <si>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</si>
  <si>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</si>
  <si>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</si>
  <si>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</si>
  <si>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</si>
  <si>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</si>
  <si>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</si>
  <si>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</si>
  <si>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</si>
  <si>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</si>
  <si>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</si>
  <si>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</si>
  <si>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</si>
  <si>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</si>
  <si>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</si>
  <si>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</si>
  <si>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</si>
  <si>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</si>
  <si>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</si>
  <si>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</si>
  <si>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</si>
  <si>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</si>
  <si>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</si>
  <si>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</si>
  <si>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</si>
  <si>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</si>
  <si>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</si>
  <si>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</si>
  <si>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</si>
  <si>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</si>
  <si>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</si>
  <si>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</si>
  <si>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</si>
  <si>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</si>
  <si>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</si>
  <si>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</si>
  <si>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</si>
  <si>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</si>
  <si>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</si>
  <si>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</si>
  <si>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</si>
  <si>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</si>
  <si>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</si>
  <si>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</si>
  <si>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</si>
  <si>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</si>
  <si>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</si>
  <si>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</si>
  <si>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</si>
  <si>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</si>
  <si>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</si>
  <si>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</si>
  <si>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</si>
  <si>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</si>
  <si>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</si>
  <si>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</si>
  <si>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</si>
  <si>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</si>
  <si>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</si>
  <si>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</si>
  <si>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</si>
  <si>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</si>
  <si>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</si>
  <si>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</si>
  <si>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</si>
  <si>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</si>
  <si>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</si>
  <si>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</si>
  <si>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</si>
  <si>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</si>
  <si>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</si>
  <si>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</si>
  <si>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</si>
  <si>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</si>
  <si>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</si>
  <si>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</si>
  <si>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</si>
  <si>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</si>
  <si>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</si>
  <si>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</si>
  <si>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</si>
  <si>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</si>
  <si>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</si>
  <si>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</si>
  <si>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</si>
  <si>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</si>
  <si>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</si>
  <si>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</si>
  <si>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</si>
  <si>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</si>
  <si>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</si>
  <si>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</si>
  <si>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</si>
  <si>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</si>
  <si>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</si>
  <si>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</si>
  <si>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</si>
  <si>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</si>
  <si>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</si>
  <si>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</si>
  <si>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</si>
  <si>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</si>
  <si>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</si>
  <si>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</si>
  <si>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</si>
  <si>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</si>
  <si>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</si>
  <si>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</si>
  <si>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</si>
  <si>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</si>
  <si>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</si>
  <si>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</si>
  <si>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</si>
  <si>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</si>
  <si>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</si>
  <si>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</si>
  <si>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</si>
  <si>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</si>
  <si>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</si>
  <si>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</si>
  <si>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</si>
  <si>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</si>
  <si>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</si>
  <si>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</si>
  <si>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</si>
  <si>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</si>
  <si>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</si>
  <si>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</si>
  <si>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</si>
  <si>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</si>
  <si>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</si>
  <si>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</si>
  <si>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</si>
  <si>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</si>
  <si>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</si>
  <si>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</si>
  <si>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</si>
  <si>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</si>
  <si>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</si>
  <si>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</si>
  <si>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</si>
  <si>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</si>
  <si>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</si>
  <si>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</si>
  <si>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</si>
  <si>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</si>
  <si>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</si>
  <si>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</si>
  <si>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</si>
  <si>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</si>
  <si>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</si>
  <si>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</si>
  <si>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</si>
  <si>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</si>
  <si>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</si>
  <si>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</si>
  <si>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</si>
  <si>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</si>
  <si>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</si>
  <si>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</si>
  <si>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</si>
  <si>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</si>
  <si>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</si>
  <si>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</si>
  <si>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</si>
  <si>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</si>
  <si>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</si>
  <si>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</si>
  <si>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</si>
  <si>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</si>
  <si>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</si>
  <si>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</si>
  <si>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</si>
  <si>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</si>
  <si>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</si>
  <si>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</si>
  <si>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</si>
  <si>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</si>
  <si>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</si>
  <si>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</si>
  <si>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</si>
  <si>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</si>
  <si>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</si>
  <si>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</si>
  <si>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</si>
  <si>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</si>
  <si>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</si>
  <si>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</si>
  <si>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</si>
  <si>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</si>
  <si>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</si>
  <si>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</si>
  <si>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</si>
  <si>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</si>
  <si>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</si>
  <si>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</si>
  <si>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</si>
  <si>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</si>
  <si>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</si>
  <si>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</si>
  <si>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</si>
  <si>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</si>
  <si>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</si>
  <si>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</si>
  <si>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</si>
  <si>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</si>
  <si>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</si>
  <si>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</si>
  <si>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</si>
  <si>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</si>
  <si>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</si>
  <si>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</si>
  <si>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</si>
  <si>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</si>
  <si>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</si>
  <si>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</si>
  <si>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</si>
  <si>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</si>
  <si>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</si>
  <si>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</si>
  <si>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</si>
  <si>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</si>
  <si>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</si>
  <si>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</si>
  <si>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</si>
  <si>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</si>
  <si>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</si>
  <si>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</si>
  <si>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</si>
  <si>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</si>
  <si>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</si>
  <si>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</si>
  <si>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</si>
  <si>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</si>
  <si>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</si>
  <si>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</si>
  <si>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</si>
  <si>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</si>
  <si>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</si>
  <si>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</si>
  <si>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</si>
  <si>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</si>
  <si>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</si>
  <si>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</si>
  <si>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</si>
  <si>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</si>
  <si>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</si>
  <si>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</si>
  <si>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</si>
  <si>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</si>
  <si>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</si>
  <si>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</si>
  <si>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</si>
  <si>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</si>
  <si>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</si>
  <si>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</si>
  <si>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</si>
  <si>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</si>
  <si>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</si>
  <si>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</si>
  <si>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</si>
  <si>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</si>
  <si>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</si>
  <si>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</si>
  <si>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</si>
  <si>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</si>
  <si>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</si>
  <si>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</si>
  <si>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</si>
  <si>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</si>
  <si>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</si>
  <si>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</si>
  <si>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</si>
  <si>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</si>
  <si>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</si>
  <si>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</si>
  <si>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</si>
  <si>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</si>
  <si>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</si>
  <si>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</si>
  <si>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</si>
  <si>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</si>
  <si>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</si>
  <si>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</si>
  <si>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</si>
  <si>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</si>
  <si>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</si>
  <si>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</si>
  <si>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</si>
  <si>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</si>
  <si>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</si>
  <si>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</si>
  <si>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</si>
  <si>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</si>
  <si>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</si>
  <si>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</si>
  <si>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</si>
  <si>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</si>
  <si>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</si>
  <si>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</si>
  <si>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</si>
  <si>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</si>
  <si>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</si>
  <si>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</si>
  <si>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</si>
  <si>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</si>
  <si>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</si>
  <si>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</si>
  <si>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</si>
  <si>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</si>
  <si>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</si>
  <si>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</si>
  <si>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</si>
  <si>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</si>
  <si>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</si>
  <si>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</si>
  <si>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</si>
  <si>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</si>
  <si>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</si>
  <si>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</si>
  <si>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</si>
  <si>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</si>
  <si>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</si>
  <si>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</si>
  <si>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</si>
  <si>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</si>
  <si>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</si>
  <si>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</si>
  <si>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</si>
  <si>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</si>
  <si>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</si>
  <si>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</si>
  <si>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</si>
  <si>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</si>
  <si>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</si>
  <si>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</si>
  <si>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</si>
  <si>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</si>
  <si>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</si>
  <si>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</si>
  <si>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</si>
  <si>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</si>
  <si>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</si>
  <si>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</si>
  <si>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</si>
  <si>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</si>
  <si>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</si>
  <si>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</si>
  <si>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</si>
  <si>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</si>
  <si>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</si>
  <si>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</si>
  <si>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</si>
  <si>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</si>
  <si>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</si>
  <si>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</si>
  <si>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</si>
  <si>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</si>
  <si>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</si>
  <si>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</si>
  <si>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</si>
  <si>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</si>
  <si>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</si>
  <si>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</si>
  <si>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</si>
  <si>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</si>
  <si>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</si>
  <si>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</si>
  <si>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</si>
  <si>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</si>
  <si>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</si>
  <si>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</si>
  <si>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</si>
  <si>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</si>
  <si>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</si>
  <si>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</si>
  <si>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</si>
  <si>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</si>
  <si>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</si>
  <si>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</si>
  <si>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</si>
  <si>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</si>
  <si>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</si>
  <si>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</si>
  <si>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</si>
  <si>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</si>
  <si>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</si>
  <si>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</si>
  <si>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</si>
  <si>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</si>
  <si>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</si>
  <si>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</si>
  <si>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</si>
  <si>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</si>
  <si>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</si>
  <si>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</si>
  <si>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</si>
  <si>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</si>
  <si>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</si>
  <si>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</si>
  <si>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</si>
  <si>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</si>
  <si>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</si>
  <si>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</si>
  <si>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</si>
  <si>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</si>
  <si>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</si>
  <si>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</si>
  <si>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</si>
  <si>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</si>
  <si>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</si>
  <si>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</si>
  <si>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</si>
  <si>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</si>
  <si>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</si>
  <si>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</si>
  <si>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</si>
  <si>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</si>
  <si>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</si>
  <si>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</si>
  <si>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</si>
  <si>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</si>
  <si>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</si>
  <si>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</si>
  <si>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</si>
  <si>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</si>
  <si>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</si>
  <si>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</si>
  <si>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</si>
  <si>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</si>
  <si>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</si>
  <si>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</si>
  <si>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</si>
  <si>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</si>
  <si>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Se agrega la palabra creación en la actividad 1.3</t>
  </si>
  <si>
    <t>Resoluciones de acreditación
Informes de pares académicos</t>
  </si>
  <si>
    <t>Porcentaje de estudiantes nuevos en pregrado para primer curso</t>
  </si>
  <si>
    <t>% de avance en las etapas del Plan Operativo</t>
  </si>
  <si>
    <t>Indica los avances obtenidos en las actividades propuestas en el plan operativo</t>
  </si>
  <si>
    <t>% Avance en la etapas del plan operativo</t>
  </si>
  <si>
    <t>Oficina de posgrados</t>
  </si>
  <si>
    <t>Jhonniers Guerrero Erazo - Ebeliced  Amaya Jiménez - Oficina de Posgrados</t>
  </si>
  <si>
    <t>Responsable
Pilar de Gestión</t>
  </si>
  <si>
    <r>
      <t xml:space="preserve">* Nota: </t>
    </r>
    <r>
      <rPr>
        <sz val="11"/>
        <rFont val="Arial Narrow"/>
        <family val="2"/>
      </rPr>
      <t xml:space="preserve">Los valores 2026, 2027 y 2028 se estiman con base en un  incremento del 3,2% para el 2026 y del 3% para el resto de los años </t>
    </r>
    <r>
      <rPr>
        <sz val="8"/>
        <rFont val="Arial Narrow"/>
        <family val="2"/>
      </rPr>
      <t>(información obtenida con base en el MFMP2024 del MHCP)</t>
    </r>
    <r>
      <rPr>
        <sz val="1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</si>
  <si>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rFont val="Arial Narrow"/>
        <family val="2"/>
      </rPr>
      <t xml:space="preserve">Fuentes de financiación </t>
    </r>
    <r>
      <rPr>
        <b/>
        <i/>
        <sz val="9"/>
        <rFont val="Arial Narrow"/>
        <family val="2"/>
      </rPr>
      <t>distintas</t>
    </r>
    <r>
      <rPr>
        <i/>
        <sz val="9"/>
        <rFont val="Arial Narrow"/>
        <family val="2"/>
      </rPr>
      <t xml:space="preserve"> a las otorgadas en el ppto institucional</t>
    </r>
    <r>
      <rPr>
        <b/>
        <sz val="11"/>
        <rFont val="Arial Narrow"/>
        <family val="2"/>
      </rPr>
      <t xml:space="preserve">
(2026)</t>
    </r>
  </si>
  <si>
    <r>
      <t xml:space="preserve">Total recursos por gestionar
</t>
    </r>
    <r>
      <rPr>
        <i/>
        <sz val="9"/>
        <rFont val="Arial Narrow"/>
        <family val="2"/>
      </rPr>
      <t xml:space="preserve">Fuentes de financiación </t>
    </r>
    <r>
      <rPr>
        <b/>
        <i/>
        <sz val="9"/>
        <rFont val="Arial Narrow"/>
        <family val="2"/>
      </rPr>
      <t>distintas</t>
    </r>
    <r>
      <rPr>
        <i/>
        <sz val="9"/>
        <rFont val="Arial Narrow"/>
        <family val="2"/>
      </rPr>
      <t xml:space="preserve"> a las otorgadas en el ppto institucional</t>
    </r>
    <r>
      <rPr>
        <b/>
        <sz val="11"/>
        <rFont val="Arial Narrow"/>
        <family val="2"/>
      </rPr>
      <t xml:space="preserve">
(2027)</t>
    </r>
  </si>
  <si>
    <r>
      <t xml:space="preserve">Total recursos por gestionar
</t>
    </r>
    <r>
      <rPr>
        <i/>
        <sz val="9"/>
        <rFont val="Arial Narrow"/>
        <family val="2"/>
      </rPr>
      <t xml:space="preserve">Fuentes de financiación </t>
    </r>
    <r>
      <rPr>
        <b/>
        <i/>
        <sz val="9"/>
        <rFont val="Arial Narrow"/>
        <family val="2"/>
      </rPr>
      <t>distintas</t>
    </r>
    <r>
      <rPr>
        <i/>
        <sz val="9"/>
        <rFont val="Arial Narrow"/>
        <family val="2"/>
      </rPr>
      <t xml:space="preserve"> a las otorgadas en el ppto institucional</t>
    </r>
    <r>
      <rPr>
        <b/>
        <sz val="11"/>
        <rFont val="Arial Narrow"/>
        <family val="2"/>
      </rPr>
      <t xml:space="preserve">
(2028)</t>
    </r>
  </si>
  <si>
    <r>
      <t xml:space="preserve">Total recursos por gestionar
</t>
    </r>
    <r>
      <rPr>
        <i/>
        <sz val="9"/>
        <rFont val="Arial Narrow"/>
        <family val="2"/>
      </rPr>
      <t xml:space="preserve">Fuentes de financiación </t>
    </r>
    <r>
      <rPr>
        <b/>
        <i/>
        <sz val="9"/>
        <rFont val="Arial Narrow"/>
        <family val="2"/>
      </rPr>
      <t xml:space="preserve">distintas </t>
    </r>
    <r>
      <rPr>
        <i/>
        <sz val="9"/>
        <rFont val="Arial Narrow"/>
        <family val="2"/>
      </rPr>
      <t>a las otorgadas en el ppto institucional</t>
    </r>
    <r>
      <rPr>
        <b/>
        <sz val="11"/>
        <rFont val="Arial Narrow"/>
        <family val="2"/>
      </rPr>
      <t xml:space="preserve">
(2025)</t>
    </r>
  </si>
  <si>
    <t>Para garantizar la coherencia en la cadena de resultados, se realizó un análisis de los indicadores estratégicos. En dicho análisis, se identificó que el indicador a nivel de pilar debe subir de nivel, adquiriendo la categoría de indicador de impacto. Por esta razón, se ha ajustado el indicador correspondiente a nivel de pilar, asegurando su alineación con la nueva estructura de medición.</t>
  </si>
  <si>
    <t>Se agrega la palabra creación, dado que el acompañamiento se realiza tanto a los programas en proceso de creación como los que están en proceso de renovación curricular.</t>
  </si>
  <si>
    <t>Nombre del indicador de pilar o programa nuevo o a eliminar</t>
  </si>
  <si>
    <t>02 de julio de 2025</t>
  </si>
  <si>
    <t>Estudiantes que se gradúan en el tiempo máximo establecido</t>
  </si>
  <si>
    <t xml:space="preserve">Estudiantes de pregrado que terminan su plan de estudios en el tiempo máximo, establecido con un 40% de holgura a su plan de estudios - Porcentaje ponderado </t>
  </si>
  <si>
    <t>Ponderación de acuerdo con duración del programa y más el 40%
Peso ponderado * % graduados en Programas de 6 semestres - tecnológicos
Peso ponderado * % graduados en Programas de 10 semestres - profesional
Peso ponderado * % graduados en Programas de 12 semestres - profesional Jornada Especial
Peso ponderado * % graduados en Programas de 13 semestres - profesional Medicina</t>
  </si>
  <si>
    <t>Estadísticas e indicadores / Inteligencia institucional / Tablero de Análisis por Cohorte (pregrado y posgrado) con cambio de programas – con periodos normalizados</t>
  </si>
  <si>
    <t>Normalidad Académica.</t>
  </si>
  <si>
    <t xml:space="preserve">Número de programas académicos con currículos renovados, entendido como renovado el que cuenta con su informe avalado por el Comité Central de Currículo y Evaluación o Comité Central de Posgrados según corresponda. </t>
  </si>
  <si>
    <t>El acta del Comité Central de Posgrados o Comité Central de Currículo y Evaluación donde se aprueba la renovación curricular o la creación del programa académico</t>
  </si>
  <si>
    <t>Acompañamiento a los programas académicos en la definición y desarrollo de rutas de trabajo para la creación y la renovación de los currículos</t>
  </si>
  <si>
    <r>
      <t xml:space="preserve">Plan operativo 1. </t>
    </r>
    <r>
      <rPr>
        <sz val="11"/>
        <rFont val="Arial Narrow"/>
        <family val="2"/>
      </rPr>
      <t>Acompañamiento en el diseño y renovación curricular de los programas académicos</t>
    </r>
  </si>
  <si>
    <r>
      <t xml:space="preserve">Plan operativo 2. </t>
    </r>
    <r>
      <rPr>
        <sz val="11"/>
        <rFont val="Arial Narrow"/>
        <family val="2"/>
      </rPr>
      <t>Desarrollo y gestión integral de los posgrados</t>
    </r>
  </si>
  <si>
    <t>1 de 8</t>
  </si>
  <si>
    <t>2 de 8</t>
  </si>
  <si>
    <t>3 de 8</t>
  </si>
  <si>
    <t>4 de 8</t>
  </si>
  <si>
    <t>5 de 8</t>
  </si>
  <si>
    <t>6 de 8</t>
  </si>
  <si>
    <t>7 de 8</t>
  </si>
  <si>
    <t>8 de 8</t>
  </si>
  <si>
    <t>Plan operativo</t>
  </si>
  <si>
    <t>Diseño y renovación curricular de los programas académicos</t>
  </si>
  <si>
    <t>Adición</t>
  </si>
  <si>
    <t>En el proyecto renovación curricular, se adiciona el plan operativo Desarrollo  y gestión integral de los Posgrados.</t>
  </si>
  <si>
    <t xml:space="preserve">La incorporación del plan operativo Desarrollo de los Posgrados, obedece a la recomendación de alinear los retos del PG del Rector 2021 - 2023 vs PDI 2020 - 2028; e igualmente visibilizar las acciones que se llevan a cabo en cuanto al tema de posgrados en la universidad. </t>
  </si>
  <si>
    <t>Excelencia académica para la formación integral</t>
  </si>
  <si>
    <t>Se ajusta el indicador Programas con currículos renovados , la fórmula, los medios de verificación y la meta para el 2025.</t>
  </si>
  <si>
    <t>Programas con currículos renovados</t>
  </si>
  <si>
    <t>Se adicionó el indicador Número de estudiantes nuevos en pregrado para primer curso.</t>
  </si>
  <si>
    <t>Número de estudiantes nuevos en pregrado para primer curso.</t>
  </si>
  <si>
    <t>Se ajusta nombre del indicador de Programas académicos acompañados y con currículos renovados a: "Programas académicos acompañados en su proceso de renovación curricular" , la descripción del indicador, la formula, los medios de verificación y las metas a partir del 2025.</t>
  </si>
  <si>
    <t>El ajuste se realiza en función del nivel de proceso correspondiente, ya que a nivel de pilar, se consideran los programas con currículos renovados, y para el nivel de programa se propone reportar aquellos que están en proceso de acompañamiento para cumplir con el indicador de pilar, los cuales permiten visualizar la cadena de valor de la apuesta institucional.</t>
  </si>
  <si>
    <t>Programas académicos acompañados y con currículos renovados</t>
  </si>
  <si>
    <t>Programas académicos acompañados en su proceso de renovación curricular</t>
  </si>
  <si>
    <t>En el plan operativo acompañamiento en el diseño y renovación curricular de los programas académicos se adiciona la actividad "Acompañamiento en la formulación de las propuestas de nuevos programas académicos o modificación a los registros calificados existentes para la ampliación de cobertura"</t>
  </si>
  <si>
    <t>La incorporación de la actividad Acompañamiento en la formulación de las propuestas de nuevos programas académicos o modificación a los registros calificados existentes para la ampliación de cobertura, visibiliza las acciones del Plan Integral de cobertura para aumentar el número de estudiantes nuevos en primer semestre.</t>
  </si>
  <si>
    <t>NA</t>
  </si>
  <si>
    <t>El ajuste en el indicador obedece al comportamiento y evolución del mismo durante el periodo 2020-2024. El propósito es dar precisión del proceso de formalización de la renovación curricular, que evidencia su finalización con la aprobación del Comité Central de Currículo y Evaluación o el Comité Central de Posgrados según corresponda. Además, este cambio permite visibiliza la cadena de valor de la apuesta institucional.</t>
  </si>
  <si>
    <t>La incorporación del indicador "Número de estudiantes nuevos en pregrado para primer curso semestre", se encuentra relacionada con  la formulación de las propuestas de nuevos programas académicos o modificación a los registros calificados existentes para la ampliación de cobertura, Aporta al reto de innovación en los programas académicos en el proceso de ingreso de los estudiantes, visibilizando las acciones del Plan Integral de cobertura para aumentar el número de estudiantes nuevos en primer semestre.</t>
  </si>
  <si>
    <t>Acuerdo N° 26 del Consejo Superior Universitario</t>
  </si>
  <si>
    <t>Acta N° 7 de Comité de Gerencia del PDI</t>
  </si>
  <si>
    <t>14 de noviembre de 2024</t>
  </si>
  <si>
    <t>Mayo 05 de 2021</t>
  </si>
  <si>
    <t>Acuerdo N° 16 del Consejo Superior Universitario</t>
  </si>
  <si>
    <t xml:space="preserve"> La Universidad Tecnológica de Pereira para mantener su esencia de institución de educación superior pública y responder a los objetivos que el Estado le ha encomendado, debe promover en los programas académicos la revisión y renovación permanente de las propuestas académicas curriculares para hacerlas pertinentes a la sociedad actual y del futuro, en búsqueda de la calidad y la excelencia académica.
</t>
  </si>
  <si>
    <t>Los cambios en todos los ámbitos del sistema social, en lo político, económico, laboral, ambiental, cultural, social y educativo, abogan por una renovación profunda de la Universidad, en su compromiso con la formación de los ciudadanos y los profesionales del siglo XXI. En el contexto anterior, esta institución está llamada a construir otras perspectivas educativas, para superar la racionalidad técnica que ha predominado en su misión, para la comprensión de la realidad y del conocimiento.
El mundo de hoy, signado por la incertidumbre, la complejidad, la diversidad, entre otra serie de características, necesita nuevas formas de educación, más abiertas, flexibles y pertinentes; fundamentadas en otras perspectivas teóricas, como la crítica, que favorezca la formación de ciudadanos y profesionales con responsabilidad ambiental, pensamiento crítico y compromiso ético-político en la construcción de democracia y justicia social.  
En búsqueda del cambio para la formación de los ciudadanos y los profesionales del siglo XXI, se requiere la participación y la reflexión compartida de todos los miembros de la comunidad educativa para la construcción de propuestas curriculares flexibles, integradas y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</si>
</sst>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quot;$&quot;\ * #,##0.00_);_(&quot;$&quot;\ * \(#,##0.00\);_(&quot;$&quot;\ * &quot;-&quot;??_);_(@_)"/>
    <numFmt numFmtId="166" formatCode="&quot;$&quot;\ #,##0"/>
    <numFmt numFmtId="167" formatCode="_(&quot;$&quot;\ * #,##0_);_(&quot;$&quot;\ * \(#,##0\);_(&quot;$&quot;\ * &quot;-&quot;??_);_(@_)"/>
    <numFmt numFmtId="168" formatCode="_(* #,##0_);_(* \(#,##0\);_(* &quot;-&quot;??_);_(@_)"/>
    <numFmt numFmtId="169" formatCode="0.0%"/>
    <numFmt numFmtId="170" formatCode="0.0"/>
    <numFmt numFmtId="171" formatCode="&quot;$&quot;\ #,##0.00"/>
  </numFmts>
  <fonts count="56" x14ac:knownFonts="1">
    <font>
      <sz val="11"/>
      <color theme="1"/>
      <name val="Calibri"/>
      <family val="2"/>
      <scheme val="minor"/>
    </font>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167C0E"/>
      <name val="Calibri"/>
      <family val="2"/>
      <scheme val="minor"/>
    </font>
    <font>
      <sz val="11"/>
      <color rgb="FF198E10"/>
      <name val="Calibri"/>
      <family val="2"/>
      <scheme val="minor"/>
    </font>
    <font>
      <sz val="11"/>
      <color theme="0"/>
      <name val="Arial Narrow"/>
      <family val="2"/>
    </font>
    <font>
      <b/>
      <sz val="14"/>
      <color theme="1"/>
      <name val="Arial Narrow"/>
      <family val="2"/>
    </font>
    <font>
      <b/>
      <sz val="11"/>
      <color theme="0"/>
      <name val="Arial Narrow"/>
      <family val="2"/>
    </font>
    <font>
      <sz val="12"/>
      <color theme="1"/>
      <name val="Calibri"/>
      <family val="2"/>
      <scheme val="minor"/>
    </font>
    <font>
      <sz val="10"/>
      <color theme="1"/>
      <name val="Arial Narrow"/>
      <family val="2"/>
    </font>
    <font>
      <b/>
      <sz val="10"/>
      <color theme="1"/>
      <name val="Arial Narrow"/>
      <family val="2"/>
    </font>
    <font>
      <sz val="8"/>
      <name val="Arial Narrow"/>
      <family val="2"/>
    </font>
    <font>
      <i/>
      <sz val="9"/>
      <name val="Arial Narrow"/>
      <family val="2"/>
    </font>
    <font>
      <b/>
      <i/>
      <sz val="9"/>
      <name val="Arial Narrow"/>
      <family val="2"/>
    </font>
    <font>
      <b/>
      <sz val="11"/>
      <color rgb="FF17830F"/>
      <name val="Arial Narrow"/>
      <family val="2"/>
    </font>
    <font>
      <b/>
      <sz val="11"/>
      <color rgb="FFC00000"/>
      <name val="Arial Narrow"/>
      <family val="2"/>
    </font>
    <font>
      <sz val="11"/>
      <color rgb="FF76933C"/>
      <name val="Arial Narrow"/>
      <family val="2"/>
    </font>
    <font>
      <sz val="11"/>
      <color theme="1"/>
      <name val="Arial Narrow"/>
      <family val="2"/>
    </font>
    <font>
      <b/>
      <sz val="10"/>
      <color theme="0"/>
      <name val="Calibri"/>
      <family val="2"/>
      <scheme val="minor"/>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theme="0" tint="-0.14999847407452621"/>
        <bgColor indexed="64"/>
      </patternFill>
    </fill>
    <fill>
      <patternFill patternType="solid">
        <fgColor indexed="65"/>
        <bgColor indexed="64"/>
      </patternFill>
    </fill>
    <fill>
      <patternFill patternType="solid">
        <fgColor theme="4" tint="-0.499984740745262"/>
        <bgColor indexed="64"/>
      </patternFill>
    </fill>
    <fill>
      <patternFill patternType="solid">
        <fgColor rgb="FFFF9900"/>
        <bgColor indexed="64"/>
      </patternFill>
    </fill>
    <fill>
      <patternFill patternType="solid">
        <fgColor rgb="FFFF0000"/>
        <bgColor indexed="64"/>
      </patternFill>
    </fill>
    <fill>
      <patternFill patternType="solid">
        <fgColor rgb="FFFFFF66"/>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2E2E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FFFFFF"/>
        <bgColor rgb="FFFFFFFF"/>
      </patternFill>
    </fill>
    <fill>
      <patternFill patternType="solid">
        <fgColor rgb="FFFFFFFF"/>
        <bgColor rgb="FF000000"/>
      </patternFill>
    </fill>
    <fill>
      <patternFill patternType="solid">
        <fgColor theme="0"/>
        <bgColor rgb="FFFFFFFF"/>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s>
  <cellStyleXfs count="11">
    <xf numFmtId="0" fontId="0" fillId="0" borderId="0"/>
    <xf numFmtId="164" fontId="7" fillId="0" borderId="0" applyFont="0" applyFill="0" applyBorder="0" applyAlignment="0" applyProtection="0"/>
    <xf numFmtId="165" fontId="7" fillId="0" borderId="0" applyFont="0" applyFill="0" applyBorder="0" applyAlignment="0" applyProtection="0"/>
    <xf numFmtId="0" fontId="4" fillId="0" borderId="0"/>
    <xf numFmtId="9" fontId="6"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165" fontId="16" fillId="0" borderId="0" applyFont="0" applyFill="0" applyBorder="0" applyAlignment="0" applyProtection="0"/>
    <xf numFmtId="0" fontId="4" fillId="0" borderId="0"/>
    <xf numFmtId="0" fontId="21" fillId="8" borderId="0" applyNumberFormat="0" applyBorder="0" applyAlignment="0" applyProtection="0"/>
    <xf numFmtId="164" fontId="6" fillId="0" borderId="0" applyFont="0" applyFill="0" applyBorder="0" applyAlignment="0" applyProtection="0"/>
  </cellStyleXfs>
  <cellXfs count="732">
    <xf numFmtId="0" fontId="0" fillId="0" borderId="0" xfId="0"/>
    <xf numFmtId="0" fontId="3" fillId="0" borderId="0" xfId="0" applyFont="1"/>
    <xf numFmtId="0" fontId="0" fillId="4" borderId="0" xfId="0" applyFill="1"/>
    <xf numFmtId="0" fontId="10" fillId="0" borderId="0" xfId="0" applyFont="1" applyAlignment="1">
      <alignment wrapText="1"/>
    </xf>
    <xf numFmtId="0" fontId="10" fillId="0" borderId="0" xfId="0" applyFont="1"/>
    <xf numFmtId="0" fontId="8" fillId="0" borderId="0" xfId="0" applyFont="1" applyAlignment="1">
      <alignment horizontal="center" vertical="center"/>
    </xf>
    <xf numFmtId="0" fontId="0" fillId="3" borderId="0" xfId="0" applyFill="1"/>
    <xf numFmtId="0" fontId="18" fillId="0" borderId="0" xfId="0" applyFont="1"/>
    <xf numFmtId="0" fontId="18" fillId="0" borderId="0" xfId="0" applyFont="1" applyAlignment="1">
      <alignment horizontal="center" vertical="center"/>
    </xf>
    <xf numFmtId="0" fontId="2" fillId="0" borderId="0" xfId="0" applyFont="1" applyAlignment="1">
      <alignment wrapText="1"/>
    </xf>
    <xf numFmtId="0" fontId="2" fillId="2" borderId="0" xfId="0" applyFont="1" applyFill="1" applyAlignment="1">
      <alignment horizontal="center" vertical="center" wrapText="1"/>
    </xf>
    <xf numFmtId="0" fontId="3" fillId="2" borderId="0" xfId="0" applyFont="1" applyFill="1"/>
    <xf numFmtId="0" fontId="2" fillId="2" borderId="0" xfId="0" applyFont="1" applyFill="1" applyAlignment="1">
      <alignment horizontal="center" wrapText="1"/>
    </xf>
    <xf numFmtId="0" fontId="19" fillId="0" borderId="1" xfId="0" applyFont="1" applyBorder="1" applyAlignment="1" applyProtection="1">
      <alignment horizontal="center" vertical="center" wrapText="1"/>
      <protection locked="0"/>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18" fillId="2" borderId="0" xfId="0" applyFont="1" applyFill="1"/>
    <xf numFmtId="0" fontId="3" fillId="2" borderId="0" xfId="0" applyFont="1" applyFill="1" applyAlignment="1">
      <alignment vertical="center" wrapText="1"/>
    </xf>
    <xf numFmtId="0" fontId="18" fillId="2" borderId="1" xfId="0" applyFont="1" applyFill="1" applyBorder="1" applyAlignment="1" applyProtection="1">
      <alignment horizontal="center" vertical="center" wrapText="1"/>
      <protection locked="0"/>
    </xf>
    <xf numFmtId="166"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8" fillId="2" borderId="0" xfId="0" applyFont="1" applyFill="1" applyAlignment="1">
      <alignment horizontal="center" vertical="center"/>
    </xf>
    <xf numFmtId="0" fontId="18" fillId="3" borderId="0" xfId="0" applyFont="1" applyFill="1"/>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18" fillId="6" borderId="1" xfId="0" applyFont="1" applyFill="1" applyBorder="1" applyAlignment="1" applyProtection="1">
      <alignment horizontal="center" vertical="center" wrapText="1"/>
      <protection locked="0"/>
    </xf>
    <xf numFmtId="0" fontId="17" fillId="8" borderId="1" xfId="9" applyFont="1" applyBorder="1" applyAlignment="1"/>
    <xf numFmtId="0" fontId="11" fillId="0" borderId="1" xfId="0" applyFont="1" applyBorder="1" applyAlignment="1">
      <alignment vertical="center"/>
    </xf>
    <xf numFmtId="0" fontId="0" fillId="0" borderId="1" xfId="0" applyBorder="1" applyAlignment="1">
      <alignment vertical="center"/>
    </xf>
    <xf numFmtId="0" fontId="2" fillId="7" borderId="4" xfId="0" applyFont="1" applyFill="1" applyBorder="1" applyAlignment="1">
      <alignment horizontal="center" vertical="center"/>
    </xf>
    <xf numFmtId="0" fontId="11" fillId="9" borderId="10" xfId="0" applyFont="1" applyFill="1" applyBorder="1" applyAlignment="1">
      <alignment vertical="center"/>
    </xf>
    <xf numFmtId="0" fontId="2" fillId="0" borderId="9" xfId="0" applyFont="1" applyBorder="1" applyAlignment="1">
      <alignment horizontal="center" vertical="center"/>
    </xf>
    <xf numFmtId="0" fontId="11" fillId="10" borderId="1"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xf>
    <xf numFmtId="0" fontId="22" fillId="0" borderId="0" xfId="0" applyFont="1"/>
    <xf numFmtId="0" fontId="23" fillId="5" borderId="1" xfId="0" applyFont="1" applyFill="1" applyBorder="1" applyAlignment="1">
      <alignment horizontal="center" vertical="center" wrapText="1"/>
    </xf>
    <xf numFmtId="0" fontId="23" fillId="5" borderId="1" xfId="0" applyFont="1" applyFill="1" applyBorder="1" applyAlignment="1">
      <alignment vertical="center" wrapText="1"/>
    </xf>
    <xf numFmtId="0" fontId="22" fillId="0" borderId="0" xfId="0" applyFont="1" applyAlignment="1">
      <alignment vertical="center"/>
    </xf>
    <xf numFmtId="0" fontId="23" fillId="3" borderId="2" xfId="0" applyFont="1" applyFill="1" applyBorder="1" applyAlignment="1">
      <alignment vertical="center" wrapText="1"/>
    </xf>
    <xf numFmtId="0" fontId="23" fillId="3" borderId="4" xfId="0" applyFont="1" applyFill="1" applyBorder="1" applyAlignment="1">
      <alignment horizontal="left" vertical="center" wrapText="1" indent="1"/>
    </xf>
    <xf numFmtId="0" fontId="23" fillId="3" borderId="1" xfId="0" applyFont="1" applyFill="1" applyBorder="1" applyAlignment="1">
      <alignment horizontal="center" vertical="center" wrapText="1"/>
    </xf>
    <xf numFmtId="0" fontId="23" fillId="3" borderId="1" xfId="0" applyFont="1" applyFill="1" applyBorder="1" applyAlignment="1">
      <alignment horizontal="left" vertical="center" wrapText="1" indent="1"/>
    </xf>
    <xf numFmtId="10" fontId="23" fillId="0" borderId="1" xfId="0" applyNumberFormat="1" applyFont="1" applyBorder="1" applyAlignment="1" applyProtection="1">
      <alignment horizontal="center" vertical="center" wrapText="1"/>
      <protection locked="0"/>
    </xf>
    <xf numFmtId="0" fontId="26" fillId="3" borderId="2" xfId="0" applyFont="1" applyFill="1" applyBorder="1" applyAlignment="1">
      <alignment vertical="center" wrapText="1"/>
    </xf>
    <xf numFmtId="0" fontId="26" fillId="0" borderId="2" xfId="0" applyFont="1" applyBorder="1" applyAlignment="1" applyProtection="1">
      <alignment vertical="center" wrapText="1"/>
      <protection locked="0"/>
    </xf>
    <xf numFmtId="0" fontId="22"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7" fillId="0" borderId="1" xfId="8" applyFont="1" applyBorder="1" applyAlignment="1">
      <alignment horizontal="center" vertical="center" wrapText="1"/>
    </xf>
    <xf numFmtId="10" fontId="27" fillId="0" borderId="1" xfId="6" applyNumberFormat="1" applyFont="1" applyFill="1" applyBorder="1" applyAlignment="1">
      <alignment horizontal="center" vertical="center" wrapText="1"/>
    </xf>
    <xf numFmtId="0" fontId="26" fillId="0" borderId="1" xfId="0" applyFont="1" applyBorder="1" applyAlignment="1" applyProtection="1">
      <alignment vertical="center" wrapText="1"/>
      <protection locked="0"/>
    </xf>
    <xf numFmtId="0" fontId="22" fillId="0" borderId="1" xfId="0" applyFont="1" applyBorder="1" applyAlignment="1">
      <alignment horizontal="center" vertical="center" wrapText="1"/>
    </xf>
    <xf numFmtId="10" fontId="22" fillId="0" borderId="1" xfId="0" applyNumberFormat="1"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169" fontId="26" fillId="0" borderId="1" xfId="0" applyNumberFormat="1"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1" fontId="29" fillId="0" borderId="23" xfId="0" applyNumberFormat="1" applyFont="1" applyBorder="1" applyAlignment="1">
      <alignment horizontal="center" vertical="center" wrapText="1"/>
    </xf>
    <xf numFmtId="9" fontId="29" fillId="0" borderId="23" xfId="0" applyNumberFormat="1" applyFont="1" applyBorder="1" applyAlignment="1">
      <alignment horizontal="center" vertical="center" wrapText="1"/>
    </xf>
    <xf numFmtId="0" fontId="27" fillId="0" borderId="23" xfId="0" applyFont="1" applyBorder="1" applyAlignment="1">
      <alignment horizontal="center" vertical="center" wrapText="1"/>
    </xf>
    <xf numFmtId="10" fontId="29" fillId="0" borderId="23" xfId="0" applyNumberFormat="1" applyFont="1" applyBorder="1" applyAlignment="1">
      <alignment horizontal="center" vertical="center" wrapText="1"/>
    </xf>
    <xf numFmtId="9" fontId="27" fillId="0" borderId="20" xfId="0" applyNumberFormat="1" applyFont="1" applyBorder="1" applyAlignment="1">
      <alignment horizontal="center" vertical="center" wrapText="1"/>
    </xf>
    <xf numFmtId="0" fontId="27" fillId="0" borderId="20" xfId="0" applyFont="1" applyBorder="1" applyAlignment="1">
      <alignment horizontal="center" vertical="center" wrapText="1"/>
    </xf>
    <xf numFmtId="0" fontId="29" fillId="0" borderId="25" xfId="0" applyFont="1" applyBorder="1" applyAlignment="1">
      <alignment horizontal="center" vertical="center" wrapText="1"/>
    </xf>
    <xf numFmtId="0" fontId="27" fillId="0" borderId="4" xfId="0" applyFont="1" applyBorder="1" applyAlignment="1" applyProtection="1">
      <alignment horizontal="center" vertical="center" wrapText="1"/>
      <protection locked="0"/>
    </xf>
    <xf numFmtId="9" fontId="27" fillId="0" borderId="1" xfId="0" applyNumberFormat="1" applyFont="1" applyBorder="1" applyAlignment="1" applyProtection="1">
      <alignment horizontal="center" vertical="center" wrapText="1"/>
      <protection locked="0"/>
    </xf>
    <xf numFmtId="10" fontId="26"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9" fontId="22" fillId="0" borderId="1" xfId="6" applyFont="1" applyBorder="1" applyAlignment="1" applyProtection="1">
      <alignment horizontal="center" vertical="center" wrapText="1"/>
      <protection locked="0"/>
    </xf>
    <xf numFmtId="9" fontId="22" fillId="0" borderId="1" xfId="6" applyFont="1" applyBorder="1" applyAlignment="1" applyProtection="1">
      <alignment horizontal="center" vertical="center"/>
      <protection locked="0"/>
    </xf>
    <xf numFmtId="9" fontId="27" fillId="0" borderId="1" xfId="6" applyFont="1" applyBorder="1" applyAlignment="1" applyProtection="1">
      <alignment horizontal="center" vertical="center"/>
      <protection locked="0"/>
    </xf>
    <xf numFmtId="0" fontId="8" fillId="11" borderId="1" xfId="0" applyFont="1" applyFill="1" applyBorder="1" applyAlignment="1">
      <alignment horizontal="center" vertical="center" wrapText="1"/>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center" wrapText="1"/>
      <protection locked="0"/>
    </xf>
    <xf numFmtId="0" fontId="25" fillId="12" borderId="1" xfId="0" applyFont="1" applyFill="1" applyBorder="1" applyAlignment="1" applyProtection="1">
      <alignment horizontal="left" vertical="center" wrapText="1" indent="1"/>
      <protection locked="0"/>
    </xf>
    <xf numFmtId="10" fontId="25" fillId="12" borderId="1" xfId="6" applyNumberFormat="1" applyFont="1" applyFill="1" applyBorder="1" applyAlignment="1" applyProtection="1">
      <alignment horizontal="center" vertical="center" wrapText="1"/>
      <protection locked="0"/>
    </xf>
    <xf numFmtId="0" fontId="18" fillId="12" borderId="1" xfId="0" applyFont="1" applyFill="1" applyBorder="1" applyAlignment="1" applyProtection="1">
      <alignment horizontal="left" vertical="center" wrapText="1" indent="1"/>
      <protection locked="0"/>
    </xf>
    <xf numFmtId="0" fontId="3" fillId="12" borderId="4" xfId="0" applyFont="1" applyFill="1" applyBorder="1" applyAlignment="1" applyProtection="1">
      <alignment horizontal="left" vertical="center" wrapText="1" indent="1"/>
      <protection locked="0"/>
    </xf>
    <xf numFmtId="0" fontId="18" fillId="12" borderId="1" xfId="0" applyFont="1" applyFill="1" applyBorder="1" applyAlignment="1" applyProtection="1">
      <alignment horizontal="center" vertical="center" wrapText="1"/>
      <protection locked="0"/>
    </xf>
    <xf numFmtId="10" fontId="3" fillId="12" borderId="1" xfId="6" applyNumberFormat="1" applyFont="1" applyFill="1" applyBorder="1" applyAlignment="1" applyProtection="1">
      <alignment horizontal="center" vertical="center" wrapText="1"/>
      <protection locked="0"/>
    </xf>
    <xf numFmtId="10" fontId="3" fillId="12" borderId="1" xfId="0" applyNumberFormat="1" applyFont="1" applyFill="1" applyBorder="1" applyAlignment="1" applyProtection="1">
      <alignment horizontal="center" vertical="center" wrapText="1"/>
      <protection locked="0"/>
    </xf>
    <xf numFmtId="0" fontId="18" fillId="12" borderId="1" xfId="0" applyFont="1" applyFill="1" applyBorder="1" applyAlignment="1">
      <alignment horizontal="center" vertical="center" wrapText="1"/>
    </xf>
    <xf numFmtId="0" fontId="9" fillId="12" borderId="1" xfId="0" applyFont="1" applyFill="1" applyBorder="1" applyAlignment="1" applyProtection="1">
      <alignment horizontal="left" vertical="center" wrapText="1" indent="1"/>
      <protection locked="0"/>
    </xf>
    <xf numFmtId="0" fontId="3" fillId="12" borderId="1" xfId="0" applyFont="1" applyFill="1" applyBorder="1" applyAlignment="1" applyProtection="1">
      <alignment horizontal="left" vertical="center" wrapText="1" indent="1"/>
      <protection locked="0"/>
    </xf>
    <xf numFmtId="0" fontId="18" fillId="12" borderId="1" xfId="0" applyFont="1" applyFill="1" applyBorder="1" applyAlignment="1">
      <alignment horizontal="left" wrapText="1" indent="1"/>
    </xf>
    <xf numFmtId="9" fontId="3" fillId="12" borderId="1" xfId="0" applyNumberFormat="1" applyFont="1" applyFill="1" applyBorder="1" applyAlignment="1" applyProtection="1">
      <alignment horizontal="center" vertical="center" wrapText="1"/>
      <protection locked="0"/>
    </xf>
    <xf numFmtId="0" fontId="18" fillId="12" borderId="1" xfId="0" applyFont="1" applyFill="1" applyBorder="1" applyAlignment="1">
      <alignment horizontal="left" vertical="center" wrapText="1" indent="1"/>
    </xf>
    <xf numFmtId="10" fontId="18" fillId="12" borderId="1" xfId="6" applyNumberFormat="1"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0" fontId="18" fillId="12" borderId="1" xfId="0" applyFont="1" applyFill="1" applyBorder="1" applyAlignment="1" applyProtection="1">
      <alignment horizontal="left" wrapText="1" indent="1"/>
      <protection locked="0"/>
    </xf>
    <xf numFmtId="10" fontId="19" fillId="12" borderId="1" xfId="6" applyNumberFormat="1" applyFont="1" applyFill="1" applyBorder="1" applyAlignment="1">
      <alignment horizontal="center" vertical="center" wrapText="1"/>
    </xf>
    <xf numFmtId="0" fontId="18" fillId="12" borderId="3" xfId="0" applyFont="1" applyFill="1" applyBorder="1" applyAlignment="1" applyProtection="1">
      <alignment horizontal="left" vertical="center" wrapText="1" indent="1"/>
      <protection locked="0"/>
    </xf>
    <xf numFmtId="0" fontId="19" fillId="13" borderId="1" xfId="0" applyFont="1" applyFill="1" applyBorder="1" applyAlignment="1">
      <alignment horizontal="center" vertical="center" wrapText="1"/>
    </xf>
    <xf numFmtId="0" fontId="3" fillId="13" borderId="4" xfId="0" applyFont="1" applyFill="1" applyBorder="1" applyAlignment="1" applyProtection="1">
      <alignment horizontal="center" vertical="center" wrapText="1"/>
      <protection locked="0"/>
    </xf>
    <xf numFmtId="0" fontId="19" fillId="13" borderId="1" xfId="0" applyFont="1" applyFill="1" applyBorder="1" applyAlignment="1">
      <alignment horizontal="center" vertical="center"/>
    </xf>
    <xf numFmtId="0" fontId="18" fillId="13" borderId="1" xfId="0" applyFont="1" applyFill="1" applyBorder="1" applyAlignment="1">
      <alignment horizontal="center" vertical="center" wrapText="1"/>
    </xf>
    <xf numFmtId="2" fontId="3" fillId="13" borderId="1" xfId="8" applyNumberFormat="1"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0" fontId="18" fillId="13" borderId="4" xfId="0" applyFont="1" applyFill="1" applyBorder="1" applyAlignment="1" applyProtection="1">
      <alignment horizontal="center" vertical="center" wrapText="1"/>
      <protection locked="0"/>
    </xf>
    <xf numFmtId="0" fontId="3"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protection locked="0"/>
    </xf>
    <xf numFmtId="9" fontId="18" fillId="13" borderId="1" xfId="6" applyFont="1" applyFill="1" applyBorder="1" applyAlignment="1">
      <alignment horizontal="center" vertical="center"/>
    </xf>
    <xf numFmtId="9" fontId="3" fillId="13" borderId="1" xfId="8" applyNumberFormat="1" applyFont="1" applyFill="1" applyBorder="1" applyAlignment="1">
      <alignment horizontal="center" vertical="center" wrapText="1"/>
    </xf>
    <xf numFmtId="10" fontId="3"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0" fontId="3" fillId="13" borderId="1" xfId="0" applyFont="1" applyFill="1" applyBorder="1" applyAlignment="1">
      <alignment horizontal="center" vertical="center" wrapText="1"/>
    </xf>
    <xf numFmtId="9" fontId="3" fillId="13" borderId="1" xfId="6" applyFont="1" applyFill="1" applyBorder="1" applyAlignment="1" applyProtection="1">
      <alignment horizontal="center" vertical="center"/>
    </xf>
    <xf numFmtId="0" fontId="3" fillId="13" borderId="4" xfId="0" applyFont="1" applyFill="1" applyBorder="1"/>
    <xf numFmtId="0" fontId="19" fillId="13" borderId="1" xfId="8" applyFont="1" applyFill="1" applyBorder="1" applyAlignment="1">
      <alignment horizontal="center" vertical="center" wrapText="1"/>
    </xf>
    <xf numFmtId="0" fontId="19" fillId="13" borderId="1" xfId="0" applyFont="1" applyFill="1" applyBorder="1" applyAlignment="1" applyProtection="1">
      <alignment horizontal="center" vertical="center" wrapText="1"/>
      <protection locked="0"/>
    </xf>
    <xf numFmtId="1" fontId="3" fillId="13" borderId="1" xfId="8" applyNumberFormat="1" applyFont="1" applyFill="1" applyBorder="1" applyAlignment="1">
      <alignment horizontal="center" vertical="center" wrapText="1"/>
    </xf>
    <xf numFmtId="1" fontId="18" fillId="13" borderId="1" xfId="0" applyNumberFormat="1" applyFont="1" applyFill="1" applyBorder="1" applyAlignment="1">
      <alignment horizontal="center" vertical="center"/>
    </xf>
    <xf numFmtId="9" fontId="18" fillId="13" borderId="1" xfId="0" applyNumberFormat="1" applyFont="1" applyFill="1" applyBorder="1" applyAlignment="1">
      <alignment horizontal="center" vertical="center"/>
    </xf>
    <xf numFmtId="0" fontId="19" fillId="13" borderId="1" xfId="0" applyFont="1" applyFill="1" applyBorder="1" applyAlignment="1">
      <alignment horizontal="center" wrapText="1"/>
    </xf>
    <xf numFmtId="2" fontId="18" fillId="13" borderId="1" xfId="0" applyNumberFormat="1" applyFont="1" applyFill="1" applyBorder="1" applyAlignment="1">
      <alignment horizontal="center" vertical="center"/>
    </xf>
    <xf numFmtId="2" fontId="19" fillId="13" borderId="1" xfId="8" applyNumberFormat="1" applyFont="1" applyFill="1" applyBorder="1" applyAlignment="1">
      <alignment horizontal="center" vertical="center" wrapText="1"/>
    </xf>
    <xf numFmtId="0" fontId="18" fillId="13" borderId="1" xfId="0" applyFont="1" applyFill="1" applyBorder="1" applyAlignment="1">
      <alignment horizontal="center" vertical="center"/>
    </xf>
    <xf numFmtId="0" fontId="18" fillId="13" borderId="1" xfId="0" applyFont="1" applyFill="1" applyBorder="1" applyAlignment="1">
      <alignment vertical="center" wrapText="1"/>
    </xf>
    <xf numFmtId="10" fontId="19" fillId="13" borderId="1" xfId="8" applyNumberFormat="1" applyFont="1" applyFill="1" applyBorder="1" applyAlignment="1">
      <alignment horizontal="center" vertical="center" wrapText="1"/>
    </xf>
    <xf numFmtId="10" fontId="19" fillId="13" borderId="1" xfId="0" applyNumberFormat="1" applyFont="1" applyFill="1" applyBorder="1" applyAlignment="1" applyProtection="1">
      <alignment horizontal="center" vertical="center" wrapText="1"/>
      <protection locked="0"/>
    </xf>
    <xf numFmtId="9" fontId="19" fillId="13" borderId="1" xfId="0" applyNumberFormat="1" applyFont="1" applyFill="1" applyBorder="1" applyAlignment="1" applyProtection="1">
      <alignment horizontal="center" vertical="center" wrapText="1"/>
      <protection locked="0"/>
    </xf>
    <xf numFmtId="9" fontId="18" fillId="13" borderId="1" xfId="6" applyFont="1" applyFill="1" applyBorder="1" applyAlignment="1" applyProtection="1">
      <alignment horizontal="center" vertical="center" wrapText="1"/>
      <protection locked="0"/>
    </xf>
    <xf numFmtId="169" fontId="18" fillId="13" borderId="1" xfId="6" applyNumberFormat="1" applyFont="1" applyFill="1" applyBorder="1" applyAlignment="1">
      <alignment horizontal="center" vertical="center" wrapText="1"/>
    </xf>
    <xf numFmtId="10" fontId="3" fillId="13" borderId="1" xfId="6"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18" fillId="13" borderId="2" xfId="0" applyFont="1" applyFill="1" applyBorder="1" applyAlignment="1" applyProtection="1">
      <alignment horizontal="center" vertical="center" wrapText="1"/>
      <protection locked="0"/>
    </xf>
    <xf numFmtId="10" fontId="3" fillId="13" borderId="2" xfId="8" applyNumberFormat="1" applyFont="1" applyFill="1" applyBorder="1" applyAlignment="1">
      <alignment horizontal="center" vertical="center" wrapText="1"/>
    </xf>
    <xf numFmtId="9" fontId="3" fillId="13" borderId="2" xfId="0" applyNumberFormat="1" applyFont="1" applyFill="1" applyBorder="1" applyAlignment="1">
      <alignment horizontal="center" vertical="center"/>
    </xf>
    <xf numFmtId="0" fontId="19" fillId="6" borderId="1" xfId="8" applyFont="1" applyFill="1" applyBorder="1" applyAlignment="1">
      <alignment vertical="center" wrapText="1"/>
    </xf>
    <xf numFmtId="0" fontId="3" fillId="6" borderId="1" xfId="0" applyFont="1" applyFill="1" applyBorder="1" applyAlignment="1" applyProtection="1">
      <alignment horizontal="center" vertical="center" wrapText="1"/>
      <protection locked="0"/>
    </xf>
    <xf numFmtId="9"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lignment horizontal="left" vertical="center" wrapText="1"/>
    </xf>
    <xf numFmtId="9" fontId="3" fillId="6" borderId="1" xfId="6"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19" fillId="6" borderId="1" xfId="8" applyFont="1" applyFill="1" applyBorder="1" applyAlignment="1">
      <alignment horizontal="justify" vertical="center" wrapText="1"/>
    </xf>
    <xf numFmtId="10" fontId="3" fillId="6" borderId="1" xfId="0" applyNumberFormat="1" applyFont="1" applyFill="1" applyBorder="1" applyAlignment="1" applyProtection="1">
      <alignment horizontal="center" vertical="center" wrapText="1"/>
      <protection locked="0"/>
    </xf>
    <xf numFmtId="168" fontId="19" fillId="6" borderId="1" xfId="1" applyNumberFormat="1" applyFont="1" applyFill="1" applyBorder="1" applyAlignment="1">
      <alignment horizontal="center" vertical="center" wrapText="1"/>
    </xf>
    <xf numFmtId="0" fontId="18" fillId="6"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locked="0"/>
    </xf>
    <xf numFmtId="0" fontId="18" fillId="6" borderId="1" xfId="0" applyFont="1" applyFill="1" applyBorder="1" applyAlignment="1">
      <alignment vertical="center" wrapText="1"/>
    </xf>
    <xf numFmtId="0" fontId="3" fillId="6" borderId="1" xfId="0" applyFont="1" applyFill="1" applyBorder="1" applyAlignment="1" applyProtection="1">
      <alignment horizontal="justify" vertical="center" wrapText="1"/>
      <protection locked="0"/>
    </xf>
    <xf numFmtId="0" fontId="19" fillId="6" borderId="1" xfId="8" applyFont="1" applyFill="1" applyBorder="1" applyAlignment="1">
      <alignment horizontal="center" vertical="center" wrapText="1"/>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9" fontId="19" fillId="6" borderId="1" xfId="8" applyNumberFormat="1" applyFont="1" applyFill="1" applyBorder="1" applyAlignment="1">
      <alignment horizontal="center" vertical="center" wrapText="1"/>
    </xf>
    <xf numFmtId="0" fontId="3" fillId="6" borderId="1" xfId="0" applyFont="1" applyFill="1" applyBorder="1" applyAlignment="1" applyProtection="1">
      <alignment horizontal="justify" vertical="center"/>
      <protection locked="0"/>
    </xf>
    <xf numFmtId="9" fontId="19" fillId="6" borderId="1" xfId="6" applyFont="1" applyFill="1" applyBorder="1" applyAlignment="1">
      <alignment horizontal="center" vertical="center" wrapText="1"/>
    </xf>
    <xf numFmtId="0" fontId="2"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vertical="center" wrapText="1"/>
      <protection locked="0"/>
    </xf>
    <xf numFmtId="0" fontId="10" fillId="6" borderId="1" xfId="0" applyFont="1" applyFill="1" applyBorder="1" applyAlignment="1" applyProtection="1">
      <alignment horizontal="justify" vertical="center" wrapText="1"/>
      <protection locked="0"/>
    </xf>
    <xf numFmtId="0" fontId="19" fillId="6" borderId="1" xfId="0" applyFont="1" applyFill="1" applyBorder="1" applyAlignment="1" applyProtection="1">
      <alignment horizontal="center" vertical="center" wrapText="1"/>
      <protection locked="0"/>
    </xf>
    <xf numFmtId="0" fontId="24" fillId="14" borderId="22" xfId="0" applyFont="1" applyFill="1" applyBorder="1" applyAlignment="1">
      <alignment horizontal="center" vertical="center" wrapText="1"/>
    </xf>
    <xf numFmtId="0" fontId="24" fillId="14" borderId="26" xfId="0"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24" fillId="14" borderId="23" xfId="0" applyFont="1" applyFill="1" applyBorder="1" applyAlignment="1">
      <alignment horizontal="center" vertical="center" wrapText="1"/>
    </xf>
    <xf numFmtId="0" fontId="24" fillId="14" borderId="25" xfId="0" applyFont="1" applyFill="1" applyBorder="1" applyAlignment="1">
      <alignment horizontal="center" vertical="center" wrapText="1"/>
    </xf>
    <xf numFmtId="0" fontId="19" fillId="14" borderId="23" xfId="0" applyFont="1" applyFill="1" applyBorder="1" applyAlignment="1">
      <alignment horizontal="center" vertical="center" wrapText="1"/>
    </xf>
    <xf numFmtId="9" fontId="24" fillId="14" borderId="23" xfId="6" applyFont="1" applyFill="1" applyBorder="1" applyAlignment="1">
      <alignment horizontal="center" vertical="center" wrapText="1"/>
    </xf>
    <xf numFmtId="9" fontId="24" fillId="14" borderId="23" xfId="0" applyNumberFormat="1" applyFont="1" applyFill="1" applyBorder="1" applyAlignment="1">
      <alignment horizontal="center" vertical="center" wrapText="1"/>
    </xf>
    <xf numFmtId="0" fontId="24" fillId="14" borderId="21"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4" borderId="1" xfId="0" applyFont="1" applyFill="1" applyBorder="1" applyAlignment="1">
      <alignment vertical="center" wrapText="1"/>
    </xf>
    <xf numFmtId="0" fontId="24" fillId="14" borderId="1" xfId="0" applyFont="1" applyFill="1" applyBorder="1" applyAlignment="1">
      <alignment horizontal="center" vertical="center"/>
    </xf>
    <xf numFmtId="0" fontId="24" fillId="14" borderId="4"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31" fillId="14" borderId="1" xfId="0" applyFont="1" applyFill="1" applyBorder="1" applyAlignment="1">
      <alignment horizontal="center" vertical="center" wrapText="1"/>
    </xf>
    <xf numFmtId="0" fontId="19" fillId="15" borderId="1" xfId="0" applyFont="1" applyFill="1" applyBorder="1" applyAlignment="1" applyProtection="1">
      <alignment horizontal="center" vertical="center" wrapText="1"/>
      <protection locked="0"/>
    </xf>
    <xf numFmtId="0" fontId="19" fillId="15" borderId="4" xfId="0" applyFont="1" applyFill="1" applyBorder="1" applyAlignment="1" applyProtection="1">
      <alignment horizontal="center" vertical="center" wrapText="1"/>
      <protection locked="0"/>
    </xf>
    <xf numFmtId="169" fontId="19" fillId="15" borderId="1" xfId="0" applyNumberFormat="1" applyFont="1" applyFill="1" applyBorder="1" applyAlignment="1" applyProtection="1">
      <alignment horizontal="center" vertical="center" wrapText="1"/>
      <protection locked="0"/>
    </xf>
    <xf numFmtId="9" fontId="19" fillId="15" borderId="1" xfId="0" applyNumberFormat="1"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protection locked="0"/>
    </xf>
    <xf numFmtId="9" fontId="19" fillId="15" borderId="1" xfId="6" applyFont="1" applyFill="1" applyBorder="1" applyAlignment="1" applyProtection="1">
      <alignment horizontal="center" vertical="center" wrapText="1"/>
      <protection locked="0"/>
    </xf>
    <xf numFmtId="0" fontId="19" fillId="15" borderId="1" xfId="1" applyNumberFormat="1" applyFont="1" applyFill="1" applyBorder="1" applyAlignment="1" applyProtection="1">
      <alignment horizontal="center" vertical="center" wrapText="1"/>
      <protection locked="0"/>
    </xf>
    <xf numFmtId="0" fontId="19" fillId="15" borderId="1" xfId="0" applyFont="1" applyFill="1" applyBorder="1" applyAlignment="1">
      <alignment horizontal="center" vertical="center" wrapText="1"/>
    </xf>
    <xf numFmtId="168" fontId="19" fillId="15" borderId="1" xfId="1" applyNumberFormat="1" applyFont="1" applyFill="1" applyBorder="1" applyAlignment="1" applyProtection="1">
      <alignment horizontal="center" vertical="center" wrapText="1"/>
      <protection locked="0"/>
    </xf>
    <xf numFmtId="9" fontId="19" fillId="15" borderId="1" xfId="10"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168" fontId="19" fillId="15" borderId="1" xfId="10" applyNumberFormat="1" applyFont="1" applyFill="1" applyBorder="1" applyAlignment="1" applyProtection="1">
      <alignment horizontal="center" vertical="center"/>
      <protection locked="0"/>
    </xf>
    <xf numFmtId="0" fontId="20" fillId="15" borderId="1" xfId="0" applyFont="1" applyFill="1" applyBorder="1" applyAlignment="1" applyProtection="1">
      <alignment horizontal="center" vertical="center" wrapText="1"/>
      <protection locked="0"/>
    </xf>
    <xf numFmtId="0" fontId="2" fillId="13" borderId="1" xfId="0" applyFont="1" applyFill="1" applyBorder="1" applyAlignment="1" applyProtection="1">
      <alignment vertical="center" wrapText="1"/>
      <protection locked="0"/>
    </xf>
    <xf numFmtId="0" fontId="3" fillId="13" borderId="1" xfId="0" applyFont="1" applyFill="1" applyBorder="1" applyAlignment="1" applyProtection="1">
      <alignment horizontal="center" vertical="center" wrapText="1"/>
      <protection locked="0"/>
    </xf>
    <xf numFmtId="9" fontId="3" fillId="13" borderId="1" xfId="0" applyNumberFormat="1" applyFont="1" applyFill="1" applyBorder="1" applyAlignment="1" applyProtection="1">
      <alignment horizontal="center" vertical="center" wrapText="1"/>
      <protection locked="0"/>
    </xf>
    <xf numFmtId="0" fontId="32" fillId="13" borderId="1" xfId="0" applyFont="1" applyFill="1" applyBorder="1" applyAlignment="1" applyProtection="1">
      <alignment horizontal="center" vertical="center"/>
      <protection locked="0"/>
    </xf>
    <xf numFmtId="0" fontId="33" fillId="13"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3" fillId="13" borderId="1" xfId="0" applyFont="1" applyFill="1" applyBorder="1" applyAlignment="1" applyProtection="1">
      <alignment horizontal="center" vertical="center"/>
      <protection locked="0"/>
    </xf>
    <xf numFmtId="0" fontId="33" fillId="13" borderId="8"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1" xfId="0" applyFont="1" applyFill="1" applyBorder="1" applyAlignment="1" applyProtection="1">
      <alignment horizontal="center" wrapText="1"/>
      <protection locked="0"/>
    </xf>
    <xf numFmtId="0" fontId="9" fillId="13" borderId="1" xfId="0" applyFont="1" applyFill="1" applyBorder="1" applyAlignment="1" applyProtection="1">
      <alignment horizontal="center" vertical="center" wrapText="1"/>
      <protection locked="0"/>
    </xf>
    <xf numFmtId="0" fontId="2" fillId="15" borderId="1" xfId="0" applyFont="1" applyFill="1" applyBorder="1" applyAlignment="1">
      <alignment horizontal="center" vertical="center" wrapText="1"/>
    </xf>
    <xf numFmtId="0" fontId="3" fillId="15" borderId="4" xfId="0" applyFont="1" applyFill="1" applyBorder="1" applyAlignment="1" applyProtection="1">
      <alignment horizontal="center" vertical="center" wrapText="1"/>
      <protection locked="0"/>
    </xf>
    <xf numFmtId="0" fontId="19" fillId="15" borderId="1" xfId="0" applyFont="1" applyFill="1" applyBorder="1" applyAlignment="1">
      <alignment horizontal="center" vertical="center"/>
    </xf>
    <xf numFmtId="9" fontId="3" fillId="15" borderId="1" xfId="0" applyNumberFormat="1"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0" fontId="3" fillId="15" borderId="1" xfId="0" applyFont="1" applyFill="1" applyBorder="1" applyAlignment="1" applyProtection="1">
      <alignment horizontal="center" vertical="center" wrapText="1"/>
      <protection locked="0"/>
    </xf>
    <xf numFmtId="0" fontId="18" fillId="15" borderId="3" xfId="0" applyFont="1" applyFill="1" applyBorder="1" applyAlignment="1" applyProtection="1">
      <alignment horizontal="center" vertical="center" wrapText="1"/>
      <protection locked="0"/>
    </xf>
    <xf numFmtId="0" fontId="19" fillId="15" borderId="18" xfId="0" applyFont="1" applyFill="1" applyBorder="1" applyAlignment="1" applyProtection="1">
      <alignment horizontal="center" vertical="center" wrapText="1"/>
      <protection locked="0"/>
    </xf>
    <xf numFmtId="0" fontId="18" fillId="15" borderId="3" xfId="0" applyFont="1" applyFill="1" applyBorder="1" applyAlignment="1" applyProtection="1">
      <alignment horizontal="center" vertical="center"/>
      <protection locked="0"/>
    </xf>
    <xf numFmtId="1" fontId="3" fillId="15" borderId="1" xfId="0"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protection locked="0"/>
    </xf>
    <xf numFmtId="9" fontId="3" fillId="15" borderId="1" xfId="6" applyFont="1" applyFill="1" applyBorder="1" applyAlignment="1" applyProtection="1">
      <alignment horizontal="center" vertical="center" wrapText="1"/>
      <protection locked="0"/>
    </xf>
    <xf numFmtId="0" fontId="19" fillId="15" borderId="1" xfId="8" applyFont="1" applyFill="1" applyBorder="1" applyAlignment="1">
      <alignment horizontal="center" vertical="center" wrapText="1"/>
    </xf>
    <xf numFmtId="0" fontId="19" fillId="15" borderId="1" xfId="0" applyFont="1" applyFill="1" applyBorder="1" applyAlignment="1" applyProtection="1">
      <alignment horizontal="center" vertical="center"/>
      <protection locked="0"/>
    </xf>
    <xf numFmtId="0" fontId="3" fillId="15" borderId="1" xfId="10" applyNumberFormat="1" applyFont="1" applyFill="1" applyBorder="1" applyAlignment="1" applyProtection="1">
      <alignment horizontal="center" vertical="center" wrapText="1"/>
      <protection locked="0"/>
    </xf>
    <xf numFmtId="0" fontId="8" fillId="12" borderId="1" xfId="0" applyFont="1" applyFill="1" applyBorder="1" applyAlignment="1">
      <alignment vertical="center" wrapText="1"/>
    </xf>
    <xf numFmtId="0" fontId="2" fillId="12" borderId="2" xfId="0" applyFont="1" applyFill="1" applyBorder="1" applyAlignment="1" applyProtection="1">
      <alignment vertical="center" wrapText="1"/>
      <protection locked="0"/>
    </xf>
    <xf numFmtId="0" fontId="18" fillId="12" borderId="2" xfId="0" applyFont="1" applyFill="1" applyBorder="1" applyAlignment="1" applyProtection="1">
      <alignment vertical="center" wrapText="1"/>
      <protection locked="0"/>
    </xf>
    <xf numFmtId="0" fontId="20" fillId="13" borderId="2" xfId="0" applyFont="1" applyFill="1" applyBorder="1" applyAlignment="1" applyProtection="1">
      <alignment vertical="center" wrapText="1"/>
      <protection locked="0"/>
    </xf>
    <xf numFmtId="0" fontId="2" fillId="13" borderId="2" xfId="8" applyFont="1" applyFill="1" applyBorder="1" applyAlignment="1">
      <alignment vertical="center" wrapText="1"/>
    </xf>
    <xf numFmtId="0" fontId="20" fillId="13" borderId="1" xfId="0" applyFont="1" applyFill="1" applyBorder="1" applyAlignment="1" applyProtection="1">
      <alignment vertical="center" wrapText="1"/>
      <protection locked="0"/>
    </xf>
    <xf numFmtId="0" fontId="2" fillId="6" borderId="1" xfId="0" applyFont="1" applyFill="1" applyBorder="1" applyAlignment="1">
      <alignment vertical="center"/>
    </xf>
    <xf numFmtId="0" fontId="31" fillId="14" borderId="29" xfId="0" applyFont="1" applyFill="1" applyBorder="1" applyAlignment="1">
      <alignment vertical="center" wrapText="1"/>
    </xf>
    <xf numFmtId="0" fontId="31" fillId="14" borderId="24" xfId="0" applyFont="1" applyFill="1" applyBorder="1" applyAlignment="1">
      <alignment vertical="center" wrapText="1"/>
    </xf>
    <xf numFmtId="0" fontId="31" fillId="14" borderId="7" xfId="0" applyFont="1" applyFill="1" applyBorder="1" applyAlignment="1">
      <alignment vertical="center" wrapText="1"/>
    </xf>
    <xf numFmtId="0" fontId="20" fillId="15" borderId="1" xfId="0" applyFont="1" applyFill="1" applyBorder="1" applyAlignment="1" applyProtection="1">
      <alignment vertical="center" wrapText="1"/>
      <protection locked="0"/>
    </xf>
    <xf numFmtId="0" fontId="9" fillId="13" borderId="1" xfId="0" applyFont="1" applyFill="1" applyBorder="1" applyAlignment="1" applyProtection="1">
      <alignment vertical="center" wrapText="1"/>
      <protection locked="0"/>
    </xf>
    <xf numFmtId="0" fontId="20" fillId="15" borderId="2" xfId="0" applyFont="1" applyFill="1" applyBorder="1" applyAlignment="1" applyProtection="1">
      <alignment vertical="center" wrapText="1"/>
      <protection locked="0"/>
    </xf>
    <xf numFmtId="0" fontId="34" fillId="15" borderId="1" xfId="0" applyFont="1" applyFill="1" applyBorder="1" applyAlignment="1" applyProtection="1">
      <alignment vertical="center" wrapText="1"/>
      <protection locked="0"/>
    </xf>
    <xf numFmtId="0" fontId="11" fillId="12" borderId="7" xfId="0" applyFont="1" applyFill="1" applyBorder="1" applyAlignment="1">
      <alignment vertical="center" wrapText="1"/>
    </xf>
    <xf numFmtId="0" fontId="11" fillId="13" borderId="1" xfId="0" applyFont="1" applyFill="1" applyBorder="1" applyAlignment="1">
      <alignment vertical="center" wrapText="1"/>
    </xf>
    <xf numFmtId="0" fontId="11" fillId="6" borderId="1" xfId="0" applyFont="1" applyFill="1" applyBorder="1" applyAlignment="1">
      <alignment vertical="center" wrapText="1"/>
    </xf>
    <xf numFmtId="0" fontId="11" fillId="14" borderId="3" xfId="0" applyFont="1" applyFill="1" applyBorder="1" applyAlignment="1">
      <alignment vertical="center" wrapText="1"/>
    </xf>
    <xf numFmtId="0" fontId="11" fillId="15" borderId="1" xfId="0" applyFont="1" applyFill="1" applyBorder="1" applyAlignment="1">
      <alignment vertical="center"/>
    </xf>
    <xf numFmtId="0" fontId="11" fillId="13" borderId="1" xfId="0" applyFont="1" applyFill="1" applyBorder="1" applyAlignment="1">
      <alignment vertical="center"/>
    </xf>
    <xf numFmtId="0" fontId="0" fillId="16" borderId="0" xfId="0" applyFill="1"/>
    <xf numFmtId="10" fontId="29" fillId="0" borderId="23" xfId="4" applyNumberFormat="1" applyFont="1" applyBorder="1" applyAlignment="1">
      <alignment horizontal="center" vertical="center" wrapText="1"/>
    </xf>
    <xf numFmtId="10" fontId="23" fillId="0" borderId="2" xfId="0" applyNumberFormat="1"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9" fontId="29" fillId="0" borderId="20" xfId="0" applyNumberFormat="1" applyFont="1" applyBorder="1" applyAlignment="1">
      <alignment horizontal="center" vertical="center" wrapText="1"/>
    </xf>
    <xf numFmtId="0" fontId="27" fillId="0" borderId="30" xfId="0" applyFont="1" applyBorder="1" applyAlignment="1">
      <alignment horizontal="center" vertical="center" wrapText="1"/>
    </xf>
    <xf numFmtId="10" fontId="3" fillId="13" borderId="1" xfId="4" applyNumberFormat="1" applyFont="1" applyFill="1" applyBorder="1" applyAlignment="1">
      <alignment horizontal="center" vertical="center" wrapText="1"/>
    </xf>
    <xf numFmtId="169" fontId="3" fillId="13" borderId="1" xfId="4" applyNumberFormat="1" applyFont="1" applyFill="1" applyBorder="1" applyAlignment="1" applyProtection="1">
      <alignment horizontal="center" vertical="center" wrapText="1"/>
    </xf>
    <xf numFmtId="170" fontId="3" fillId="13" borderId="1" xfId="8" applyNumberFormat="1" applyFont="1" applyFill="1" applyBorder="1" applyAlignment="1">
      <alignment horizontal="center" vertical="center" wrapText="1"/>
    </xf>
    <xf numFmtId="10" fontId="19" fillId="13" borderId="1" xfId="6" applyNumberFormat="1" applyFont="1" applyFill="1" applyBorder="1" applyAlignment="1">
      <alignment horizontal="center" vertical="center" wrapText="1"/>
    </xf>
    <xf numFmtId="1" fontId="19" fillId="13" borderId="1" xfId="8" applyNumberFormat="1" applyFont="1" applyFill="1" applyBorder="1" applyAlignment="1">
      <alignment horizontal="center" vertical="center" wrapText="1"/>
    </xf>
    <xf numFmtId="169" fontId="3" fillId="13" borderId="1" xfId="8" applyNumberFormat="1" applyFont="1" applyFill="1" applyBorder="1" applyAlignment="1">
      <alignment horizontal="center" vertical="center" wrapText="1"/>
    </xf>
    <xf numFmtId="169" fontId="3" fillId="6" borderId="1" xfId="0" applyNumberFormat="1" applyFont="1" applyFill="1" applyBorder="1" applyAlignment="1" applyProtection="1">
      <alignment horizontal="center" vertical="center" wrapText="1"/>
      <protection locked="0"/>
    </xf>
    <xf numFmtId="0" fontId="24" fillId="14" borderId="20" xfId="0" applyFont="1" applyFill="1" applyBorder="1" applyAlignment="1">
      <alignment horizontal="center" vertical="center" wrapText="1"/>
    </xf>
    <xf numFmtId="0" fontId="31" fillId="14" borderId="1" xfId="0" applyFont="1" applyFill="1" applyBorder="1" applyAlignment="1">
      <alignment vertical="center" wrapText="1"/>
    </xf>
    <xf numFmtId="10" fontId="3" fillId="13" borderId="2" xfId="0" applyNumberFormat="1" applyFont="1" applyFill="1" applyBorder="1" applyAlignment="1">
      <alignment horizontal="center" vertical="center"/>
    </xf>
    <xf numFmtId="0" fontId="2" fillId="7" borderId="9" xfId="0" applyFont="1" applyFill="1" applyBorder="1" applyAlignment="1">
      <alignment horizontal="center" vertical="center"/>
    </xf>
    <xf numFmtId="0" fontId="39" fillId="0" borderId="0" xfId="0" applyFont="1" applyAlignment="1">
      <alignment vertical="center" wrapText="1"/>
    </xf>
    <xf numFmtId="0" fontId="39" fillId="0" borderId="0" xfId="0" applyFont="1" applyAlignment="1">
      <alignment vertical="top" wrapText="1"/>
    </xf>
    <xf numFmtId="0" fontId="11"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xf numFmtId="0" fontId="11" fillId="0" borderId="1" xfId="0" applyFont="1" applyBorder="1" applyAlignment="1">
      <alignment vertical="center" wrapText="1"/>
    </xf>
    <xf numFmtId="0" fontId="11" fillId="0" borderId="0" xfId="0" applyFont="1" applyAlignment="1">
      <alignment horizontal="center" vertical="center"/>
    </xf>
    <xf numFmtId="0" fontId="11" fillId="0" borderId="0" xfId="0" applyFont="1" applyAlignment="1">
      <alignment horizontal="center"/>
    </xf>
    <xf numFmtId="0" fontId="2" fillId="3" borderId="0" xfId="0" applyFont="1" applyFill="1" applyAlignment="1">
      <alignment horizontal="center" vertical="center"/>
    </xf>
    <xf numFmtId="0" fontId="8" fillId="3" borderId="0" xfId="0" applyFont="1" applyFill="1" applyAlignment="1">
      <alignment horizontal="center" vertical="center" wrapText="1"/>
    </xf>
    <xf numFmtId="0" fontId="0" fillId="0" borderId="1" xfId="0" applyBorder="1"/>
    <xf numFmtId="0" fontId="11" fillId="0" borderId="1" xfId="0" applyFont="1" applyBorder="1"/>
    <xf numFmtId="0" fontId="0" fillId="0" borderId="1" xfId="0" applyBorder="1" applyAlignment="1">
      <alignment wrapText="1"/>
    </xf>
    <xf numFmtId="0" fontId="25" fillId="0" borderId="0" xfId="0" applyFont="1"/>
    <xf numFmtId="0" fontId="0" fillId="0" borderId="0" xfId="0" applyAlignment="1">
      <alignment vertical="center" wrapText="1"/>
    </xf>
    <xf numFmtId="0" fontId="25" fillId="0" borderId="0" xfId="0" applyFont="1" applyAlignment="1">
      <alignment vertical="center"/>
    </xf>
    <xf numFmtId="0" fontId="25" fillId="0" borderId="0" xfId="0" applyFont="1" applyAlignment="1">
      <alignment vertical="center" wrapText="1"/>
    </xf>
    <xf numFmtId="9" fontId="25" fillId="0" borderId="1" xfId="6"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169" fontId="19" fillId="19" borderId="1" xfId="0"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0" fontId="12" fillId="0" borderId="0" xfId="0" applyFont="1" applyAlignment="1">
      <alignment horizontal="center"/>
    </xf>
    <xf numFmtId="0" fontId="11" fillId="2" borderId="1" xfId="0" applyFont="1" applyFill="1" applyBorder="1" applyAlignment="1" applyProtection="1">
      <alignment horizontal="center" vertical="center"/>
      <protection locked="0"/>
    </xf>
    <xf numFmtId="0" fontId="18" fillId="3" borderId="0" xfId="0" applyFont="1" applyFill="1" applyAlignment="1">
      <alignment vertical="center" wrapText="1"/>
    </xf>
    <xf numFmtId="14" fontId="18" fillId="3" borderId="1" xfId="0" applyNumberFormat="1" applyFont="1" applyFill="1" applyBorder="1" applyAlignment="1">
      <alignment horizontal="center" vertical="center" wrapText="1"/>
    </xf>
    <xf numFmtId="0" fontId="0" fillId="3" borderId="32" xfId="0" applyFill="1" applyBorder="1"/>
    <xf numFmtId="0" fontId="0" fillId="3" borderId="33" xfId="0" applyFill="1" applyBorder="1"/>
    <xf numFmtId="0" fontId="0" fillId="3" borderId="34" xfId="0" applyFill="1" applyBorder="1"/>
    <xf numFmtId="0" fontId="0" fillId="3" borderId="35" xfId="0" applyFill="1" applyBorder="1"/>
    <xf numFmtId="0" fontId="0" fillId="3" borderId="36" xfId="0" applyFill="1" applyBorder="1"/>
    <xf numFmtId="0" fontId="9" fillId="18" borderId="1" xfId="0" applyFont="1" applyFill="1" applyBorder="1" applyAlignment="1">
      <alignment horizontal="center" vertical="center"/>
    </xf>
    <xf numFmtId="0" fontId="9" fillId="18" borderId="1" xfId="0" applyFont="1" applyFill="1" applyBorder="1"/>
    <xf numFmtId="0" fontId="18" fillId="21" borderId="1" xfId="0" applyFont="1" applyFill="1" applyBorder="1" applyAlignment="1">
      <alignment horizontal="center" vertical="center"/>
    </xf>
    <xf numFmtId="0" fontId="18" fillId="22" borderId="1" xfId="0" applyFont="1" applyFill="1" applyBorder="1" applyAlignment="1">
      <alignment horizontal="center" vertical="center"/>
    </xf>
    <xf numFmtId="0" fontId="18" fillId="0" borderId="1" xfId="0" applyFont="1" applyBorder="1" applyAlignment="1">
      <alignment horizontal="center" vertical="center"/>
    </xf>
    <xf numFmtId="0" fontId="0" fillId="22" borderId="1" xfId="0" applyFill="1" applyBorder="1"/>
    <xf numFmtId="0" fontId="0" fillId="21" borderId="1" xfId="0" applyFill="1" applyBorder="1"/>
    <xf numFmtId="0" fontId="0" fillId="3" borderId="1" xfId="0" applyFill="1" applyBorder="1"/>
    <xf numFmtId="0" fontId="0" fillId="3" borderId="37" xfId="0" applyFill="1" applyBorder="1"/>
    <xf numFmtId="0" fontId="0" fillId="3" borderId="38" xfId="0" applyFill="1" applyBorder="1"/>
    <xf numFmtId="0" fontId="0" fillId="3" borderId="39" xfId="0" applyFill="1" applyBorder="1"/>
    <xf numFmtId="0" fontId="11" fillId="0" borderId="0" xfId="0" applyFont="1"/>
    <xf numFmtId="0" fontId="19" fillId="23" borderId="1" xfId="0" applyFont="1" applyFill="1" applyBorder="1" applyAlignment="1">
      <alignment horizontal="center" vertical="center"/>
    </xf>
    <xf numFmtId="0" fontId="18" fillId="23" borderId="1" xfId="0" applyFont="1" applyFill="1" applyBorder="1" applyAlignment="1">
      <alignment horizontal="center" vertical="center"/>
    </xf>
    <xf numFmtId="0" fontId="0" fillId="23" borderId="1" xfId="0" applyFill="1" applyBorder="1"/>
    <xf numFmtId="0" fontId="18" fillId="0" borderId="1" xfId="0" applyFont="1" applyBorder="1" applyAlignment="1">
      <alignment vertical="center" wrapText="1"/>
    </xf>
    <xf numFmtId="0" fontId="10" fillId="3" borderId="0" xfId="0" applyFont="1" applyFill="1"/>
    <xf numFmtId="0" fontId="3"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wrapText="1"/>
    </xf>
    <xf numFmtId="166"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166" fontId="3" fillId="0" borderId="1" xfId="0" applyNumberFormat="1" applyFont="1" applyBorder="1" applyAlignment="1">
      <alignment horizontal="center" vertical="center"/>
    </xf>
    <xf numFmtId="166" fontId="3" fillId="0" borderId="1" xfId="0" applyNumberFormat="1" applyFont="1" applyBorder="1" applyAlignment="1" applyProtection="1">
      <alignment horizontal="center" vertical="center"/>
      <protection locked="0"/>
    </xf>
    <xf numFmtId="166" fontId="2" fillId="0" borderId="1" xfId="0" applyNumberFormat="1" applyFont="1" applyBorder="1" applyAlignment="1">
      <alignment horizontal="center" vertical="center"/>
    </xf>
    <xf numFmtId="10" fontId="9" fillId="0" borderId="5" xfId="4" applyNumberFormat="1" applyFont="1" applyBorder="1" applyAlignment="1" applyProtection="1">
      <alignment horizontal="center" vertical="center"/>
    </xf>
    <xf numFmtId="10" fontId="2" fillId="0" borderId="1" xfId="0" applyNumberFormat="1" applyFont="1" applyBorder="1" applyAlignment="1">
      <alignment horizontal="center" vertical="center"/>
    </xf>
    <xf numFmtId="0" fontId="8" fillId="3" borderId="0" xfId="0" applyFont="1" applyFill="1" applyAlignment="1">
      <alignment horizontal="center" vertical="center"/>
    </xf>
    <xf numFmtId="0" fontId="10" fillId="3" borderId="0" xfId="0" applyFont="1" applyFill="1" applyAlignment="1">
      <alignment horizontal="center" vertical="center"/>
    </xf>
    <xf numFmtId="0" fontId="3" fillId="3" borderId="0" xfId="0" applyFont="1" applyFill="1"/>
    <xf numFmtId="166" fontId="42" fillId="3" borderId="0" xfId="0" applyNumberFormat="1" applyFont="1" applyFill="1"/>
    <xf numFmtId="9" fontId="20" fillId="3" borderId="1" xfId="4" applyFont="1" applyFill="1" applyBorder="1" applyAlignment="1" applyProtection="1">
      <alignment horizontal="center" vertical="center"/>
    </xf>
    <xf numFmtId="166" fontId="10" fillId="3" borderId="0" xfId="0" applyNumberFormat="1" applyFont="1" applyFill="1"/>
    <xf numFmtId="0" fontId="0" fillId="25" borderId="0" xfId="0" applyFill="1"/>
    <xf numFmtId="0" fontId="5" fillId="25" borderId="0" xfId="0" applyFont="1" applyFill="1" applyAlignment="1">
      <alignment vertical="center"/>
    </xf>
    <xf numFmtId="0" fontId="15" fillId="25" borderId="0" xfId="0" applyFont="1" applyFill="1"/>
    <xf numFmtId="0" fontId="0" fillId="24" borderId="0" xfId="0" applyFill="1"/>
    <xf numFmtId="0" fontId="5" fillId="24" borderId="0" xfId="0" applyFont="1" applyFill="1" applyAlignment="1">
      <alignment vertical="center"/>
    </xf>
    <xf numFmtId="0" fontId="5" fillId="24" borderId="13" xfId="0" applyFont="1" applyFill="1" applyBorder="1" applyAlignment="1">
      <alignment vertical="center"/>
    </xf>
    <xf numFmtId="0" fontId="9" fillId="24" borderId="0" xfId="0" applyFont="1" applyFill="1" applyAlignment="1">
      <alignment vertical="center" wrapText="1"/>
    </xf>
    <xf numFmtId="0" fontId="9" fillId="24" borderId="0" xfId="0" applyFont="1" applyFill="1" applyAlignment="1">
      <alignment vertical="center"/>
    </xf>
    <xf numFmtId="0" fontId="2" fillId="26" borderId="9" xfId="0" applyFont="1" applyFill="1" applyBorder="1" applyAlignment="1">
      <alignment horizontal="center" vertical="center" wrapText="1"/>
    </xf>
    <xf numFmtId="0" fontId="42" fillId="3" borderId="0" xfId="0" applyFont="1" applyFill="1"/>
    <xf numFmtId="0" fontId="12" fillId="24" borderId="0" xfId="0" applyFont="1" applyFill="1" applyAlignment="1">
      <alignment vertical="center"/>
    </xf>
    <xf numFmtId="0" fontId="11" fillId="24" borderId="0" xfId="0" applyFont="1" applyFill="1" applyAlignment="1">
      <alignment vertical="center" wrapText="1"/>
    </xf>
    <xf numFmtId="0" fontId="11" fillId="24" borderId="0" xfId="0" applyFont="1" applyFill="1" applyAlignment="1">
      <alignment vertical="center"/>
    </xf>
    <xf numFmtId="0" fontId="3" fillId="3" borderId="0" xfId="0" applyFont="1" applyFill="1" applyAlignment="1">
      <alignment vertical="center" wrapText="1"/>
    </xf>
    <xf numFmtId="0" fontId="3" fillId="3" borderId="0" xfId="0" applyFont="1" applyFill="1" applyAlignment="1">
      <alignment vertical="center"/>
    </xf>
    <xf numFmtId="0" fontId="2" fillId="3" borderId="0" xfId="0" applyFont="1" applyFill="1" applyAlignment="1">
      <alignment horizontal="center"/>
    </xf>
    <xf numFmtId="0" fontId="2" fillId="26" borderId="2"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2" fillId="26" borderId="1" xfId="0" applyFont="1" applyFill="1" applyBorder="1" applyAlignment="1">
      <alignment horizontal="center" vertical="center"/>
    </xf>
    <xf numFmtId="0" fontId="0" fillId="24" borderId="0" xfId="0" applyFill="1" applyAlignment="1">
      <alignment horizontal="center" vertical="center" wrapText="1"/>
    </xf>
    <xf numFmtId="0" fontId="10" fillId="3" borderId="0" xfId="0" applyFont="1" applyFill="1" applyAlignment="1">
      <alignment wrapText="1"/>
    </xf>
    <xf numFmtId="0" fontId="2" fillId="3" borderId="0" xfId="0" applyFont="1" applyFill="1" applyAlignment="1">
      <alignment vertical="center"/>
    </xf>
    <xf numFmtId="0" fontId="3" fillId="3" borderId="0" xfId="0" applyFont="1" applyFill="1" applyAlignment="1">
      <alignment horizontal="center" vertical="center" wrapText="1"/>
    </xf>
    <xf numFmtId="0" fontId="3" fillId="3" borderId="0" xfId="0" applyFont="1" applyFill="1" applyAlignment="1">
      <alignment wrapText="1"/>
    </xf>
    <xf numFmtId="0" fontId="2" fillId="3" borderId="0" xfId="0" applyFont="1" applyFill="1" applyAlignment="1">
      <alignment wrapText="1"/>
    </xf>
    <xf numFmtId="0" fontId="3" fillId="3" borderId="0" xfId="0" applyFont="1" applyFill="1" applyAlignment="1">
      <alignment horizontal="left"/>
    </xf>
    <xf numFmtId="0" fontId="3" fillId="3" borderId="0" xfId="0" applyFont="1" applyFill="1" applyAlignment="1">
      <alignment horizontal="left" vertical="center"/>
    </xf>
    <xf numFmtId="0" fontId="2" fillId="3" borderId="0" xfId="0" applyFont="1" applyFill="1" applyAlignment="1">
      <alignment horizontal="center" vertical="center" textRotation="90" wrapText="1"/>
    </xf>
    <xf numFmtId="0" fontId="3" fillId="3" borderId="0" xfId="0" applyFont="1" applyFill="1" applyAlignment="1">
      <alignment horizontal="center"/>
    </xf>
    <xf numFmtId="0" fontId="18" fillId="3" borderId="0" xfId="0" applyFont="1" applyFill="1" applyAlignment="1">
      <alignment horizontal="center" vertical="center" wrapText="1"/>
    </xf>
    <xf numFmtId="0" fontId="2" fillId="26" borderId="4" xfId="0" applyFont="1" applyFill="1" applyBorder="1" applyAlignment="1">
      <alignment horizontal="center" vertical="center"/>
    </xf>
    <xf numFmtId="0" fontId="2" fillId="26" borderId="3" xfId="0" applyFont="1" applyFill="1" applyBorder="1" applyAlignment="1">
      <alignment horizontal="center" vertical="center" wrapText="1"/>
    </xf>
    <xf numFmtId="0" fontId="2" fillId="27" borderId="4" xfId="0" applyFont="1" applyFill="1" applyBorder="1" applyAlignment="1">
      <alignment horizontal="center" vertical="center" wrapText="1"/>
    </xf>
    <xf numFmtId="0" fontId="2" fillId="27" borderId="1" xfId="0" applyFont="1" applyFill="1" applyBorder="1" applyAlignment="1">
      <alignment horizontal="center" vertical="center" wrapText="1"/>
    </xf>
    <xf numFmtId="0" fontId="2" fillId="26" borderId="4" xfId="0" applyFont="1" applyFill="1" applyBorder="1" applyAlignment="1">
      <alignment horizontal="center" vertical="center" wrapText="1"/>
    </xf>
    <xf numFmtId="166" fontId="2" fillId="26" borderId="1" xfId="0" applyNumberFormat="1" applyFont="1" applyFill="1" applyBorder="1" applyAlignment="1">
      <alignment horizontal="center" vertical="center"/>
    </xf>
    <xf numFmtId="0" fontId="18" fillId="27" borderId="1" xfId="0" applyFont="1" applyFill="1" applyBorder="1" applyAlignment="1" applyProtection="1">
      <alignment horizontal="center" vertical="center" wrapText="1"/>
      <protection locked="0"/>
    </xf>
    <xf numFmtId="0" fontId="9" fillId="27" borderId="1" xfId="0" applyFont="1" applyFill="1" applyBorder="1" applyAlignment="1" applyProtection="1">
      <alignment horizontal="center" vertical="center" wrapText="1"/>
      <protection locked="0"/>
    </xf>
    <xf numFmtId="166" fontId="18" fillId="27" borderId="1" xfId="0" applyNumberFormat="1" applyFont="1" applyFill="1" applyBorder="1" applyAlignment="1">
      <alignment horizontal="center" vertical="center"/>
    </xf>
    <xf numFmtId="0" fontId="3" fillId="26" borderId="1" xfId="0" applyFont="1" applyFill="1" applyBorder="1" applyAlignment="1">
      <alignment horizontal="center" vertical="center" wrapText="1"/>
    </xf>
    <xf numFmtId="166" fontId="3" fillId="26" borderId="1" xfId="0" applyNumberFormat="1" applyFont="1" applyFill="1" applyBorder="1" applyAlignment="1">
      <alignment horizontal="center" vertical="center" wrapText="1"/>
    </xf>
    <xf numFmtId="0" fontId="18" fillId="26" borderId="1" xfId="0" applyFont="1" applyFill="1" applyBorder="1" applyAlignment="1">
      <alignment horizontal="center" vertical="center" wrapText="1"/>
    </xf>
    <xf numFmtId="0" fontId="19" fillId="26" borderId="1" xfId="0" applyFont="1" applyFill="1" applyBorder="1" applyAlignment="1">
      <alignment horizontal="center" vertical="center" wrapText="1"/>
    </xf>
    <xf numFmtId="0" fontId="25" fillId="3" borderId="0" xfId="0" applyFont="1" applyFill="1"/>
    <xf numFmtId="0" fontId="9" fillId="26" borderId="1" xfId="0" applyFont="1" applyFill="1" applyBorder="1" applyAlignment="1">
      <alignment horizontal="center" vertical="center" wrapText="1"/>
    </xf>
    <xf numFmtId="166" fontId="2" fillId="26" borderId="1" xfId="0" applyNumberFormat="1" applyFont="1" applyFill="1" applyBorder="1" applyAlignment="1">
      <alignment horizontal="center" vertical="center" wrapText="1"/>
    </xf>
    <xf numFmtId="0" fontId="2" fillId="2" borderId="0" xfId="0" applyFont="1" applyFill="1" applyAlignment="1">
      <alignment horizontal="center" vertical="center"/>
    </xf>
    <xf numFmtId="0" fontId="0" fillId="24" borderId="0" xfId="0" applyFill="1" applyProtection="1">
      <protection locked="0"/>
    </xf>
    <xf numFmtId="0" fontId="0" fillId="17" borderId="0" xfId="0" applyFill="1" applyProtection="1">
      <protection locked="0"/>
    </xf>
    <xf numFmtId="0" fontId="0" fillId="4" borderId="0" xfId="0" applyFill="1" applyProtection="1">
      <protection locked="0"/>
    </xf>
    <xf numFmtId="0" fontId="0" fillId="3" borderId="0" xfId="0" applyFill="1" applyProtection="1">
      <protection locked="0"/>
    </xf>
    <xf numFmtId="0" fontId="13" fillId="24" borderId="11" xfId="0" applyFont="1" applyFill="1" applyBorder="1" applyAlignment="1" applyProtection="1">
      <alignment horizontal="center" vertical="center"/>
      <protection locked="0"/>
    </xf>
    <xf numFmtId="0" fontId="13" fillId="24" borderId="12" xfId="0" applyFont="1" applyFill="1" applyBorder="1" applyAlignment="1" applyProtection="1">
      <alignment horizontal="center" vertical="center"/>
      <protection locked="0"/>
    </xf>
    <xf numFmtId="0" fontId="13" fillId="24" borderId="14" xfId="0" applyFont="1" applyFill="1" applyBorder="1" applyAlignment="1" applyProtection="1">
      <alignment horizontal="center" vertical="center"/>
      <protection locked="0"/>
    </xf>
    <xf numFmtId="0" fontId="13" fillId="24" borderId="13" xfId="0" applyFont="1" applyFill="1" applyBorder="1" applyAlignment="1" applyProtection="1">
      <alignment horizontal="center" vertical="center"/>
      <protection locked="0"/>
    </xf>
    <xf numFmtId="14" fontId="13" fillId="24" borderId="12" xfId="0" quotePrefix="1" applyNumberFormat="1" applyFont="1" applyFill="1" applyBorder="1" applyAlignment="1" applyProtection="1">
      <alignment horizontal="center" vertical="center"/>
      <protection locked="0"/>
    </xf>
    <xf numFmtId="0" fontId="0" fillId="2" borderId="0" xfId="0" applyFill="1" applyProtection="1">
      <protection locked="0"/>
    </xf>
    <xf numFmtId="0" fontId="0" fillId="2" borderId="0" xfId="0" applyFill="1" applyAlignment="1" applyProtection="1">
      <alignment vertical="center"/>
      <protection locked="0"/>
    </xf>
    <xf numFmtId="0" fontId="0" fillId="0" borderId="0" xfId="0" applyProtection="1">
      <protection locked="0"/>
    </xf>
    <xf numFmtId="0" fontId="18" fillId="3" borderId="0" xfId="0" applyFont="1" applyFill="1" applyProtection="1">
      <protection locked="0"/>
    </xf>
    <xf numFmtId="0" fontId="18" fillId="0" borderId="0" xfId="0" applyFont="1" applyProtection="1">
      <protection locked="0"/>
    </xf>
    <xf numFmtId="0" fontId="2" fillId="2" borderId="0" xfId="0" applyFont="1" applyFill="1" applyAlignment="1" applyProtection="1">
      <alignment horizontal="center" vertical="center" wrapText="1"/>
      <protection locked="0"/>
    </xf>
    <xf numFmtId="0" fontId="0" fillId="3" borderId="0" xfId="0" applyFill="1" applyAlignment="1" applyProtection="1">
      <alignment vertical="center"/>
      <protection locked="0"/>
    </xf>
    <xf numFmtId="14" fontId="18" fillId="0" borderId="1" xfId="0" applyNumberFormat="1" applyFont="1" applyBorder="1" applyAlignment="1" applyProtection="1">
      <alignment horizontal="center" vertical="center" wrapText="1"/>
      <protection locked="0"/>
    </xf>
    <xf numFmtId="0" fontId="0" fillId="3" borderId="1" xfId="0" applyFill="1" applyBorder="1" applyProtection="1">
      <protection locked="0"/>
    </xf>
    <xf numFmtId="0" fontId="11" fillId="26" borderId="1" xfId="0" applyFont="1" applyFill="1" applyBorder="1" applyAlignment="1">
      <alignment horizontal="center" vertical="center"/>
    </xf>
    <xf numFmtId="0" fontId="12" fillId="26" borderId="1" xfId="0" applyFont="1" applyFill="1" applyBorder="1" applyAlignment="1">
      <alignment horizontal="center" vertical="center"/>
    </xf>
    <xf numFmtId="0" fontId="12" fillId="26" borderId="1" xfId="0" applyFont="1" applyFill="1" applyBorder="1" applyAlignment="1">
      <alignment horizontal="center" vertical="center" wrapText="1"/>
    </xf>
    <xf numFmtId="0" fontId="12" fillId="24" borderId="0" xfId="0" applyFont="1" applyFill="1" applyAlignment="1" applyProtection="1">
      <alignment vertical="center"/>
      <protection locked="0"/>
    </xf>
    <xf numFmtId="0" fontId="11" fillId="24" borderId="0" xfId="0" applyFont="1" applyFill="1" applyAlignment="1" applyProtection="1">
      <alignment vertical="center" wrapText="1"/>
      <protection locked="0"/>
    </xf>
    <xf numFmtId="0" fontId="10" fillId="3" borderId="0" xfId="0" applyFont="1" applyFill="1" applyProtection="1">
      <protection locked="0"/>
    </xf>
    <xf numFmtId="0" fontId="10" fillId="2" borderId="0" xfId="0" applyFont="1" applyFill="1" applyAlignment="1" applyProtection="1">
      <alignment wrapText="1"/>
      <protection locked="0"/>
    </xf>
    <xf numFmtId="0" fontId="10" fillId="2" borderId="0" xfId="0" applyFont="1" applyFill="1" applyProtection="1">
      <protection locked="0"/>
    </xf>
    <xf numFmtId="0" fontId="3" fillId="3"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wrapText="1"/>
      <protection locked="0"/>
    </xf>
    <xf numFmtId="0" fontId="18" fillId="3" borderId="0" xfId="0" applyFont="1" applyFill="1" applyAlignment="1" applyProtection="1">
      <alignment vertical="center"/>
      <protection locked="0"/>
    </xf>
    <xf numFmtId="0" fontId="21" fillId="3" borderId="0" xfId="0" applyFont="1" applyFill="1" applyAlignment="1" applyProtection="1">
      <alignment horizontal="center"/>
      <protection locked="0"/>
    </xf>
    <xf numFmtId="0" fontId="11" fillId="4" borderId="0" xfId="0" applyFont="1" applyFill="1" applyAlignment="1" applyProtection="1">
      <alignment vertical="center" wrapText="1"/>
      <protection locked="0"/>
    </xf>
    <xf numFmtId="0" fontId="18" fillId="2" borderId="0" xfId="0" applyFont="1" applyFill="1" applyProtection="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center" wrapText="1"/>
      <protection locked="0"/>
    </xf>
    <xf numFmtId="0" fontId="3" fillId="2" borderId="0" xfId="0" applyFont="1" applyFill="1" applyProtection="1">
      <protection locked="0"/>
    </xf>
    <xf numFmtId="0" fontId="21" fillId="24" borderId="0" xfId="0" applyFont="1" applyFill="1" applyProtection="1">
      <protection locked="0"/>
    </xf>
    <xf numFmtId="0" fontId="41" fillId="24" borderId="0" xfId="0" applyFont="1" applyFill="1" applyProtection="1">
      <protection locked="0"/>
    </xf>
    <xf numFmtId="0" fontId="40" fillId="24" borderId="0" xfId="0" applyFont="1" applyFill="1" applyProtection="1">
      <protection locked="0"/>
    </xf>
    <xf numFmtId="0" fontId="8" fillId="3" borderId="0" xfId="0" applyFont="1" applyFill="1" applyAlignment="1" applyProtection="1">
      <alignment vertical="center"/>
      <protection locked="0"/>
    </xf>
    <xf numFmtId="0" fontId="8" fillId="3" borderId="0" xfId="0" applyFont="1" applyFill="1" applyAlignment="1" applyProtection="1">
      <alignment horizontal="center" vertical="center"/>
      <protection locked="0"/>
    </xf>
    <xf numFmtId="0" fontId="10" fillId="3" borderId="0" xfId="0" applyFont="1" applyFill="1" applyAlignment="1" applyProtection="1">
      <alignment horizontal="center" vertical="center"/>
      <protection locked="0"/>
    </xf>
    <xf numFmtId="166" fontId="18" fillId="3" borderId="0" xfId="0" applyNumberFormat="1" applyFont="1" applyFill="1" applyAlignment="1" applyProtection="1">
      <alignment vertical="center" wrapText="1"/>
      <protection locked="0"/>
    </xf>
    <xf numFmtId="0" fontId="8" fillId="3" borderId="0" xfId="0" applyFont="1" applyFill="1" applyAlignment="1" applyProtection="1">
      <alignment vertical="center" wrapText="1"/>
      <protection locked="0"/>
    </xf>
    <xf numFmtId="166" fontId="18" fillId="3" borderId="0" xfId="0" applyNumberFormat="1" applyFont="1" applyFill="1" applyProtection="1">
      <protection locked="0"/>
    </xf>
    <xf numFmtId="0" fontId="9" fillId="3" borderId="0" xfId="0" applyFont="1" applyFill="1" applyAlignment="1" applyProtection="1">
      <alignment horizontal="center" vertical="center" wrapText="1"/>
      <protection locked="0"/>
    </xf>
    <xf numFmtId="0" fontId="18" fillId="3" borderId="0" xfId="0" applyFont="1" applyFill="1" applyAlignment="1" applyProtection="1">
      <alignment wrapText="1"/>
      <protection locked="0"/>
    </xf>
    <xf numFmtId="0" fontId="3" fillId="3" borderId="0" xfId="0" applyFont="1" applyFill="1" applyProtection="1">
      <protection locked="0"/>
    </xf>
    <xf numFmtId="166" fontId="3" fillId="3" borderId="0" xfId="0" applyNumberFormat="1" applyFont="1" applyFill="1" applyProtection="1">
      <protection locked="0"/>
    </xf>
    <xf numFmtId="0" fontId="9" fillId="3" borderId="0" xfId="0" applyFont="1" applyFill="1" applyProtection="1">
      <protection locked="0"/>
    </xf>
    <xf numFmtId="0" fontId="18" fillId="3" borderId="0" xfId="0" applyFont="1" applyFill="1" applyAlignment="1" applyProtection="1">
      <alignment horizontal="justify" vertical="justify" wrapText="1"/>
      <protection locked="0"/>
    </xf>
    <xf numFmtId="0" fontId="18" fillId="0" borderId="0" xfId="0" applyFont="1" applyAlignment="1" applyProtection="1">
      <alignment horizontal="justify" vertical="justify" wrapText="1"/>
      <protection locked="0"/>
    </xf>
    <xf numFmtId="166" fontId="42" fillId="3" borderId="0" xfId="0" applyNumberFormat="1" applyFont="1" applyFill="1" applyProtection="1">
      <protection locked="0"/>
    </xf>
    <xf numFmtId="10" fontId="2" fillId="3" borderId="0" xfId="0" applyNumberFormat="1" applyFont="1" applyFill="1" applyAlignment="1" applyProtection="1">
      <alignment horizontal="center" vertical="center"/>
      <protection locked="0"/>
    </xf>
    <xf numFmtId="0" fontId="9" fillId="27" borderId="1" xfId="0" applyFont="1" applyFill="1" applyBorder="1" applyAlignment="1">
      <alignment horizontal="left" vertical="center" wrapText="1"/>
    </xf>
    <xf numFmtId="0" fontId="13" fillId="24" borderId="0" xfId="0" applyFont="1" applyFill="1" applyAlignment="1" applyProtection="1">
      <alignment horizontal="center" vertical="center"/>
      <protection locked="0"/>
    </xf>
    <xf numFmtId="14" fontId="13" fillId="24" borderId="0" xfId="0" quotePrefix="1" applyNumberFormat="1" applyFont="1" applyFill="1" applyAlignment="1" applyProtection="1">
      <alignment horizontal="center" vertical="center"/>
      <protection locked="0"/>
    </xf>
    <xf numFmtId="165" fontId="2" fillId="3" borderId="0" xfId="2" applyFont="1" applyFill="1" applyBorder="1" applyAlignment="1" applyProtection="1">
      <alignment horizontal="center" vertical="center"/>
    </xf>
    <xf numFmtId="0" fontId="18" fillId="27" borderId="1" xfId="0" applyFont="1" applyFill="1" applyBorder="1" applyAlignment="1" applyProtection="1">
      <alignment wrapText="1"/>
      <protection locked="0"/>
    </xf>
    <xf numFmtId="0" fontId="18" fillId="3" borderId="1" xfId="0" applyFont="1" applyFill="1" applyBorder="1" applyAlignment="1" applyProtection="1">
      <alignment wrapText="1"/>
      <protection locked="0"/>
    </xf>
    <xf numFmtId="10" fontId="2" fillId="3" borderId="0" xfId="0" applyNumberFormat="1" applyFont="1" applyFill="1" applyAlignment="1">
      <alignment horizontal="center" vertical="center"/>
    </xf>
    <xf numFmtId="0" fontId="45" fillId="0" borderId="1" xfId="0" applyFont="1" applyBorder="1" applyAlignment="1">
      <alignment vertical="center" wrapText="1"/>
    </xf>
    <xf numFmtId="0" fontId="45" fillId="0" borderId="1" xfId="0" applyFont="1" applyBorder="1" applyAlignment="1">
      <alignment horizontal="left" vertical="center" wrapText="1"/>
    </xf>
    <xf numFmtId="0" fontId="45" fillId="9" borderId="1" xfId="0" applyFont="1" applyFill="1" applyBorder="1" applyAlignment="1">
      <alignment vertical="center" wrapText="1"/>
    </xf>
    <xf numFmtId="0" fontId="0" fillId="9" borderId="1" xfId="0" applyFill="1" applyBorder="1" applyAlignment="1">
      <alignment vertical="center" wrapText="1"/>
    </xf>
    <xf numFmtId="0" fontId="45" fillId="9" borderId="1" xfId="0" applyFont="1" applyFill="1" applyBorder="1" applyAlignment="1">
      <alignment horizontal="left" vertical="center" wrapText="1"/>
    </xf>
    <xf numFmtId="0" fontId="11" fillId="9" borderId="1" xfId="0" applyFont="1" applyFill="1" applyBorder="1" applyAlignment="1">
      <alignment vertical="center" wrapText="1"/>
    </xf>
    <xf numFmtId="0" fontId="45" fillId="0" borderId="0" xfId="0" applyFont="1" applyAlignment="1">
      <alignment vertical="center" wrapText="1"/>
    </xf>
    <xf numFmtId="0" fontId="45" fillId="0" borderId="0" xfId="0" applyFont="1" applyAlignment="1">
      <alignment horizontal="left" vertical="center" wrapText="1"/>
    </xf>
    <xf numFmtId="166" fontId="2" fillId="0" borderId="0" xfId="0" applyNumberFormat="1" applyFont="1" applyAlignment="1">
      <alignment horizontal="center" vertical="center"/>
    </xf>
    <xf numFmtId="0" fontId="2" fillId="3" borderId="0" xfId="0" applyFont="1" applyFill="1" applyAlignment="1">
      <alignment vertical="center" wrapText="1"/>
    </xf>
    <xf numFmtId="169" fontId="19" fillId="19" borderId="1" xfId="0" applyNumberFormat="1" applyFont="1" applyFill="1" applyBorder="1" applyAlignment="1" applyProtection="1">
      <alignment vertical="center" wrapText="1"/>
      <protection locked="0"/>
    </xf>
    <xf numFmtId="9" fontId="20" fillId="3" borderId="0" xfId="4" applyFont="1" applyFill="1" applyBorder="1" applyAlignment="1" applyProtection="1">
      <alignment horizontal="center" vertical="center"/>
    </xf>
    <xf numFmtId="0" fontId="44" fillId="3" borderId="0" xfId="0" applyFont="1" applyFill="1" applyAlignment="1">
      <alignment vertical="center" wrapText="1"/>
    </xf>
    <xf numFmtId="167" fontId="18" fillId="3" borderId="0" xfId="2" applyNumberFormat="1" applyFont="1" applyFill="1" applyBorder="1" applyAlignment="1" applyProtection="1">
      <alignment vertical="center" wrapText="1"/>
      <protection locked="0"/>
    </xf>
    <xf numFmtId="166" fontId="2" fillId="3" borderId="0" xfId="0" applyNumberFormat="1" applyFont="1" applyFill="1" applyAlignment="1">
      <alignment horizontal="center" vertical="center"/>
    </xf>
    <xf numFmtId="167" fontId="18" fillId="0" borderId="1" xfId="2" applyNumberFormat="1" applyFont="1" applyBorder="1" applyAlignment="1" applyProtection="1">
      <alignment vertical="center" wrapText="1"/>
      <protection locked="0"/>
    </xf>
    <xf numFmtId="0" fontId="19" fillId="0" borderId="1" xfId="0" applyFont="1" applyBorder="1" applyAlignment="1" applyProtection="1">
      <alignment horizontal="center" wrapText="1"/>
      <protection locked="0"/>
    </xf>
    <xf numFmtId="166" fontId="19" fillId="0" borderId="1" xfId="0" applyNumberFormat="1" applyFont="1" applyBorder="1" applyAlignment="1" applyProtection="1">
      <alignment horizontal="center" wrapText="1"/>
      <protection locked="0"/>
    </xf>
    <xf numFmtId="0" fontId="20" fillId="26" borderId="1" xfId="0" applyFont="1" applyFill="1" applyBorder="1" applyAlignment="1">
      <alignment horizontal="center" vertical="center" wrapText="1"/>
    </xf>
    <xf numFmtId="0" fontId="9" fillId="26" borderId="5" xfId="0" applyFont="1" applyFill="1" applyBorder="1" applyAlignment="1">
      <alignment horizontal="center" vertical="center" wrapText="1"/>
    </xf>
    <xf numFmtId="0" fontId="2" fillId="26" borderId="2" xfId="0" applyFont="1" applyFill="1" applyBorder="1" applyAlignment="1">
      <alignment horizontal="center" vertical="center"/>
    </xf>
    <xf numFmtId="171" fontId="3" fillId="0" borderId="1" xfId="0" applyNumberFormat="1" applyFont="1" applyBorder="1" applyAlignment="1" applyProtection="1">
      <alignment horizontal="center" vertical="center" wrapText="1"/>
      <protection locked="0"/>
    </xf>
    <xf numFmtId="0" fontId="18" fillId="27" borderId="1"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166" fontId="19" fillId="0" borderId="3" xfId="0" applyNumberFormat="1" applyFont="1" applyBorder="1" applyAlignment="1" applyProtection="1">
      <alignment horizontal="center" wrapText="1"/>
      <protection locked="0"/>
    </xf>
    <xf numFmtId="0" fontId="24" fillId="31" borderId="0" xfId="0" applyFont="1" applyFill="1" applyAlignment="1">
      <alignment wrapText="1"/>
    </xf>
    <xf numFmtId="166" fontId="19" fillId="0" borderId="23" xfId="0" applyNumberFormat="1" applyFont="1" applyBorder="1" applyAlignment="1" applyProtection="1">
      <alignment horizontal="center" wrapText="1"/>
      <protection locked="0"/>
    </xf>
    <xf numFmtId="14" fontId="18" fillId="3" borderId="4" xfId="0" applyNumberFormat="1" applyFont="1" applyFill="1" applyBorder="1" applyAlignment="1">
      <alignment horizontal="center" vertical="center" wrapText="1"/>
    </xf>
    <xf numFmtId="0" fontId="24" fillId="0" borderId="0" xfId="0" applyFont="1" applyAlignment="1">
      <alignment wrapText="1"/>
    </xf>
    <xf numFmtId="0" fontId="19" fillId="0" borderId="23"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51" fillId="2" borderId="1" xfId="0"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18" fillId="30" borderId="23" xfId="0" applyFont="1" applyFill="1" applyBorder="1" applyAlignment="1" applyProtection="1">
      <alignment horizontal="center" vertical="center" wrapText="1"/>
      <protection locked="0"/>
    </xf>
    <xf numFmtId="0" fontId="18" fillId="30" borderId="23" xfId="0" applyFont="1" applyFill="1" applyBorder="1" applyAlignment="1" applyProtection="1">
      <alignment horizontal="left" vertical="center" wrapText="1"/>
      <protection locked="0"/>
    </xf>
    <xf numFmtId="0" fontId="19" fillId="19" borderId="1" xfId="0" applyFont="1" applyFill="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9" fontId="24" fillId="0" borderId="1" xfId="0" applyNumberFormat="1" applyFont="1" applyBorder="1" applyAlignment="1" applyProtection="1">
      <alignment horizontal="center" vertical="center" wrapText="1"/>
      <protection locked="0"/>
    </xf>
    <xf numFmtId="9" fontId="24" fillId="0" borderId="2" xfId="0" applyNumberFormat="1" applyFont="1" applyBorder="1" applyAlignment="1" applyProtection="1">
      <alignment horizontal="center" vertical="center" wrapText="1"/>
      <protection locked="0"/>
    </xf>
    <xf numFmtId="0" fontId="19" fillId="2" borderId="1" xfId="0" applyFont="1" applyFill="1" applyBorder="1" applyAlignment="1" applyProtection="1">
      <alignment vertical="center" wrapText="1"/>
      <protection locked="0"/>
    </xf>
    <xf numFmtId="1" fontId="19" fillId="19"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9" fontId="19" fillId="0" borderId="1" xfId="6" applyFont="1" applyFill="1" applyBorder="1" applyAlignment="1" applyProtection="1">
      <alignment horizontal="center" vertical="center" wrapText="1"/>
      <protection locked="0"/>
    </xf>
    <xf numFmtId="9" fontId="19" fillId="0" borderId="1" xfId="0" applyNumberFormat="1" applyFont="1" applyBorder="1" applyAlignment="1">
      <alignment horizontal="center" vertical="center"/>
    </xf>
    <xf numFmtId="167" fontId="18" fillId="0" borderId="1" xfId="2" applyNumberFormat="1" applyFont="1" applyBorder="1" applyAlignment="1" applyProtection="1">
      <alignment horizontal="center" vertical="center" wrapText="1"/>
      <protection locked="0"/>
    </xf>
    <xf numFmtId="166" fontId="19"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9" fillId="0" borderId="23"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21" xfId="0" applyFont="1" applyBorder="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9" fontId="19" fillId="0" borderId="1" xfId="0" applyNumberFormat="1" applyFont="1" applyBorder="1" applyAlignment="1" applyProtection="1">
      <alignment horizontal="center" vertical="center" wrapText="1"/>
      <protection locked="0"/>
    </xf>
    <xf numFmtId="169" fontId="19" fillId="0" borderId="1" xfId="0" applyNumberFormat="1"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24" fillId="31" borderId="23" xfId="0" applyFont="1" applyFill="1" applyBorder="1" applyAlignment="1">
      <alignment vertical="center" wrapText="1"/>
    </xf>
    <xf numFmtId="0" fontId="24" fillId="0" borderId="23"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0" xfId="0" applyFont="1" applyAlignment="1">
      <alignment horizontal="center" vertical="center" wrapText="1"/>
    </xf>
    <xf numFmtId="0" fontId="18" fillId="0" borderId="1" xfId="0" applyFont="1" applyBorder="1" applyAlignment="1" applyProtection="1">
      <alignment vertical="center" wrapText="1"/>
      <protection locked="0"/>
    </xf>
    <xf numFmtId="0" fontId="24" fillId="0" borderId="1" xfId="0" applyFont="1" applyBorder="1" applyAlignment="1">
      <alignment vertical="center" wrapText="1"/>
    </xf>
    <xf numFmtId="0" fontId="20" fillId="0" borderId="23" xfId="0" applyFont="1" applyBorder="1" applyAlignment="1" applyProtection="1">
      <alignment horizontal="center" vertical="center" wrapText="1"/>
      <protection locked="0"/>
    </xf>
    <xf numFmtId="9" fontId="19" fillId="0" borderId="1" xfId="4" applyFont="1" applyFill="1" applyBorder="1" applyAlignment="1" applyProtection="1">
      <alignment horizontal="center" vertical="center" wrapText="1"/>
      <protection locked="0"/>
    </xf>
    <xf numFmtId="9" fontId="19" fillId="0" borderId="4" xfId="4" applyFont="1" applyFill="1" applyBorder="1" applyAlignment="1" applyProtection="1">
      <alignment horizontal="center" vertical="center" wrapText="1"/>
      <protection locked="0"/>
    </xf>
    <xf numFmtId="9" fontId="19" fillId="0" borderId="23" xfId="4" applyFont="1" applyFill="1" applyBorder="1" applyAlignment="1" applyProtection="1">
      <alignment horizontal="center" vertical="center" wrapText="1"/>
      <protection locked="0"/>
    </xf>
    <xf numFmtId="1" fontId="19" fillId="0" borderId="23" xfId="0" applyNumberFormat="1" applyFont="1" applyBorder="1" applyAlignment="1" applyProtection="1">
      <alignment vertical="center" wrapText="1"/>
      <protection locked="0"/>
    </xf>
    <xf numFmtId="14" fontId="19" fillId="0" borderId="5" xfId="0" applyNumberFormat="1" applyFont="1" applyBorder="1" applyAlignment="1">
      <alignment horizontal="center" vertical="center"/>
    </xf>
    <xf numFmtId="0" fontId="19" fillId="0" borderId="8" xfId="0" applyFont="1" applyBorder="1" applyAlignment="1">
      <alignment horizontal="center" vertical="center" wrapText="1"/>
    </xf>
    <xf numFmtId="0" fontId="19" fillId="0" borderId="23" xfId="0" applyFont="1" applyBorder="1" applyAlignment="1">
      <alignment vertical="center" wrapText="1"/>
    </xf>
    <xf numFmtId="14" fontId="19" fillId="0" borderId="31" xfId="0" applyNumberFormat="1" applyFont="1" applyBorder="1" applyAlignment="1">
      <alignment horizontal="center" vertical="center"/>
    </xf>
    <xf numFmtId="0" fontId="19" fillId="0" borderId="19" xfId="0" applyFont="1" applyBorder="1" applyAlignment="1">
      <alignment horizontal="center" vertical="center" wrapText="1"/>
    </xf>
    <xf numFmtId="10" fontId="19" fillId="0" borderId="1" xfId="6" applyNumberFormat="1" applyFont="1" applyFill="1" applyBorder="1" applyAlignment="1" applyProtection="1">
      <alignment horizontal="center" vertical="center" wrapText="1"/>
      <protection locked="0"/>
    </xf>
    <xf numFmtId="0" fontId="18" fillId="30" borderId="20" xfId="0" applyFont="1" applyFill="1" applyBorder="1" applyAlignment="1" applyProtection="1">
      <alignment horizontal="left" vertical="center" wrapText="1"/>
      <protection locked="0"/>
    </xf>
    <xf numFmtId="0" fontId="54" fillId="30" borderId="20" xfId="0" applyFont="1" applyFill="1" applyBorder="1" applyAlignment="1" applyProtection="1">
      <alignment horizontal="left" vertical="center" wrapText="1"/>
      <protection locked="0"/>
    </xf>
    <xf numFmtId="0" fontId="18" fillId="32" borderId="20" xfId="0" applyFont="1" applyFill="1" applyBorder="1" applyAlignment="1" applyProtection="1">
      <alignment horizontal="left" vertical="center" wrapText="1"/>
      <protection locked="0"/>
    </xf>
    <xf numFmtId="0" fontId="18" fillId="30" borderId="25" xfId="0" applyFont="1" applyFill="1" applyBorder="1" applyAlignment="1" applyProtection="1">
      <alignment horizontal="center" vertical="center" wrapText="1"/>
      <protection locked="0"/>
    </xf>
    <xf numFmtId="0" fontId="19" fillId="0" borderId="4" xfId="0" applyFont="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9" fillId="30" borderId="23"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8" fillId="0" borderId="1" xfId="0" applyFont="1" applyBorder="1" applyAlignment="1" applyProtection="1">
      <alignment vertical="center"/>
      <protection locked="0"/>
    </xf>
    <xf numFmtId="0" fontId="55" fillId="24" borderId="13" xfId="0" applyFont="1" applyFill="1" applyBorder="1" applyAlignment="1">
      <alignment horizontal="center" vertical="center"/>
    </xf>
    <xf numFmtId="14" fontId="55" fillId="24" borderId="12" xfId="0" quotePrefix="1" applyNumberFormat="1" applyFont="1" applyFill="1" applyBorder="1" applyAlignment="1">
      <alignment horizontal="center" vertical="center"/>
    </xf>
    <xf numFmtId="0" fontId="18" fillId="0" borderId="1" xfId="0" applyFont="1" applyBorder="1" applyAlignment="1" applyProtection="1">
      <alignment horizontal="center" vertical="center" wrapText="1"/>
      <protection locked="0"/>
    </xf>
    <xf numFmtId="0" fontId="55" fillId="24" borderId="11" xfId="0" applyFont="1" applyFill="1" applyBorder="1" applyAlignment="1">
      <alignment horizontal="center" vertical="center"/>
    </xf>
    <xf numFmtId="0" fontId="55" fillId="24" borderId="12" xfId="0" applyFont="1" applyFill="1" applyBorder="1" applyAlignment="1">
      <alignment horizontal="center" vertical="center"/>
    </xf>
    <xf numFmtId="0" fontId="55" fillId="24" borderId="14" xfId="0" applyFont="1" applyFill="1" applyBorder="1" applyAlignment="1">
      <alignment horizontal="center" vertical="center"/>
    </xf>
    <xf numFmtId="0" fontId="55" fillId="24" borderId="11" xfId="0" applyFont="1" applyFill="1" applyBorder="1" applyAlignment="1" applyProtection="1">
      <alignment horizontal="center" vertical="center"/>
      <protection locked="0"/>
    </xf>
    <xf numFmtId="0" fontId="55" fillId="24" borderId="12" xfId="0" applyFont="1" applyFill="1" applyBorder="1" applyAlignment="1" applyProtection="1">
      <alignment horizontal="center" vertical="center"/>
      <protection locked="0"/>
    </xf>
    <xf numFmtId="0" fontId="55" fillId="24" borderId="1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wrapText="1"/>
      <protection locked="0"/>
    </xf>
    <xf numFmtId="14" fontId="18" fillId="3" borderId="1" xfId="0" applyNumberFormat="1"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1" xfId="0" applyFont="1" applyFill="1" applyBorder="1" applyProtection="1">
      <protection locked="0"/>
    </xf>
    <xf numFmtId="0" fontId="18" fillId="3" borderId="1" xfId="0" applyFont="1" applyFill="1" applyBorder="1" applyAlignment="1" applyProtection="1">
      <alignment vertical="center"/>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14" fontId="18" fillId="3" borderId="1" xfId="0" applyNumberFormat="1" applyFont="1" applyFill="1" applyBorder="1" applyAlignment="1" applyProtection="1">
      <alignment horizontal="center" vertical="center" wrapText="1"/>
      <protection locked="0"/>
    </xf>
    <xf numFmtId="0" fontId="14" fillId="25" borderId="0" xfId="0" applyFont="1" applyFill="1" applyAlignment="1">
      <alignment horizontal="center" vertical="center"/>
    </xf>
    <xf numFmtId="0" fontId="18" fillId="0" borderId="8"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2" fillId="26" borderId="9"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19" fillId="0" borderId="8"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2" fillId="26" borderId="27"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18" xfId="0" applyFont="1" applyFill="1" applyBorder="1" applyAlignment="1">
      <alignment horizontal="center" vertical="center" wrapText="1"/>
    </xf>
    <xf numFmtId="0" fontId="2" fillId="26" borderId="31" xfId="0" applyFont="1" applyFill="1" applyBorder="1" applyAlignment="1">
      <alignment horizontal="center" vertical="center" wrapText="1"/>
    </xf>
    <xf numFmtId="0" fontId="2" fillId="26" borderId="4" xfId="0" applyFont="1" applyFill="1" applyBorder="1" applyAlignment="1" applyProtection="1">
      <alignment horizontal="center" vertical="center" wrapText="1"/>
      <protection locked="0"/>
    </xf>
    <xf numFmtId="0" fontId="2" fillId="26" borderId="8" xfId="0" applyFont="1" applyFill="1" applyBorder="1" applyAlignment="1" applyProtection="1">
      <alignment horizontal="center" vertical="center" wrapText="1"/>
      <protection locked="0"/>
    </xf>
    <xf numFmtId="0" fontId="2" fillId="26" borderId="5" xfId="0" applyFont="1" applyFill="1" applyBorder="1" applyAlignment="1" applyProtection="1">
      <alignment horizontal="center" vertical="center" wrapText="1"/>
      <protection locked="0"/>
    </xf>
    <xf numFmtId="0" fontId="2" fillId="26" borderId="4" xfId="0" applyFont="1" applyFill="1" applyBorder="1" applyAlignment="1" applyProtection="1">
      <alignment horizontal="center" vertical="center"/>
      <protection locked="0"/>
    </xf>
    <xf numFmtId="0" fontId="2" fillId="26" borderId="8" xfId="0" applyFont="1" applyFill="1" applyBorder="1" applyAlignment="1" applyProtection="1">
      <alignment horizontal="center" vertical="center"/>
      <protection locked="0"/>
    </xf>
    <xf numFmtId="0" fontId="2" fillId="26" borderId="5"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protection locked="0"/>
    </xf>
    <xf numFmtId="0" fontId="2" fillId="26" borderId="5" xfId="0" applyFont="1" applyFill="1" applyBorder="1" applyAlignment="1">
      <alignment horizontal="center" vertical="center" wrapText="1"/>
    </xf>
    <xf numFmtId="0" fontId="2" fillId="26" borderId="4" xfId="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26" borderId="4" xfId="0" applyFont="1" applyFill="1" applyBorder="1" applyAlignment="1">
      <alignment horizontal="justify" vertical="center" wrapText="1"/>
    </xf>
    <xf numFmtId="0" fontId="3" fillId="26" borderId="8" xfId="0" applyFont="1" applyFill="1" applyBorder="1" applyAlignment="1">
      <alignment horizontal="justify" vertical="center"/>
    </xf>
    <xf numFmtId="0" fontId="3" fillId="26" borderId="5" xfId="0" applyFont="1" applyFill="1" applyBorder="1" applyAlignment="1">
      <alignment horizontal="justify" vertical="center"/>
    </xf>
    <xf numFmtId="0" fontId="19" fillId="0" borderId="4"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2" fillId="26" borderId="4" xfId="0" applyFont="1" applyFill="1" applyBorder="1" applyAlignment="1">
      <alignment horizontal="center" vertical="center"/>
    </xf>
    <xf numFmtId="0" fontId="2" fillId="26" borderId="5"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7" xfId="0" applyFont="1" applyFill="1" applyBorder="1" applyAlignment="1">
      <alignment horizontal="center" vertical="center"/>
    </xf>
    <xf numFmtId="0" fontId="2" fillId="26" borderId="6" xfId="0" applyFont="1" applyFill="1" applyBorder="1" applyAlignment="1">
      <alignment horizontal="center" vertical="center"/>
    </xf>
    <xf numFmtId="0" fontId="2" fillId="26" borderId="2" xfId="0" applyFont="1" applyFill="1" applyBorder="1" applyAlignment="1">
      <alignment horizontal="center" vertical="center" wrapText="1"/>
    </xf>
    <xf numFmtId="0" fontId="2" fillId="26" borderId="10" xfId="0" applyFont="1" applyFill="1" applyBorder="1" applyAlignment="1">
      <alignment horizontal="center" vertical="center" wrapText="1"/>
    </xf>
    <xf numFmtId="0" fontId="2" fillId="26" borderId="23" xfId="0" applyFont="1" applyFill="1" applyBorder="1" applyAlignment="1">
      <alignment horizontal="center" vertical="center" wrapText="1"/>
    </xf>
    <xf numFmtId="0" fontId="2" fillId="26" borderId="8"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protection locked="0"/>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18" fillId="0" borderId="4" xfId="0" applyFont="1" applyBorder="1" applyAlignment="1">
      <alignment horizontal="left" vertical="center" wrapText="1"/>
    </xf>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37" fillId="26" borderId="9" xfId="0" applyFont="1" applyFill="1" applyBorder="1" applyAlignment="1">
      <alignment horizontal="center" vertical="center" wrapText="1"/>
    </xf>
    <xf numFmtId="0" fontId="37" fillId="26" borderId="7" xfId="0" applyFont="1" applyFill="1" applyBorder="1" applyAlignment="1">
      <alignment horizontal="center" vertical="center" wrapText="1"/>
    </xf>
    <xf numFmtId="0" fontId="37" fillId="26" borderId="4" xfId="0" applyFont="1" applyFill="1" applyBorder="1" applyAlignment="1">
      <alignment horizontal="center" vertical="center" wrapText="1"/>
    </xf>
    <xf numFmtId="0" fontId="37" fillId="26" borderId="8" xfId="0" applyFont="1" applyFill="1" applyBorder="1" applyAlignment="1">
      <alignment horizontal="center" vertical="center" wrapText="1"/>
    </xf>
    <xf numFmtId="0" fontId="37" fillId="26" borderId="5" xfId="0" applyFont="1" applyFill="1" applyBorder="1" applyAlignment="1">
      <alignment horizontal="center" vertical="center" wrapText="1"/>
    </xf>
    <xf numFmtId="0" fontId="3" fillId="0" borderId="23"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19"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18" xfId="0" applyFont="1" applyBorder="1" applyAlignment="1" applyProtection="1">
      <alignment horizontal="left" vertical="center" wrapText="1"/>
      <protection locked="0"/>
    </xf>
    <xf numFmtId="0" fontId="38" fillId="26" borderId="1" xfId="0" applyFont="1" applyFill="1" applyBorder="1" applyAlignment="1">
      <alignment horizontal="center" vertical="center" textRotation="90" wrapText="1"/>
    </xf>
    <xf numFmtId="0" fontId="2" fillId="26" borderId="3"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18" fillId="26" borderId="1" xfId="0" applyFont="1" applyFill="1" applyBorder="1" applyAlignment="1">
      <alignment horizontal="center" vertical="center"/>
    </xf>
    <xf numFmtId="0" fontId="18" fillId="0" borderId="1" xfId="0" applyFont="1" applyBorder="1" applyAlignment="1">
      <alignment horizontal="center" vertical="center"/>
    </xf>
    <xf numFmtId="0" fontId="18" fillId="26" borderId="1" xfId="0" applyFont="1" applyFill="1" applyBorder="1"/>
    <xf numFmtId="0" fontId="20" fillId="0" borderId="1" xfId="0" applyFont="1" applyBorder="1" applyAlignment="1" applyProtection="1">
      <alignment horizontal="center" vertical="center" wrapText="1"/>
      <protection locked="0"/>
    </xf>
    <xf numFmtId="0" fontId="18"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2" fillId="27" borderId="2" xfId="0" applyFont="1" applyFill="1" applyBorder="1" applyAlignment="1">
      <alignment horizontal="center" vertical="center"/>
    </xf>
    <xf numFmtId="0" fontId="2" fillId="27" borderId="3" xfId="0" applyFont="1" applyFill="1" applyBorder="1" applyAlignment="1">
      <alignment horizontal="center" vertical="center"/>
    </xf>
    <xf numFmtId="0" fontId="3" fillId="0" borderId="9"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2" fillId="3" borderId="0" xfId="0" applyFont="1" applyFill="1" applyAlignment="1">
      <alignment horizontal="center" vertical="center" wrapText="1"/>
    </xf>
    <xf numFmtId="0" fontId="38" fillId="26" borderId="2" xfId="0" applyFont="1" applyFill="1" applyBorder="1" applyAlignment="1">
      <alignment horizontal="center" vertical="center" textRotation="90"/>
    </xf>
    <xf numFmtId="0" fontId="38" fillId="26" borderId="10" xfId="0" applyFont="1" applyFill="1" applyBorder="1" applyAlignment="1">
      <alignment horizontal="center" vertical="center" textRotation="90"/>
    </xf>
    <xf numFmtId="0" fontId="38" fillId="26" borderId="3" xfId="0" applyFont="1" applyFill="1" applyBorder="1" applyAlignment="1">
      <alignment horizontal="center" vertical="center" textRotation="90"/>
    </xf>
    <xf numFmtId="0" fontId="9" fillId="27" borderId="9" xfId="0" applyFont="1" applyFill="1" applyBorder="1" applyAlignment="1">
      <alignment horizontal="center" vertical="center" wrapText="1"/>
    </xf>
    <xf numFmtId="0" fontId="9" fillId="27" borderId="18" xfId="0" applyFont="1" applyFill="1" applyBorder="1" applyAlignment="1">
      <alignment horizontal="center" vertical="center" wrapText="1"/>
    </xf>
    <xf numFmtId="49" fontId="19" fillId="0" borderId="4" xfId="0" applyNumberFormat="1" applyFont="1" applyBorder="1" applyAlignment="1" applyProtection="1">
      <alignment horizontal="left" vertical="center" wrapText="1"/>
      <protection locked="0"/>
    </xf>
    <xf numFmtId="49" fontId="19" fillId="0" borderId="5" xfId="0" applyNumberFormat="1" applyFont="1" applyBorder="1" applyAlignment="1" applyProtection="1">
      <alignment horizontal="left" vertical="center" wrapText="1"/>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19" fillId="0" borderId="4" xfId="0" applyFont="1" applyBorder="1" applyAlignment="1">
      <alignment vertical="center" wrapText="1"/>
    </xf>
    <xf numFmtId="0" fontId="19" fillId="0" borderId="41" xfId="0" applyFont="1" applyBorder="1" applyAlignment="1">
      <alignment vertical="center" wrapText="1"/>
    </xf>
    <xf numFmtId="49" fontId="24" fillId="0" borderId="4" xfId="0" applyNumberFormat="1" applyFont="1" applyBorder="1" applyAlignment="1" applyProtection="1">
      <alignment horizontal="left" vertical="top" wrapText="1"/>
      <protection locked="0"/>
    </xf>
    <xf numFmtId="49" fontId="24" fillId="0" borderId="5" xfId="0" applyNumberFormat="1" applyFont="1" applyBorder="1" applyAlignment="1" applyProtection="1">
      <alignment horizontal="left" vertical="top"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9" fontId="19" fillId="0" borderId="4" xfId="0" applyNumberFormat="1" applyFont="1" applyBorder="1" applyAlignment="1" applyProtection="1">
      <alignment horizontal="left" vertical="top" wrapText="1"/>
      <protection locked="0"/>
    </xf>
    <xf numFmtId="49" fontId="19" fillId="0" borderId="5" xfId="0" applyNumberFormat="1" applyFont="1" applyBorder="1" applyAlignment="1" applyProtection="1">
      <alignment horizontal="left" vertical="top" wrapText="1"/>
      <protection locked="0"/>
    </xf>
    <xf numFmtId="0" fontId="2" fillId="26" borderId="3" xfId="0" applyFont="1" applyFill="1" applyBorder="1" applyAlignment="1">
      <alignment horizontal="center" vertical="center"/>
    </xf>
    <xf numFmtId="0" fontId="9" fillId="26" borderId="1" xfId="0" applyFont="1" applyFill="1" applyBorder="1" applyAlignment="1">
      <alignment horizontal="center" vertical="center" wrapText="1"/>
    </xf>
    <xf numFmtId="167" fontId="18" fillId="0" borderId="1" xfId="2" applyNumberFormat="1" applyFont="1" applyBorder="1" applyAlignment="1" applyProtection="1">
      <alignment horizontal="center" vertical="center" wrapText="1"/>
      <protection locked="0"/>
    </xf>
    <xf numFmtId="167" fontId="18" fillId="3" borderId="1" xfId="2" applyNumberFormat="1" applyFont="1" applyFill="1" applyBorder="1" applyAlignment="1" applyProtection="1">
      <alignment horizontal="center" vertical="center" wrapText="1"/>
      <protection locked="0"/>
    </xf>
    <xf numFmtId="0" fontId="2" fillId="18" borderId="2"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1" xfId="0" applyFont="1" applyFill="1" applyBorder="1" applyAlignment="1">
      <alignment horizontal="center" vertical="center" wrapText="1"/>
    </xf>
    <xf numFmtId="167" fontId="18" fillId="0" borderId="2" xfId="2" applyNumberFormat="1" applyFont="1" applyBorder="1" applyAlignment="1" applyProtection="1">
      <alignment horizontal="center" vertical="center" wrapText="1"/>
      <protection locked="0"/>
    </xf>
    <xf numFmtId="167" fontId="18" fillId="0" borderId="10" xfId="2" applyNumberFormat="1" applyFont="1" applyBorder="1" applyAlignment="1" applyProtection="1">
      <alignment horizontal="center" vertical="center" wrapText="1"/>
      <protection locked="0"/>
    </xf>
    <xf numFmtId="167" fontId="18" fillId="0" borderId="3" xfId="2" applyNumberFormat="1" applyFont="1" applyBorder="1" applyAlignment="1" applyProtection="1">
      <alignment horizontal="center" vertical="center" wrapText="1"/>
      <protection locked="0"/>
    </xf>
    <xf numFmtId="0" fontId="20" fillId="26" borderId="4" xfId="0" applyFont="1" applyFill="1" applyBorder="1" applyAlignment="1">
      <alignment horizontal="center" vertical="center" wrapText="1"/>
    </xf>
    <xf numFmtId="0" fontId="20" fillId="26" borderId="8" xfId="0" applyFont="1" applyFill="1" applyBorder="1" applyAlignment="1">
      <alignment horizontal="center" vertical="center" wrapText="1"/>
    </xf>
    <xf numFmtId="0" fontId="20" fillId="26" borderId="5" xfId="0" applyFont="1" applyFill="1" applyBorder="1" applyAlignment="1">
      <alignment horizontal="center" vertical="center" wrapText="1"/>
    </xf>
    <xf numFmtId="0" fontId="20" fillId="18" borderId="2" xfId="0" applyFont="1" applyFill="1" applyBorder="1" applyAlignment="1">
      <alignment horizontal="center" vertical="center" wrapText="1"/>
    </xf>
    <xf numFmtId="0" fontId="20" fillId="18" borderId="10" xfId="0" applyFont="1" applyFill="1" applyBorder="1" applyAlignment="1">
      <alignment horizontal="center" vertical="center" wrapText="1"/>
    </xf>
    <xf numFmtId="0" fontId="20" fillId="18" borderId="3"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167" fontId="18" fillId="3" borderId="0" xfId="2" applyNumberFormat="1" applyFont="1" applyFill="1" applyBorder="1" applyAlignment="1" applyProtection="1">
      <alignment horizontal="center" vertical="center" wrapText="1"/>
      <protection locked="0"/>
    </xf>
    <xf numFmtId="0" fontId="20" fillId="18" borderId="1" xfId="0" applyFont="1" applyFill="1" applyBorder="1" applyAlignment="1">
      <alignment horizontal="center" vertical="center" wrapText="1"/>
    </xf>
    <xf numFmtId="0" fontId="44" fillId="28" borderId="2" xfId="0" applyFont="1" applyFill="1" applyBorder="1" applyAlignment="1">
      <alignment horizontal="center" vertical="center" wrapText="1"/>
    </xf>
    <xf numFmtId="0" fontId="44" fillId="28" borderId="10" xfId="0" applyFont="1" applyFill="1" applyBorder="1" applyAlignment="1">
      <alignment horizontal="center" vertical="center" wrapText="1"/>
    </xf>
    <xf numFmtId="0" fontId="44" fillId="28" borderId="3" xfId="0" applyFont="1" applyFill="1" applyBorder="1" applyAlignment="1">
      <alignment horizontal="center" vertical="center" wrapText="1"/>
    </xf>
    <xf numFmtId="0" fontId="20" fillId="26" borderId="1" xfId="0" applyFont="1" applyFill="1" applyBorder="1" applyAlignment="1">
      <alignment horizontal="center" vertical="center" wrapText="1"/>
    </xf>
    <xf numFmtId="0" fontId="20" fillId="26" borderId="2" xfId="0" applyFont="1" applyFill="1" applyBorder="1" applyAlignment="1">
      <alignment horizontal="center" vertical="center" wrapText="1"/>
    </xf>
    <xf numFmtId="0" fontId="20" fillId="26" borderId="3" xfId="0" applyFont="1" applyFill="1" applyBorder="1" applyAlignment="1">
      <alignment horizontal="center" vertical="center" wrapText="1"/>
    </xf>
    <xf numFmtId="0" fontId="44" fillId="28"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26" borderId="4" xfId="0" applyFont="1" applyFill="1" applyBorder="1" applyAlignment="1">
      <alignment horizontal="center" vertical="center"/>
    </xf>
    <xf numFmtId="0" fontId="9" fillId="26" borderId="5" xfId="0" applyFont="1" applyFill="1" applyBorder="1" applyAlignment="1">
      <alignment horizontal="center" vertical="center"/>
    </xf>
    <xf numFmtId="0" fontId="8" fillId="26" borderId="4" xfId="0" applyFont="1" applyFill="1" applyBorder="1" applyAlignment="1">
      <alignment horizontal="center" vertical="center"/>
    </xf>
    <xf numFmtId="0" fontId="8" fillId="26" borderId="8" xfId="0" applyFont="1" applyFill="1" applyBorder="1" applyAlignment="1">
      <alignment horizontal="center" vertical="center"/>
    </xf>
    <xf numFmtId="166" fontId="18" fillId="0" borderId="1" xfId="0" applyNumberFormat="1" applyFont="1" applyBorder="1" applyAlignment="1">
      <alignment horizontal="center" vertical="center" wrapText="1"/>
    </xf>
    <xf numFmtId="0" fontId="8" fillId="26" borderId="1" xfId="0" applyFont="1" applyFill="1" applyBorder="1" applyAlignment="1">
      <alignment horizontal="center" vertical="center" wrapText="1"/>
    </xf>
    <xf numFmtId="0" fontId="46"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protection locked="0"/>
    </xf>
    <xf numFmtId="0" fontId="3" fillId="18" borderId="1" xfId="0" applyFont="1" applyFill="1" applyBorder="1" applyAlignment="1">
      <alignment horizontal="left" vertical="center" wrapText="1"/>
    </xf>
    <xf numFmtId="166" fontId="2" fillId="26" borderId="1" xfId="0" applyNumberFormat="1" applyFont="1" applyFill="1" applyBorder="1" applyAlignment="1">
      <alignment horizontal="center" vertical="center" wrapText="1"/>
    </xf>
    <xf numFmtId="166" fontId="2" fillId="26" borderId="4" xfId="0" applyNumberFormat="1" applyFont="1" applyFill="1" applyBorder="1" applyAlignment="1">
      <alignment horizontal="center" vertical="center" wrapText="1"/>
    </xf>
    <xf numFmtId="166" fontId="2" fillId="26" borderId="8" xfId="0" applyNumberFormat="1" applyFont="1" applyFill="1" applyBorder="1" applyAlignment="1">
      <alignment horizontal="center" vertical="center" wrapText="1"/>
    </xf>
    <xf numFmtId="166" fontId="2" fillId="26" borderId="5" xfId="0" applyNumberFormat="1" applyFont="1" applyFill="1" applyBorder="1" applyAlignment="1">
      <alignment horizontal="center" vertical="center" wrapText="1"/>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2" fillId="0" borderId="1" xfId="0" applyFont="1" applyBorder="1" applyAlignment="1">
      <alignment horizontal="center" vertical="center"/>
    </xf>
    <xf numFmtId="0" fontId="20" fillId="26" borderId="10" xfId="0" applyFont="1" applyFill="1" applyBorder="1" applyAlignment="1">
      <alignment horizontal="center" vertical="center" wrapText="1"/>
    </xf>
    <xf numFmtId="0" fontId="9" fillId="26" borderId="8" xfId="0" applyFont="1" applyFill="1" applyBorder="1" applyAlignment="1">
      <alignment horizontal="center" vertical="center"/>
    </xf>
    <xf numFmtId="0" fontId="9" fillId="3" borderId="0" xfId="0" applyFont="1" applyFill="1" applyAlignment="1" applyProtection="1">
      <alignment horizontal="center" vertical="center" wrapText="1"/>
      <protection locked="0"/>
    </xf>
    <xf numFmtId="0" fontId="18" fillId="3" borderId="0" xfId="0" applyFont="1" applyFill="1" applyAlignment="1" applyProtection="1">
      <alignment horizontal="left" vertical="center"/>
      <protection locked="0"/>
    </xf>
    <xf numFmtId="0" fontId="0" fillId="2" borderId="0" xfId="0" applyFill="1" applyAlignment="1">
      <alignment horizontal="left" vertical="center" wrapText="1"/>
    </xf>
    <xf numFmtId="0" fontId="24" fillId="0" borderId="4" xfId="0" applyFont="1" applyBorder="1" applyAlignment="1" applyProtection="1">
      <alignment vertical="center" wrapText="1"/>
      <protection locked="0"/>
    </xf>
    <xf numFmtId="0" fontId="24" fillId="0" borderId="8"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18" fillId="26" borderId="4" xfId="0" applyFont="1" applyFill="1" applyBorder="1" applyAlignment="1">
      <alignment horizontal="justify" vertical="center" wrapText="1"/>
    </xf>
    <xf numFmtId="0" fontId="18" fillId="26" borderId="8" xfId="0" applyFont="1" applyFill="1" applyBorder="1" applyAlignment="1">
      <alignment horizontal="justify" vertical="center" wrapText="1"/>
    </xf>
    <xf numFmtId="0" fontId="18" fillId="26" borderId="5" xfId="0" applyFont="1" applyFill="1" applyBorder="1" applyAlignment="1">
      <alignment horizontal="justify" vertical="center" wrapText="1"/>
    </xf>
    <xf numFmtId="0" fontId="2" fillId="26" borderId="9" xfId="0" applyFont="1" applyFill="1" applyBorder="1" applyAlignment="1">
      <alignment horizontal="center" vertical="center"/>
    </xf>
    <xf numFmtId="0" fontId="11" fillId="29" borderId="4" xfId="0" applyFont="1" applyFill="1" applyBorder="1" applyAlignment="1" applyProtection="1">
      <alignment horizontal="center"/>
      <protection locked="0"/>
    </xf>
    <xf numFmtId="0" fontId="11" fillId="29" borderId="8" xfId="0" applyFont="1" applyFill="1" applyBorder="1" applyAlignment="1" applyProtection="1">
      <alignment horizontal="center"/>
      <protection locked="0"/>
    </xf>
    <xf numFmtId="0" fontId="11" fillId="29" borderId="5" xfId="0" applyFont="1" applyFill="1" applyBorder="1" applyAlignment="1" applyProtection="1">
      <alignment horizontal="center"/>
      <protection locked="0"/>
    </xf>
    <xf numFmtId="0" fontId="18" fillId="3" borderId="1" xfId="0" applyFont="1" applyFill="1" applyBorder="1" applyAlignment="1" applyProtection="1">
      <alignment horizontal="left" vertical="center" wrapText="1"/>
      <protection locked="0"/>
    </xf>
    <xf numFmtId="0" fontId="18"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18" fillId="3" borderId="4"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43" fillId="3" borderId="0" xfId="0" applyFont="1" applyFill="1" applyAlignment="1">
      <alignment horizontal="center" vertical="center"/>
    </xf>
    <xf numFmtId="0" fontId="44" fillId="20" borderId="1" xfId="0" applyFont="1" applyFill="1" applyBorder="1" applyAlignment="1">
      <alignment horizontal="center" vertical="center"/>
    </xf>
    <xf numFmtId="0" fontId="45" fillId="0" borderId="0" xfId="0" applyFont="1" applyAlignment="1">
      <alignment horizontal="center" vertical="center" wrapText="1"/>
    </xf>
    <xf numFmtId="0" fontId="26" fillId="0" borderId="1" xfId="0" applyFont="1" applyBorder="1" applyAlignment="1" applyProtection="1">
      <alignment horizontal="center" vertical="center" wrapText="1"/>
      <protection locked="0"/>
    </xf>
    <xf numFmtId="1" fontId="30" fillId="0" borderId="2" xfId="3" applyNumberFormat="1" applyFont="1" applyBorder="1" applyAlignment="1" applyProtection="1">
      <alignment horizontal="center" vertical="center" wrapText="1"/>
      <protection locked="0"/>
    </xf>
    <xf numFmtId="1" fontId="30" fillId="0" borderId="3" xfId="3" applyNumberFormat="1" applyFont="1" applyBorder="1" applyAlignment="1" applyProtection="1">
      <alignment horizontal="center" vertical="center" wrapText="1"/>
      <protection locked="0"/>
    </xf>
    <xf numFmtId="0" fontId="8"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8" fillId="12" borderId="2" xfId="0" applyFont="1" applyFill="1" applyBorder="1" applyAlignment="1" applyProtection="1">
      <alignment horizontal="left" vertical="center" wrapText="1" indent="1"/>
      <protection locked="0"/>
    </xf>
    <xf numFmtId="0" fontId="18" fillId="12" borderId="3" xfId="0" applyFont="1" applyFill="1" applyBorder="1" applyAlignment="1" applyProtection="1">
      <alignment horizontal="left" vertical="center" wrapText="1" indent="1"/>
      <protection locked="0"/>
    </xf>
    <xf numFmtId="0" fontId="0" fillId="11" borderId="1" xfId="0" applyFill="1" applyBorder="1"/>
    <xf numFmtId="0" fontId="8" fillId="11" borderId="4"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3" fillId="15" borderId="2" xfId="0" applyFont="1" applyFill="1" applyBorder="1" applyAlignment="1" applyProtection="1">
      <alignment horizontal="center" vertical="center" wrapText="1"/>
      <protection locked="0"/>
    </xf>
    <xf numFmtId="0" fontId="3" fillId="15" borderId="3" xfId="0" applyFont="1" applyFill="1" applyBorder="1" applyAlignment="1" applyProtection="1">
      <alignment horizontal="center" vertical="center" wrapText="1"/>
      <protection locked="0"/>
    </xf>
    <xf numFmtId="0" fontId="18" fillId="15" borderId="2" xfId="0" applyFont="1" applyFill="1" applyBorder="1" applyAlignment="1" applyProtection="1">
      <alignment horizontal="center" vertical="center" wrapText="1"/>
      <protection locked="0"/>
    </xf>
    <xf numFmtId="0" fontId="18" fillId="15" borderId="3" xfId="0" applyFont="1" applyFill="1" applyBorder="1" applyAlignment="1" applyProtection="1">
      <alignment horizontal="center" vertical="center" wrapText="1"/>
      <protection locked="0"/>
    </xf>
    <xf numFmtId="0" fontId="3" fillId="13" borderId="1"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1" xfId="0" applyFont="1" applyFill="1" applyBorder="1" applyAlignment="1" applyProtection="1">
      <alignment horizontal="center" vertical="center" wrapText="1"/>
      <protection locked="0"/>
    </xf>
    <xf numFmtId="169" fontId="18" fillId="13" borderId="1" xfId="6" applyNumberFormat="1" applyFont="1" applyFill="1" applyBorder="1" applyAlignment="1">
      <alignment horizontal="center" vertical="center" wrapText="1"/>
    </xf>
  </cellXfs>
  <cellStyles count="11">
    <cellStyle name="Énfasis1" xfId="9" builtinId="29"/>
    <cellStyle name="Millares" xfId="1" builtinId="3"/>
    <cellStyle name="Millares 2" xfId="10"/>
    <cellStyle name="Moneda" xfId="2" builtinId="4"/>
    <cellStyle name="Moneda 2" xfId="7"/>
    <cellStyle name="Normal" xfId="0" builtinId="0"/>
    <cellStyle name="Normal 10" xfId="8"/>
    <cellStyle name="Normal 2" xfId="3"/>
    <cellStyle name="Porcentaje" xfId="4" builtinId="5"/>
    <cellStyle name="Porcentaje 2" xfId="6"/>
    <cellStyle name="Porcentual 2" xfId="5"/>
  </cellStyles>
  <dxfs count="16">
    <dxf>
      <numFmt numFmtId="172" formatCode="&quot;Riesgo Importante&quot;"/>
      <fill>
        <patternFill>
          <bgColor rgb="FFFFC000"/>
        </patternFill>
      </fill>
    </dxf>
    <dxf>
      <font>
        <strike val="0"/>
        <outline val="0"/>
        <shadow val="0"/>
        <u val="none"/>
        <vertAlign val="baseline"/>
        <sz val="11"/>
        <color theme="1"/>
        <name val="Arial Narrow"/>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Narrow"/>
        <scheme val="none"/>
      </font>
      <alignment horizontal="general" vertical="bottom"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numFmt numFmtId="173" formatCode="&quot;Riesgo Marginal&quot;"/>
      <fill>
        <patternFill>
          <bgColor theme="0"/>
        </patternFill>
      </fill>
    </dxf>
    <dxf>
      <numFmt numFmtId="174" formatCode="&quot;Riesgo Apreciable&quot;"/>
      <fill>
        <patternFill>
          <bgColor rgb="FFFFFF99"/>
        </patternFill>
      </fill>
    </dxf>
    <dxf>
      <numFmt numFmtId="172" formatCode="&quot;Riesgo Importante&quot;"/>
      <fill>
        <patternFill>
          <bgColor rgb="FFFFC000"/>
        </patternFill>
      </fill>
    </dxf>
    <dxf>
      <font>
        <color theme="0"/>
      </font>
      <numFmt numFmtId="175" formatCode="&quot;Riesgo muy grave&quot;"/>
      <fill>
        <patternFill>
          <bgColor rgb="FFFF0000"/>
        </patternFill>
      </fill>
    </dxf>
    <dxf>
      <fill>
        <patternFill patternType="darkGrid"/>
      </fill>
    </dxf>
  </dxfs>
  <tableStyles count="0" defaultTableStyle="TableStyleMedium9" defaultPivotStyle="PivotStyleLight16"/>
  <colors>
    <mruColors>
      <color rgb="FF17830F"/>
      <color rgb="FF198E10"/>
      <color rgb="FF167C0E"/>
      <color rgb="FF0D4808"/>
      <color rgb="FFE2E2E2"/>
      <color rgb="FF51572B"/>
      <color rgb="FFBDF296"/>
      <color rgb="FFFFFF99"/>
      <color rgb="FFFFFF66"/>
      <color rgb="FFDAF8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oneCellAnchor>
    <xdr:from>
      <xdr:col>2</xdr:col>
      <xdr:colOff>245447</xdr:colOff>
      <xdr:row>1</xdr:row>
      <xdr:rowOff>41462</xdr:rowOff>
    </xdr:from>
    <xdr:ext cx="5231239" cy="921621"/>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489114" y="231962"/>
          <a:ext cx="5231239" cy="921621"/>
        </a:xfrm>
        <a:prstGeom prst="rect">
          <a:avLst/>
        </a:prstGeom>
        <a:solidFill>
          <a:schemeClr val="tx2">
            <a:lumMod val="75000"/>
          </a:schemeClr>
        </a:solidFill>
      </xdr:spPr>
      <xdr:txBody>
        <a:bodyPr wrap="none" lIns="91440" tIns="45720" rIns="91440" bIns="45720">
          <a:noAutofit/>
        </a:bodyPr>
        <a:lstStyle/>
        <a:p>
          <a:pPr algn="ctr"/>
          <a:r>
            <a:rPr lang="es-ES" sz="1300" b="0" cap="none" spc="0" baseline="0">
              <a:ln w="18415" cmpd="sng">
                <a:solidFill>
                  <a:srgbClr val="FFFFFF"/>
                </a:solidFill>
                <a:prstDash val="solid"/>
              </a:ln>
              <a:solidFill>
                <a:schemeClr val="bg1">
                  <a:lumMod val="50000"/>
                </a:schemeClr>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300" b="0" cap="none" spc="0" baseline="0">
              <a:ln w="18415" cmpd="sng">
                <a:solidFill>
                  <a:srgbClr val="FFFFFF"/>
                </a:solidFill>
                <a:prstDash val="solid"/>
              </a:ln>
              <a:solidFill>
                <a:schemeClr val="bg1">
                  <a:lumMod val="50000"/>
                </a:schemeClr>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algn="ctr"/>
          <a:r>
            <a:rPr lang="es-ES" sz="1300" b="0" cap="none" spc="0" baseline="0">
              <a:ln w="18415" cmpd="sng">
                <a:solidFill>
                  <a:srgbClr val="FFFFFF"/>
                </a:solidFill>
                <a:prstDash val="solid"/>
              </a:ln>
              <a:solidFill>
                <a:schemeClr val="bg1">
                  <a:lumMod val="50000"/>
                </a:schemeClr>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300" b="0" cap="none" spc="0" baseline="0">
              <a:ln w="18415" cmpd="sng">
                <a:solidFill>
                  <a:srgbClr val="FFFFFF"/>
                </a:solidFill>
                <a:prstDash val="solid"/>
              </a:ln>
              <a:solidFill>
                <a:schemeClr val="bg1">
                  <a:lumMod val="50000"/>
                </a:schemeClr>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a:t>
          </a:r>
          <a:r>
            <a:rPr lang="es-ES" sz="1300" b="0" cap="none" spc="0" baseline="0">
              <a:ln w="18415" cmpd="sng">
                <a:solidFill>
                  <a:srgbClr val="FFFFFF"/>
                </a:solidFill>
                <a:prstDash val="solid"/>
              </a:ln>
              <a:solidFill>
                <a:srgbClr val="00B050"/>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2025 - 2028</a:t>
          </a:r>
        </a:p>
      </xdr:txBody>
    </xdr:sp>
    <xdr:clientData/>
  </xdr:oneCellAnchor>
  <xdr:twoCellAnchor>
    <xdr:from>
      <xdr:col>2</xdr:col>
      <xdr:colOff>323850</xdr:colOff>
      <xdr:row>7</xdr:row>
      <xdr:rowOff>76200</xdr:rowOff>
    </xdr:from>
    <xdr:to>
      <xdr:col>9</xdr:col>
      <xdr:colOff>494620</xdr:colOff>
      <xdr:row>10</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Información Básica del Proyecto</a:t>
          </a:r>
        </a:p>
      </xdr:txBody>
    </xdr:sp>
    <xdr:clientData/>
  </xdr:twoCellAnchor>
  <xdr:twoCellAnchor>
    <xdr:from>
      <xdr:col>2</xdr:col>
      <xdr:colOff>312420</xdr:colOff>
      <xdr:row>12</xdr:row>
      <xdr:rowOff>133350</xdr:rowOff>
    </xdr:from>
    <xdr:to>
      <xdr:col>9</xdr:col>
      <xdr:colOff>483191</xdr:colOff>
      <xdr:row>15</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twoCellAnchor>
  <xdr:twoCellAnchor>
    <xdr:from>
      <xdr:col>2</xdr:col>
      <xdr:colOff>300991</xdr:colOff>
      <xdr:row>18</xdr:row>
      <xdr:rowOff>9525</xdr:rowOff>
    </xdr:from>
    <xdr:to>
      <xdr:col>9</xdr:col>
      <xdr:colOff>491491</xdr:colOff>
      <xdr:row>21</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twoCellAnchor>
  <xdr:twoCellAnchor>
    <xdr:from>
      <xdr:col>2</xdr:col>
      <xdr:colOff>232411</xdr:colOff>
      <xdr:row>22</xdr:row>
      <xdr:rowOff>22412</xdr:rowOff>
    </xdr:from>
    <xdr:to>
      <xdr:col>9</xdr:col>
      <xdr:colOff>504825</xdr:colOff>
      <xdr:row>27</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twoCellAnchor>
  <xdr:twoCellAnchor>
    <xdr:from>
      <xdr:col>2</xdr:col>
      <xdr:colOff>363856</xdr:colOff>
      <xdr:row>29</xdr:row>
      <xdr:rowOff>0</xdr:rowOff>
    </xdr:from>
    <xdr:to>
      <xdr:col>9</xdr:col>
      <xdr:colOff>554356</xdr:colOff>
      <xdr:row>32</xdr:row>
      <xdr:rowOff>9525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602231" y="5715000"/>
          <a:ext cx="5524500" cy="581025"/>
        </a:xfrm>
        <a:prstGeom prst="roundRect">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twoCellAnchor>
  <xdr:twoCellAnchor>
    <xdr:from>
      <xdr:col>2</xdr:col>
      <xdr:colOff>400050</xdr:colOff>
      <xdr:row>34</xdr:row>
      <xdr:rowOff>39221</xdr:rowOff>
    </xdr:from>
    <xdr:to>
      <xdr:col>9</xdr:col>
      <xdr:colOff>590550</xdr:colOff>
      <xdr:row>38</xdr:row>
      <xdr:rowOff>50426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638425" y="6706721"/>
          <a:ext cx="5524500" cy="773205"/>
        </a:xfrm>
        <a:prstGeom prst="roundRect">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twoCellAnchor>
  <xdr:twoCellAnchor>
    <xdr:from>
      <xdr:col>1</xdr:col>
      <xdr:colOff>244289</xdr:colOff>
      <xdr:row>33</xdr:row>
      <xdr:rowOff>133350</xdr:rowOff>
    </xdr:from>
    <xdr:to>
      <xdr:col>2</xdr:col>
      <xdr:colOff>571500</xdr:colOff>
      <xdr:row>38</xdr:row>
      <xdr:rowOff>57150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720664" y="6610350"/>
          <a:ext cx="1089211" cy="876300"/>
        </a:xfrm>
        <a:prstGeom prst="ellipse">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PDI 06</a:t>
          </a:r>
        </a:p>
      </xdr:txBody>
    </xdr:sp>
    <xdr:clientData/>
  </xdr:twoCellAnchor>
  <xdr:twoCellAnchor>
    <xdr:from>
      <xdr:col>1</xdr:col>
      <xdr:colOff>249331</xdr:colOff>
      <xdr:row>28</xdr:row>
      <xdr:rowOff>55245</xdr:rowOff>
    </xdr:from>
    <xdr:to>
      <xdr:col>2</xdr:col>
      <xdr:colOff>542925</xdr:colOff>
      <xdr:row>32</xdr:row>
      <xdr:rowOff>169545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725706" y="5579745"/>
          <a:ext cx="1055594" cy="876300"/>
        </a:xfrm>
        <a:prstGeom prst="ellipse">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PDI 05</a:t>
          </a:r>
        </a:p>
      </xdr:txBody>
    </xdr:sp>
    <xdr:clientData/>
  </xdr:twoCellAnchor>
  <xdr:twoCellAnchor>
    <xdr:from>
      <xdr:col>1</xdr:col>
      <xdr:colOff>235325</xdr:colOff>
      <xdr:row>22</xdr:row>
      <xdr:rowOff>110490</xdr:rowOff>
    </xdr:from>
    <xdr:to>
      <xdr:col>2</xdr:col>
      <xdr:colOff>495301</xdr:colOff>
      <xdr:row>27</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PDI 04</a:t>
          </a:r>
        </a:p>
      </xdr:txBody>
    </xdr:sp>
    <xdr:clientData/>
  </xdr:twoCellAnchor>
  <xdr:twoCellAnchor>
    <xdr:from>
      <xdr:col>1</xdr:col>
      <xdr:colOff>212913</xdr:colOff>
      <xdr:row>17</xdr:row>
      <xdr:rowOff>51435</xdr:rowOff>
    </xdr:from>
    <xdr:to>
      <xdr:col>2</xdr:col>
      <xdr:colOff>495301</xdr:colOff>
      <xdr:row>21</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PDI 03</a:t>
          </a:r>
        </a:p>
      </xdr:txBody>
    </xdr:sp>
    <xdr:clientData/>
  </xdr:twoCellAnchor>
  <xdr:twoCellAnchor>
    <xdr:from>
      <xdr:col>1</xdr:col>
      <xdr:colOff>201707</xdr:colOff>
      <xdr:row>11</xdr:row>
      <xdr:rowOff>182880</xdr:rowOff>
    </xdr:from>
    <xdr:to>
      <xdr:col>2</xdr:col>
      <xdr:colOff>495301</xdr:colOff>
      <xdr:row>16</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PDI 02</a:t>
          </a:r>
        </a:p>
      </xdr:txBody>
    </xdr:sp>
    <xdr:clientData/>
  </xdr:twoCellAnchor>
  <xdr:twoCellAnchor>
    <xdr:from>
      <xdr:col>1</xdr:col>
      <xdr:colOff>235325</xdr:colOff>
      <xdr:row>6</xdr:row>
      <xdr:rowOff>123825</xdr:rowOff>
    </xdr:from>
    <xdr:to>
      <xdr:col>2</xdr:col>
      <xdr:colOff>495301</xdr:colOff>
      <xdr:row>11</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PDI 01</a:t>
          </a:r>
        </a:p>
      </xdr:txBody>
    </xdr:sp>
    <xdr:clientData/>
  </xdr:twoCellAnchor>
  <xdr:twoCellAnchor>
    <xdr:from>
      <xdr:col>2</xdr:col>
      <xdr:colOff>409575</xdr:colOff>
      <xdr:row>39</xdr:row>
      <xdr:rowOff>161924</xdr:rowOff>
    </xdr:from>
    <xdr:to>
      <xdr:col>9</xdr:col>
      <xdr:colOff>600075</xdr:colOff>
      <xdr:row>43</xdr:row>
      <xdr:rowOff>109817</xdr:rowOff>
    </xdr:to>
    <xdr:sp macro="" textlink="">
      <xdr:nvSpPr>
        <xdr:cNvPr id="18" name="27 Rectángulo redondeado">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647950" y="7781924"/>
          <a:ext cx="5524500" cy="709893"/>
        </a:xfrm>
        <a:prstGeom prst="roundRect">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Control de Cambios a los Proyectos </a:t>
          </a:r>
        </a:p>
      </xdr:txBody>
    </xdr:sp>
    <xdr:clientData/>
  </xdr:twoCellAnchor>
  <xdr:twoCellAnchor>
    <xdr:from>
      <xdr:col>1</xdr:col>
      <xdr:colOff>255495</xdr:colOff>
      <xdr:row>39</xdr:row>
      <xdr:rowOff>19050</xdr:rowOff>
    </xdr:from>
    <xdr:to>
      <xdr:col>2</xdr:col>
      <xdr:colOff>571500</xdr:colOff>
      <xdr:row>43</xdr:row>
      <xdr:rowOff>133350</xdr:rowOff>
    </xdr:to>
    <xdr:sp macro="" textlink="">
      <xdr:nvSpPr>
        <xdr:cNvPr id="21" name="34 Elipse">
          <a:hlinkClick xmlns:r="http://schemas.openxmlformats.org/officeDocument/2006/relationships" r:id="rId7"/>
          <a:extLst>
            <a:ext uri="{FF2B5EF4-FFF2-40B4-BE49-F238E27FC236}">
              <a16:creationId xmlns:a16="http://schemas.microsoft.com/office/drawing/2014/main" id="{00000000-0008-0000-0000-000015000000}"/>
            </a:ext>
          </a:extLst>
        </xdr:cNvPr>
        <xdr:cNvSpPr/>
      </xdr:nvSpPr>
      <xdr:spPr>
        <a:xfrm>
          <a:off x="1731870" y="7639050"/>
          <a:ext cx="1078005" cy="876300"/>
        </a:xfrm>
        <a:prstGeom prst="ellipse">
          <a:avLst/>
        </a:prstGeom>
        <a:solidFill>
          <a:schemeClr val="tx2">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PDI 07</a:t>
          </a:r>
        </a:p>
      </xdr:txBody>
    </xdr:sp>
    <xdr:clientData/>
  </xdr:twoCellAnchor>
  <xdr:twoCellAnchor editAs="oneCell">
    <xdr:from>
      <xdr:col>0</xdr:col>
      <xdr:colOff>158751</xdr:colOff>
      <xdr:row>0</xdr:row>
      <xdr:rowOff>105834</xdr:rowOff>
    </xdr:from>
    <xdr:to>
      <xdr:col>1</xdr:col>
      <xdr:colOff>190500</xdr:colOff>
      <xdr:row>7</xdr:row>
      <xdr:rowOff>10584</xdr:rowOff>
    </xdr:to>
    <xdr:pic>
      <xdr:nvPicPr>
        <xdr:cNvPr id="38" name="Imagen 37" descr="La UTP una buena opción de Estudios">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8751" y="105834"/>
          <a:ext cx="1513416"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245447</xdr:colOff>
      <xdr:row>1</xdr:row>
      <xdr:rowOff>41462</xdr:rowOff>
    </xdr:from>
    <xdr:ext cx="5231239" cy="921621"/>
    <xdr:sp macro="" textlink="">
      <xdr:nvSpPr>
        <xdr:cNvPr id="2" name="19 Rectángulo">
          <a:extLst>
            <a:ext uri="{FF2B5EF4-FFF2-40B4-BE49-F238E27FC236}">
              <a16:creationId xmlns:a16="http://schemas.microsoft.com/office/drawing/2014/main" id="{00000000-0008-0000-0000-000002000000}"/>
            </a:ext>
          </a:extLst>
        </xdr:cNvPr>
        <xdr:cNvSpPr/>
      </xdr:nvSpPr>
      <xdr:spPr>
        <a:xfrm>
          <a:off x="2483822" y="231962"/>
          <a:ext cx="5231239" cy="921621"/>
        </a:xfrm>
        <a:prstGeom prst="rect">
          <a:avLst/>
        </a:prstGeom>
        <a:solidFill>
          <a:schemeClr val="tx2">
            <a:lumMod val="75000"/>
          </a:schemeClr>
        </a:solidFill>
      </xdr:spPr>
      <xdr:txBody>
        <a:bodyPr wrap="none" lIns="91440" tIns="45720" rIns="91440" bIns="45720">
          <a:noAutofit/>
        </a:bodyPr>
        <a:lstStyle/>
        <a:p>
          <a:pPr algn="ctr"/>
          <a:r>
            <a:rPr lang="es-ES" sz="1300" b="0" cap="none" spc="0" baseline="0">
              <a:ln w="18415" cmpd="sng">
                <a:solidFill>
                  <a:srgbClr val="FFFFFF"/>
                </a:solidFill>
                <a:prstDash val="solid"/>
              </a:ln>
              <a:solidFill>
                <a:schemeClr val="bg1">
                  <a:lumMod val="50000"/>
                </a:schemeClr>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300" b="0" cap="none" spc="0" baseline="0">
              <a:ln w="18415" cmpd="sng">
                <a:solidFill>
                  <a:srgbClr val="FFFFFF"/>
                </a:solidFill>
                <a:prstDash val="solid"/>
              </a:ln>
              <a:solidFill>
                <a:schemeClr val="bg1">
                  <a:lumMod val="50000"/>
                </a:schemeClr>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algn="ctr"/>
          <a:r>
            <a:rPr lang="es-ES" sz="1300" b="0" cap="none" spc="0" baseline="0">
              <a:ln w="18415" cmpd="sng">
                <a:solidFill>
                  <a:srgbClr val="FFFFFF"/>
                </a:solidFill>
                <a:prstDash val="solid"/>
              </a:ln>
              <a:solidFill>
                <a:schemeClr val="bg1">
                  <a:lumMod val="50000"/>
                </a:schemeClr>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300" b="0" cap="none" spc="0" baseline="0">
              <a:ln w="18415" cmpd="sng">
                <a:solidFill>
                  <a:srgbClr val="FFFFFF"/>
                </a:solidFill>
                <a:prstDash val="solid"/>
              </a:ln>
              <a:solidFill>
                <a:schemeClr val="bg1">
                  <a:lumMod val="50000"/>
                </a:schemeClr>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a:t>
          </a:r>
          <a:r>
            <a:rPr lang="es-ES" sz="1300" b="0" cap="none" spc="0" baseline="0">
              <a:ln w="18415" cmpd="sng">
                <a:solidFill>
                  <a:srgbClr val="FFFFFF"/>
                </a:solidFill>
                <a:prstDash val="solid"/>
              </a:ln>
              <a:solidFill>
                <a:srgbClr val="00B050"/>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2025 - 2028</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689878</xdr:colOff>
      <xdr:row>0</xdr:row>
      <xdr:rowOff>19050</xdr:rowOff>
    </xdr:from>
    <xdr:ext cx="5037405" cy="1047466"/>
    <xdr:sp macro="" textlink="">
      <xdr:nvSpPr>
        <xdr:cNvPr id="8" name="7 Rectángulo">
          <a:extLst>
            <a:ext uri="{FF2B5EF4-FFF2-40B4-BE49-F238E27FC236}">
              <a16:creationId xmlns:a16="http://schemas.microsoft.com/office/drawing/2014/main" id="{00000000-0008-0000-0100-000008000000}"/>
            </a:ext>
          </a:extLst>
        </xdr:cNvPr>
        <xdr:cNvSpPr/>
      </xdr:nvSpPr>
      <xdr:spPr>
        <a:xfrm>
          <a:off x="1566178" y="19050"/>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oneCellAnchor>
    <xdr:from>
      <xdr:col>1</xdr:col>
      <xdr:colOff>1057908</xdr:colOff>
      <xdr:row>5</xdr:row>
      <xdr:rowOff>100194</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34208" y="1052694"/>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0</xdr:col>
      <xdr:colOff>190500</xdr:colOff>
      <xdr:row>1</xdr:row>
      <xdr:rowOff>76200</xdr:rowOff>
    </xdr:from>
    <xdr:to>
      <xdr:col>1</xdr:col>
      <xdr:colOff>478366</xdr:colOff>
      <xdr:row>5</xdr:row>
      <xdr:rowOff>180975</xdr:rowOff>
    </xdr:to>
    <xdr:pic>
      <xdr:nvPicPr>
        <xdr:cNvPr id="10" name="Imagen 9" descr="La UTP una buena opción de Estudios">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6670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689878</xdr:colOff>
      <xdr:row>0</xdr:row>
      <xdr:rowOff>19050</xdr:rowOff>
    </xdr:from>
    <xdr:ext cx="5037405" cy="1047466"/>
    <xdr:sp macro="" textlink="">
      <xdr:nvSpPr>
        <xdr:cNvPr id="2" name="7 Rectángulo">
          <a:extLst>
            <a:ext uri="{FF2B5EF4-FFF2-40B4-BE49-F238E27FC236}">
              <a16:creationId xmlns:a16="http://schemas.microsoft.com/office/drawing/2014/main" id="{00000000-0008-0000-0100-000002000000}"/>
            </a:ext>
          </a:extLst>
        </xdr:cNvPr>
        <xdr:cNvSpPr/>
      </xdr:nvSpPr>
      <xdr:spPr>
        <a:xfrm>
          <a:off x="1566178" y="19050"/>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oneCellAnchor>
    <xdr:from>
      <xdr:col>1</xdr:col>
      <xdr:colOff>1057908</xdr:colOff>
      <xdr:row>5</xdr:row>
      <xdr:rowOff>100194</xdr:rowOff>
    </xdr:from>
    <xdr:ext cx="4208461" cy="399405"/>
    <xdr:sp macro="" textlink="">
      <xdr:nvSpPr>
        <xdr:cNvPr id="3" name="10 Rectángulo">
          <a:extLst>
            <a:ext uri="{FF2B5EF4-FFF2-40B4-BE49-F238E27FC236}">
              <a16:creationId xmlns:a16="http://schemas.microsoft.com/office/drawing/2014/main" id="{00000000-0008-0000-0100-000003000000}"/>
            </a:ext>
          </a:extLst>
        </xdr:cNvPr>
        <xdr:cNvSpPr/>
      </xdr:nvSpPr>
      <xdr:spPr>
        <a:xfrm>
          <a:off x="1934208" y="1052694"/>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4" name="11 Rectángulo redondeado">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7893844" y="1095375"/>
          <a:ext cx="3268475" cy="309563"/>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0</xdr:col>
      <xdr:colOff>190500</xdr:colOff>
      <xdr:row>1</xdr:row>
      <xdr:rowOff>76200</xdr:rowOff>
    </xdr:from>
    <xdr:to>
      <xdr:col>1</xdr:col>
      <xdr:colOff>478366</xdr:colOff>
      <xdr:row>5</xdr:row>
      <xdr:rowOff>180975</xdr:rowOff>
    </xdr:to>
    <xdr:pic>
      <xdr:nvPicPr>
        <xdr:cNvPr id="5" name="Imagen 4" descr="La UTP una buena opción de Estudios">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6670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1486479</xdr:colOff>
      <xdr:row>5</xdr:row>
      <xdr:rowOff>146735</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277054" y="1099235"/>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0</xdr:col>
      <xdr:colOff>438150</xdr:colOff>
      <xdr:row>1</xdr:row>
      <xdr:rowOff>95250</xdr:rowOff>
    </xdr:from>
    <xdr:to>
      <xdr:col>1</xdr:col>
      <xdr:colOff>811741</xdr:colOff>
      <xdr:row>6</xdr:row>
      <xdr:rowOff>9525</xdr:rowOff>
    </xdr:to>
    <xdr:pic>
      <xdr:nvPicPr>
        <xdr:cNvPr id="11" name="Imagen 10" descr="La UTP una buena opción de Estudios">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28575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1514475</xdr:colOff>
      <xdr:row>0</xdr:row>
      <xdr:rowOff>28575</xdr:rowOff>
    </xdr:from>
    <xdr:ext cx="5037405" cy="1047466"/>
    <xdr:sp macro="" textlink="">
      <xdr:nvSpPr>
        <xdr:cNvPr id="8" name="7 Rectángulo">
          <a:extLst>
            <a:ext uri="{FF2B5EF4-FFF2-40B4-BE49-F238E27FC236}">
              <a16:creationId xmlns:a16="http://schemas.microsoft.com/office/drawing/2014/main" id="{00000000-0008-0000-0200-000008000000}"/>
            </a:ext>
          </a:extLst>
        </xdr:cNvPr>
        <xdr:cNvSpPr/>
      </xdr:nvSpPr>
      <xdr:spPr>
        <a:xfrm>
          <a:off x="2305050" y="28575"/>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oneCellAnchor>
    <xdr:from>
      <xdr:col>1</xdr:col>
      <xdr:colOff>1486479</xdr:colOff>
      <xdr:row>5</xdr:row>
      <xdr:rowOff>146735</xdr:rowOff>
    </xdr:from>
    <xdr:ext cx="5168980" cy="331116"/>
    <xdr:sp macro="" textlink="">
      <xdr:nvSpPr>
        <xdr:cNvPr id="2" name="8 Rectángulo">
          <a:extLst>
            <a:ext uri="{FF2B5EF4-FFF2-40B4-BE49-F238E27FC236}">
              <a16:creationId xmlns:a16="http://schemas.microsoft.com/office/drawing/2014/main" id="{00000000-0008-0000-0200-000002000000}"/>
            </a:ext>
          </a:extLst>
        </xdr:cNvPr>
        <xdr:cNvSpPr/>
      </xdr:nvSpPr>
      <xdr:spPr>
        <a:xfrm>
          <a:off x="2277054" y="1099235"/>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3" name="9 Rectángulo redondead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305800" y="1143000"/>
          <a:ext cx="4268880" cy="267754"/>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oneCellAnchor>
    <xdr:from>
      <xdr:col>0</xdr:col>
      <xdr:colOff>438150</xdr:colOff>
      <xdr:row>1</xdr:row>
      <xdr:rowOff>95250</xdr:rowOff>
    </xdr:from>
    <xdr:ext cx="1164166" cy="866775"/>
    <xdr:pic>
      <xdr:nvPicPr>
        <xdr:cNvPr id="4" name="Imagen 3" descr="La UTP una buena opción de Estudios">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28575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1514475</xdr:colOff>
      <xdr:row>0</xdr:row>
      <xdr:rowOff>28575</xdr:rowOff>
    </xdr:from>
    <xdr:ext cx="5037405" cy="1047466"/>
    <xdr:sp macro="" textlink="">
      <xdr:nvSpPr>
        <xdr:cNvPr id="5" name="7 Rectángulo">
          <a:extLst>
            <a:ext uri="{FF2B5EF4-FFF2-40B4-BE49-F238E27FC236}">
              <a16:creationId xmlns:a16="http://schemas.microsoft.com/office/drawing/2014/main" id="{00000000-0008-0000-0200-000005000000}"/>
            </a:ext>
          </a:extLst>
        </xdr:cNvPr>
        <xdr:cNvSpPr/>
      </xdr:nvSpPr>
      <xdr:spPr>
        <a:xfrm>
          <a:off x="2305050" y="28575"/>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oneCellAnchor>
    <xdr:from>
      <xdr:col>1</xdr:col>
      <xdr:colOff>1486479</xdr:colOff>
      <xdr:row>5</xdr:row>
      <xdr:rowOff>146735</xdr:rowOff>
    </xdr:from>
    <xdr:ext cx="5168980" cy="331116"/>
    <xdr:sp macro="" textlink="">
      <xdr:nvSpPr>
        <xdr:cNvPr id="6" name="8 Rectángulo">
          <a:extLst>
            <a:ext uri="{FF2B5EF4-FFF2-40B4-BE49-F238E27FC236}">
              <a16:creationId xmlns:a16="http://schemas.microsoft.com/office/drawing/2014/main" id="{00000000-0008-0000-0200-000006000000}"/>
            </a:ext>
          </a:extLst>
        </xdr:cNvPr>
        <xdr:cNvSpPr/>
      </xdr:nvSpPr>
      <xdr:spPr>
        <a:xfrm>
          <a:off x="2277054" y="1099235"/>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7" name="9 Rectángulo redondeado">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8305800" y="1143000"/>
          <a:ext cx="4268880" cy="267754"/>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oneCellAnchor>
    <xdr:from>
      <xdr:col>0</xdr:col>
      <xdr:colOff>438150</xdr:colOff>
      <xdr:row>1</xdr:row>
      <xdr:rowOff>95250</xdr:rowOff>
    </xdr:from>
    <xdr:ext cx="1164166" cy="866775"/>
    <xdr:pic>
      <xdr:nvPicPr>
        <xdr:cNvPr id="12" name="Imagen 11" descr="La UTP una buena opción de Estudios">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28575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1514475</xdr:colOff>
      <xdr:row>0</xdr:row>
      <xdr:rowOff>28575</xdr:rowOff>
    </xdr:from>
    <xdr:ext cx="5037405" cy="1047466"/>
    <xdr:sp macro="" textlink="">
      <xdr:nvSpPr>
        <xdr:cNvPr id="13" name="7 Rectángulo">
          <a:extLst>
            <a:ext uri="{FF2B5EF4-FFF2-40B4-BE49-F238E27FC236}">
              <a16:creationId xmlns:a16="http://schemas.microsoft.com/office/drawing/2014/main" id="{00000000-0008-0000-0200-00000D000000}"/>
            </a:ext>
          </a:extLst>
        </xdr:cNvPr>
        <xdr:cNvSpPr/>
      </xdr:nvSpPr>
      <xdr:spPr>
        <a:xfrm>
          <a:off x="2305050" y="28575"/>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oneCellAnchor>
    <xdr:from>
      <xdr:col>1</xdr:col>
      <xdr:colOff>1486479</xdr:colOff>
      <xdr:row>5</xdr:row>
      <xdr:rowOff>146735</xdr:rowOff>
    </xdr:from>
    <xdr:ext cx="5168980" cy="331116"/>
    <xdr:sp macro="" textlink="">
      <xdr:nvSpPr>
        <xdr:cNvPr id="14" name="8 Rectángulo">
          <a:extLst>
            <a:ext uri="{FF2B5EF4-FFF2-40B4-BE49-F238E27FC236}">
              <a16:creationId xmlns:a16="http://schemas.microsoft.com/office/drawing/2014/main" id="{00000000-0008-0000-0200-00000E000000}"/>
            </a:ext>
          </a:extLst>
        </xdr:cNvPr>
        <xdr:cNvSpPr/>
      </xdr:nvSpPr>
      <xdr:spPr>
        <a:xfrm>
          <a:off x="2277054" y="1099235"/>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5" name="9 Rectángulo redondeado">
          <a:hlinkClick xmlns:r="http://schemas.openxmlformats.org/officeDocument/2006/relationships" r:id="rId1"/>
          <a:extLst>
            <a:ext uri="{FF2B5EF4-FFF2-40B4-BE49-F238E27FC236}">
              <a16:creationId xmlns:a16="http://schemas.microsoft.com/office/drawing/2014/main" id="{00000000-0008-0000-0200-00000F000000}"/>
            </a:ext>
          </a:extLst>
        </xdr:cNvPr>
        <xdr:cNvSpPr/>
      </xdr:nvSpPr>
      <xdr:spPr>
        <a:xfrm>
          <a:off x="8305800" y="1143000"/>
          <a:ext cx="4268880" cy="267754"/>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oneCellAnchor>
    <xdr:from>
      <xdr:col>0</xdr:col>
      <xdr:colOff>438150</xdr:colOff>
      <xdr:row>1</xdr:row>
      <xdr:rowOff>95250</xdr:rowOff>
    </xdr:from>
    <xdr:ext cx="1164166" cy="866775"/>
    <xdr:pic>
      <xdr:nvPicPr>
        <xdr:cNvPr id="16" name="Imagen 15" descr="La UTP una buena opción de Estudios">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28575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1514475</xdr:colOff>
      <xdr:row>0</xdr:row>
      <xdr:rowOff>28575</xdr:rowOff>
    </xdr:from>
    <xdr:ext cx="5037405" cy="1047466"/>
    <xdr:sp macro="" textlink="">
      <xdr:nvSpPr>
        <xdr:cNvPr id="17" name="7 Rectángulo">
          <a:extLst>
            <a:ext uri="{FF2B5EF4-FFF2-40B4-BE49-F238E27FC236}">
              <a16:creationId xmlns:a16="http://schemas.microsoft.com/office/drawing/2014/main" id="{00000000-0008-0000-0200-000011000000}"/>
            </a:ext>
          </a:extLst>
        </xdr:cNvPr>
        <xdr:cNvSpPr/>
      </xdr:nvSpPr>
      <xdr:spPr>
        <a:xfrm>
          <a:off x="2305050" y="28575"/>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oneCellAnchor>
    <xdr:from>
      <xdr:col>1</xdr:col>
      <xdr:colOff>1486479</xdr:colOff>
      <xdr:row>5</xdr:row>
      <xdr:rowOff>146735</xdr:rowOff>
    </xdr:from>
    <xdr:ext cx="5168980" cy="331116"/>
    <xdr:sp macro="" textlink="">
      <xdr:nvSpPr>
        <xdr:cNvPr id="18" name="8 Rectángulo">
          <a:extLst>
            <a:ext uri="{FF2B5EF4-FFF2-40B4-BE49-F238E27FC236}">
              <a16:creationId xmlns:a16="http://schemas.microsoft.com/office/drawing/2014/main" id="{00000000-0008-0000-0200-000012000000}"/>
            </a:ext>
          </a:extLst>
        </xdr:cNvPr>
        <xdr:cNvSpPr/>
      </xdr:nvSpPr>
      <xdr:spPr>
        <a:xfrm>
          <a:off x="2277054" y="1099235"/>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9" name="9 Rectángulo redondeado">
          <a:hlinkClick xmlns:r="http://schemas.openxmlformats.org/officeDocument/2006/relationships" r:id="rId1"/>
          <a:extLst>
            <a:ext uri="{FF2B5EF4-FFF2-40B4-BE49-F238E27FC236}">
              <a16:creationId xmlns:a16="http://schemas.microsoft.com/office/drawing/2014/main" id="{00000000-0008-0000-0200-000013000000}"/>
            </a:ext>
          </a:extLst>
        </xdr:cNvPr>
        <xdr:cNvSpPr/>
      </xdr:nvSpPr>
      <xdr:spPr>
        <a:xfrm>
          <a:off x="8305800" y="1143000"/>
          <a:ext cx="4268880" cy="267754"/>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0</xdr:col>
      <xdr:colOff>438150</xdr:colOff>
      <xdr:row>1</xdr:row>
      <xdr:rowOff>95250</xdr:rowOff>
    </xdr:from>
    <xdr:to>
      <xdr:col>1</xdr:col>
      <xdr:colOff>811741</xdr:colOff>
      <xdr:row>6</xdr:row>
      <xdr:rowOff>9525</xdr:rowOff>
    </xdr:to>
    <xdr:pic>
      <xdr:nvPicPr>
        <xdr:cNvPr id="20" name="Imagen 19" descr="La UTP una buena opción de Estudios">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28575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1514475</xdr:colOff>
      <xdr:row>0</xdr:row>
      <xdr:rowOff>28575</xdr:rowOff>
    </xdr:from>
    <xdr:ext cx="5037405" cy="1047466"/>
    <xdr:sp macro="" textlink="">
      <xdr:nvSpPr>
        <xdr:cNvPr id="21" name="7 Rectángulo">
          <a:extLst>
            <a:ext uri="{FF2B5EF4-FFF2-40B4-BE49-F238E27FC236}">
              <a16:creationId xmlns:a16="http://schemas.microsoft.com/office/drawing/2014/main" id="{00000000-0008-0000-0200-000015000000}"/>
            </a:ext>
          </a:extLst>
        </xdr:cNvPr>
        <xdr:cNvSpPr/>
      </xdr:nvSpPr>
      <xdr:spPr>
        <a:xfrm>
          <a:off x="2305050" y="28575"/>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0034"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MATRIZ DE MARCO LÓGICO</a:t>
          </a:r>
        </a:p>
      </xdr:txBody>
    </xdr:sp>
    <xdr:clientData/>
  </xdr:oneCellAnchor>
  <xdr:twoCellAnchor>
    <xdr:from>
      <xdr:col>7</xdr:col>
      <xdr:colOff>1374321</xdr:colOff>
      <xdr:row>5</xdr:row>
      <xdr:rowOff>163285</xdr:rowOff>
    </xdr:from>
    <xdr:to>
      <xdr:col>10</xdr:col>
      <xdr:colOff>204108</xdr:colOff>
      <xdr:row>6</xdr:row>
      <xdr:rowOff>299357</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5199178" y="1115785"/>
          <a:ext cx="5034644" cy="326572"/>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27214</xdr:colOff>
      <xdr:row>0</xdr:row>
      <xdr:rowOff>176893</xdr:rowOff>
    </xdr:from>
    <xdr:to>
      <xdr:col>3</xdr:col>
      <xdr:colOff>748393</xdr:colOff>
      <xdr:row>6</xdr:row>
      <xdr:rowOff>148319</xdr:rowOff>
    </xdr:to>
    <xdr:pic>
      <xdr:nvPicPr>
        <xdr:cNvPr id="9" name="Imagen 8" descr="La UTP una buena opción de Estudios">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 y="176893"/>
          <a:ext cx="1496786" cy="1114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326573</xdr:colOff>
      <xdr:row>0</xdr:row>
      <xdr:rowOff>40821</xdr:rowOff>
    </xdr:from>
    <xdr:ext cx="5037405" cy="1047466"/>
    <xdr:sp macro="" textlink="">
      <xdr:nvSpPr>
        <xdr:cNvPr id="6" name="7 Rectángulo">
          <a:extLst>
            <a:ext uri="{FF2B5EF4-FFF2-40B4-BE49-F238E27FC236}">
              <a16:creationId xmlns:a16="http://schemas.microsoft.com/office/drawing/2014/main" id="{00000000-0008-0000-0300-000006000000}"/>
            </a:ext>
          </a:extLst>
        </xdr:cNvPr>
        <xdr:cNvSpPr/>
      </xdr:nvSpPr>
      <xdr:spPr>
        <a:xfrm>
          <a:off x="4463144" y="40821"/>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oneCellAnchor>
    <xdr:from>
      <xdr:col>3</xdr:col>
      <xdr:colOff>2705391</xdr:colOff>
      <xdr:row>5</xdr:row>
      <xdr:rowOff>93887</xdr:rowOff>
    </xdr:from>
    <xdr:ext cx="6111097" cy="399405"/>
    <xdr:sp macro="" textlink="">
      <xdr:nvSpPr>
        <xdr:cNvPr id="2" name="18 Rectángulo">
          <a:extLst>
            <a:ext uri="{FF2B5EF4-FFF2-40B4-BE49-F238E27FC236}">
              <a16:creationId xmlns:a16="http://schemas.microsoft.com/office/drawing/2014/main" id="{00000000-0008-0000-0300-000002000000}"/>
            </a:ext>
          </a:extLst>
        </xdr:cNvPr>
        <xdr:cNvSpPr/>
      </xdr:nvSpPr>
      <xdr:spPr>
        <a:xfrm>
          <a:off x="3924591"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MATRIZ DE MARCO LÓGICO</a:t>
          </a:r>
        </a:p>
      </xdr:txBody>
    </xdr:sp>
    <xdr:clientData/>
  </xdr:oneCellAnchor>
  <xdr:twoCellAnchor>
    <xdr:from>
      <xdr:col>7</xdr:col>
      <xdr:colOff>1374321</xdr:colOff>
      <xdr:row>5</xdr:row>
      <xdr:rowOff>163285</xdr:rowOff>
    </xdr:from>
    <xdr:to>
      <xdr:col>10</xdr:col>
      <xdr:colOff>204108</xdr:colOff>
      <xdr:row>6</xdr:row>
      <xdr:rowOff>299357</xdr:rowOff>
    </xdr:to>
    <xdr:sp macro="" textlink="">
      <xdr:nvSpPr>
        <xdr:cNvPr id="3" name="19 Rectángulo redondeado">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5195096" y="1115785"/>
          <a:ext cx="5316312" cy="326572"/>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27214</xdr:colOff>
      <xdr:row>0</xdr:row>
      <xdr:rowOff>176893</xdr:rowOff>
    </xdr:from>
    <xdr:to>
      <xdr:col>3</xdr:col>
      <xdr:colOff>748393</xdr:colOff>
      <xdr:row>6</xdr:row>
      <xdr:rowOff>148319</xdr:rowOff>
    </xdr:to>
    <xdr:pic>
      <xdr:nvPicPr>
        <xdr:cNvPr id="4" name="Imagen 3" descr="La UTP una buena opción de Estudios">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889" y="176893"/>
          <a:ext cx="1492704" cy="1114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326573</xdr:colOff>
      <xdr:row>0</xdr:row>
      <xdr:rowOff>40821</xdr:rowOff>
    </xdr:from>
    <xdr:ext cx="5037405" cy="1047466"/>
    <xdr:sp macro="" textlink="">
      <xdr:nvSpPr>
        <xdr:cNvPr id="5" name="7 Rectángulo">
          <a:extLst>
            <a:ext uri="{FF2B5EF4-FFF2-40B4-BE49-F238E27FC236}">
              <a16:creationId xmlns:a16="http://schemas.microsoft.com/office/drawing/2014/main" id="{00000000-0008-0000-0300-000005000000}"/>
            </a:ext>
          </a:extLst>
        </xdr:cNvPr>
        <xdr:cNvSpPr/>
      </xdr:nvSpPr>
      <xdr:spPr>
        <a:xfrm>
          <a:off x="4450898" y="40821"/>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11" name="9 Rectángulo">
          <a:extLst>
            <a:ext uri="{FF2B5EF4-FFF2-40B4-BE49-F238E27FC236}">
              <a16:creationId xmlns:a16="http://schemas.microsoft.com/office/drawing/2014/main" id="{00000000-0008-0000-0400-00000B000000}"/>
            </a:ext>
          </a:extLst>
        </xdr:cNvPr>
        <xdr:cNvSpPr/>
      </xdr:nvSpPr>
      <xdr:spPr>
        <a:xfrm>
          <a:off x="6290239" y="9079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13</xdr:col>
      <xdr:colOff>334169</xdr:colOff>
      <xdr:row>5</xdr:row>
      <xdr:rowOff>130969</xdr:rowOff>
    </xdr:from>
    <xdr:to>
      <xdr:col>14</xdr:col>
      <xdr:colOff>952500</xdr:colOff>
      <xdr:row>6</xdr:row>
      <xdr:rowOff>190499</xdr:rowOff>
    </xdr:to>
    <xdr:sp macro="" textlink="">
      <xdr:nvSpPr>
        <xdr:cNvPr id="12"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5591294" y="1321594"/>
          <a:ext cx="1967706" cy="297655"/>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1785937</xdr:colOff>
      <xdr:row>4</xdr:row>
      <xdr:rowOff>209820</xdr:rowOff>
    </xdr:to>
    <xdr:pic>
      <xdr:nvPicPr>
        <xdr:cNvPr id="7" name="Imagen 6"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1369219" cy="101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595312</xdr:colOff>
      <xdr:row>0</xdr:row>
      <xdr:rowOff>47625</xdr:rowOff>
    </xdr:from>
    <xdr:ext cx="5037405" cy="1047466"/>
    <xdr:sp macro="" textlink="">
      <xdr:nvSpPr>
        <xdr:cNvPr id="6" name="7 Rectángulo">
          <a:extLst>
            <a:ext uri="{FF2B5EF4-FFF2-40B4-BE49-F238E27FC236}">
              <a16:creationId xmlns:a16="http://schemas.microsoft.com/office/drawing/2014/main" id="{00000000-0008-0000-0400-000006000000}"/>
            </a:ext>
          </a:extLst>
        </xdr:cNvPr>
        <xdr:cNvSpPr/>
      </xdr:nvSpPr>
      <xdr:spPr>
        <a:xfrm>
          <a:off x="6107906" y="47625"/>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1407902</xdr:colOff>
      <xdr:row>5</xdr:row>
      <xdr:rowOff>133350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674727" y="10858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38100</xdr:colOff>
      <xdr:row>1</xdr:row>
      <xdr:rowOff>114300</xdr:rowOff>
    </xdr:from>
    <xdr:to>
      <xdr:col>2</xdr:col>
      <xdr:colOff>116416</xdr:colOff>
      <xdr:row>6</xdr:row>
      <xdr:rowOff>28575</xdr:rowOff>
    </xdr:to>
    <xdr:pic>
      <xdr:nvPicPr>
        <xdr:cNvPr id="10" name="Imagen 9" descr="La UTP una buena opción de Estudios">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30480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723900</xdr:colOff>
      <xdr:row>0</xdr:row>
      <xdr:rowOff>9525</xdr:rowOff>
    </xdr:from>
    <xdr:ext cx="5037405" cy="1047466"/>
    <xdr:sp macro="" textlink="">
      <xdr:nvSpPr>
        <xdr:cNvPr id="6" name="7 Rectángulo">
          <a:extLst>
            <a:ext uri="{FF2B5EF4-FFF2-40B4-BE49-F238E27FC236}">
              <a16:creationId xmlns:a16="http://schemas.microsoft.com/office/drawing/2014/main" id="{00000000-0008-0000-0500-000006000000}"/>
            </a:ext>
          </a:extLst>
        </xdr:cNvPr>
        <xdr:cNvSpPr/>
      </xdr:nvSpPr>
      <xdr:spPr>
        <a:xfrm>
          <a:off x="1990725" y="9525"/>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oneCellAnchor>
    <xdr:from>
      <xdr:col>2</xdr:col>
      <xdr:colOff>1407902</xdr:colOff>
      <xdr:row>5</xdr:row>
      <xdr:rowOff>133350</xdr:rowOff>
    </xdr:from>
    <xdr:ext cx="3727495" cy="399405"/>
    <xdr:sp macro="" textlink="">
      <xdr:nvSpPr>
        <xdr:cNvPr id="2" name="7 Rectángulo">
          <a:extLst>
            <a:ext uri="{FF2B5EF4-FFF2-40B4-BE49-F238E27FC236}">
              <a16:creationId xmlns:a16="http://schemas.microsoft.com/office/drawing/2014/main" id="{00000000-0008-0000-0500-000002000000}"/>
            </a:ext>
          </a:extLst>
        </xdr:cNvPr>
        <xdr:cNvSpPr/>
      </xdr:nvSpPr>
      <xdr:spPr>
        <a:xfrm>
          <a:off x="2674727" y="10858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3" name="8 Rectángulo redondead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721412" y="1131794"/>
          <a:ext cx="2237255" cy="302559"/>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38100</xdr:colOff>
      <xdr:row>1</xdr:row>
      <xdr:rowOff>114300</xdr:rowOff>
    </xdr:from>
    <xdr:to>
      <xdr:col>2</xdr:col>
      <xdr:colOff>116416</xdr:colOff>
      <xdr:row>6</xdr:row>
      <xdr:rowOff>28575</xdr:rowOff>
    </xdr:to>
    <xdr:pic>
      <xdr:nvPicPr>
        <xdr:cNvPr id="4" name="Imagen 3" descr="La UTP una buena opción de Estudios">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30480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723900</xdr:colOff>
      <xdr:row>0</xdr:row>
      <xdr:rowOff>9525</xdr:rowOff>
    </xdr:from>
    <xdr:ext cx="5037405" cy="1047466"/>
    <xdr:sp macro="" textlink="">
      <xdr:nvSpPr>
        <xdr:cNvPr id="5" name="7 Rectángulo">
          <a:extLst>
            <a:ext uri="{FF2B5EF4-FFF2-40B4-BE49-F238E27FC236}">
              <a16:creationId xmlns:a16="http://schemas.microsoft.com/office/drawing/2014/main" id="{00000000-0008-0000-0500-000005000000}"/>
            </a:ext>
          </a:extLst>
        </xdr:cNvPr>
        <xdr:cNvSpPr/>
      </xdr:nvSpPr>
      <xdr:spPr>
        <a:xfrm>
          <a:off x="1990725" y="9525"/>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786542</xdr:colOff>
      <xdr:row>5</xdr:row>
      <xdr:rowOff>119591</xdr:rowOff>
    </xdr:from>
    <xdr:ext cx="4085286" cy="399405"/>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424842" y="1072091"/>
          <a:ext cx="4085286"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cs typeface="Segoe UI Light" panose="020B0502040204020203" pitchFamily="34" charset="0"/>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0</xdr:col>
      <xdr:colOff>219075</xdr:colOff>
      <xdr:row>1</xdr:row>
      <xdr:rowOff>114300</xdr:rowOff>
    </xdr:from>
    <xdr:to>
      <xdr:col>0</xdr:col>
      <xdr:colOff>1383241</xdr:colOff>
      <xdr:row>6</xdr:row>
      <xdr:rowOff>28575</xdr:rowOff>
    </xdr:to>
    <xdr:pic>
      <xdr:nvPicPr>
        <xdr:cNvPr id="8" name="Imagen 7" descr="La UTP una buena opción de Estudios">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30480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228600</xdr:colOff>
      <xdr:row>0</xdr:row>
      <xdr:rowOff>0</xdr:rowOff>
    </xdr:from>
    <xdr:ext cx="5037405" cy="1047466"/>
    <xdr:sp macro="" textlink="">
      <xdr:nvSpPr>
        <xdr:cNvPr id="6" name="7 Rectángulo">
          <a:extLst>
            <a:ext uri="{FF2B5EF4-FFF2-40B4-BE49-F238E27FC236}">
              <a16:creationId xmlns:a16="http://schemas.microsoft.com/office/drawing/2014/main" id="{00000000-0008-0000-0600-000006000000}"/>
            </a:ext>
          </a:extLst>
        </xdr:cNvPr>
        <xdr:cNvSpPr/>
      </xdr:nvSpPr>
      <xdr:spPr>
        <a:xfrm>
          <a:off x="1866900" y="0"/>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oneCellAnchor>
    <xdr:from>
      <xdr:col>1</xdr:col>
      <xdr:colOff>786542</xdr:colOff>
      <xdr:row>5</xdr:row>
      <xdr:rowOff>119591</xdr:rowOff>
    </xdr:from>
    <xdr:ext cx="4085286" cy="399405"/>
    <xdr:sp macro="" textlink="">
      <xdr:nvSpPr>
        <xdr:cNvPr id="2" name="12 Rectángulo">
          <a:extLst>
            <a:ext uri="{FF2B5EF4-FFF2-40B4-BE49-F238E27FC236}">
              <a16:creationId xmlns:a16="http://schemas.microsoft.com/office/drawing/2014/main" id="{00000000-0008-0000-0600-000002000000}"/>
            </a:ext>
          </a:extLst>
        </xdr:cNvPr>
        <xdr:cNvSpPr/>
      </xdr:nvSpPr>
      <xdr:spPr>
        <a:xfrm>
          <a:off x="2424842" y="1072091"/>
          <a:ext cx="4085286"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cs typeface="Segoe UI Light" panose="020B0502040204020203" pitchFamily="34" charset="0"/>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3" name="13 Rectángulo redondead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173570" y="1098176"/>
          <a:ext cx="2153771" cy="336177"/>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0</xdr:col>
      <xdr:colOff>219075</xdr:colOff>
      <xdr:row>1</xdr:row>
      <xdr:rowOff>114300</xdr:rowOff>
    </xdr:from>
    <xdr:to>
      <xdr:col>0</xdr:col>
      <xdr:colOff>1383241</xdr:colOff>
      <xdr:row>6</xdr:row>
      <xdr:rowOff>28575</xdr:rowOff>
    </xdr:to>
    <xdr:pic>
      <xdr:nvPicPr>
        <xdr:cNvPr id="4" name="Imagen 3" descr="La UTP una buena opción de Estudios">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30480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228600</xdr:colOff>
      <xdr:row>0</xdr:row>
      <xdr:rowOff>0</xdr:rowOff>
    </xdr:from>
    <xdr:ext cx="5037405" cy="1047466"/>
    <xdr:sp macro="" textlink="">
      <xdr:nvSpPr>
        <xdr:cNvPr id="5" name="7 Rectángulo">
          <a:extLst>
            <a:ext uri="{FF2B5EF4-FFF2-40B4-BE49-F238E27FC236}">
              <a16:creationId xmlns:a16="http://schemas.microsoft.com/office/drawing/2014/main" id="{00000000-0008-0000-0600-000005000000}"/>
            </a:ext>
          </a:extLst>
        </xdr:cNvPr>
        <xdr:cNvSpPr/>
      </xdr:nvSpPr>
      <xdr:spPr>
        <a:xfrm>
          <a:off x="1866900" y="0"/>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1180692</xdr:colOff>
      <xdr:row>5</xdr:row>
      <xdr:rowOff>92273</xdr:rowOff>
    </xdr:from>
    <xdr:ext cx="4118180" cy="399405"/>
    <xdr:sp macro="" textlink="">
      <xdr:nvSpPr>
        <xdr:cNvPr id="3" name="8 Rectángulo">
          <a:extLst>
            <a:ext uri="{FF2B5EF4-FFF2-40B4-BE49-F238E27FC236}">
              <a16:creationId xmlns:a16="http://schemas.microsoft.com/office/drawing/2014/main" id="{00000000-0008-0000-0700-000003000000}"/>
            </a:ext>
          </a:extLst>
        </xdr:cNvPr>
        <xdr:cNvSpPr/>
      </xdr:nvSpPr>
      <xdr:spPr>
        <a:xfrm>
          <a:off x="5466942" y="1044773"/>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CONTROL DE CAMBIOS AL PROYECTO</a:t>
          </a:r>
        </a:p>
      </xdr:txBody>
    </xdr:sp>
    <xdr:clientData/>
  </xdr:oneCellAnchor>
  <xdr:twoCellAnchor>
    <xdr:from>
      <xdr:col>13</xdr:col>
      <xdr:colOff>911225</xdr:colOff>
      <xdr:row>5</xdr:row>
      <xdr:rowOff>120651</xdr:rowOff>
    </xdr:from>
    <xdr:to>
      <xdr:col>14</xdr:col>
      <xdr:colOff>1571626</xdr:colOff>
      <xdr:row>6</xdr:row>
      <xdr:rowOff>232833</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2933892" y="1073151"/>
          <a:ext cx="3475567" cy="302682"/>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95249</xdr:colOff>
      <xdr:row>1</xdr:row>
      <xdr:rowOff>95250</xdr:rowOff>
    </xdr:from>
    <xdr:to>
      <xdr:col>1</xdr:col>
      <xdr:colOff>1259415</xdr:colOff>
      <xdr:row>6</xdr:row>
      <xdr:rowOff>9525</xdr:rowOff>
    </xdr:to>
    <xdr:pic>
      <xdr:nvPicPr>
        <xdr:cNvPr id="6" name="Imagen 5" descr="La UTP una buena opción de Estudios">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666" y="28575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825502</xdr:colOff>
      <xdr:row>0</xdr:row>
      <xdr:rowOff>0</xdr:rowOff>
    </xdr:from>
    <xdr:ext cx="5037405" cy="1047466"/>
    <xdr:sp macro="" textlink="">
      <xdr:nvSpPr>
        <xdr:cNvPr id="7" name="7 Rectángulo">
          <a:extLst>
            <a:ext uri="{FF2B5EF4-FFF2-40B4-BE49-F238E27FC236}">
              <a16:creationId xmlns:a16="http://schemas.microsoft.com/office/drawing/2014/main" id="{00000000-0008-0000-0700-000007000000}"/>
            </a:ext>
          </a:extLst>
        </xdr:cNvPr>
        <xdr:cNvSpPr/>
      </xdr:nvSpPr>
      <xdr:spPr>
        <a:xfrm>
          <a:off x="5111752" y="0"/>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oneCellAnchor>
    <xdr:from>
      <xdr:col>3</xdr:col>
      <xdr:colOff>1180692</xdr:colOff>
      <xdr:row>5</xdr:row>
      <xdr:rowOff>92273</xdr:rowOff>
    </xdr:from>
    <xdr:ext cx="4118180" cy="399405"/>
    <xdr:sp macro="" textlink="">
      <xdr:nvSpPr>
        <xdr:cNvPr id="2" name="8 Rectángulo">
          <a:extLst>
            <a:ext uri="{FF2B5EF4-FFF2-40B4-BE49-F238E27FC236}">
              <a16:creationId xmlns:a16="http://schemas.microsoft.com/office/drawing/2014/main" id="{00000000-0008-0000-0700-000002000000}"/>
            </a:ext>
          </a:extLst>
        </xdr:cNvPr>
        <xdr:cNvSpPr/>
      </xdr:nvSpPr>
      <xdr:spPr>
        <a:xfrm>
          <a:off x="5466942" y="1044773"/>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CONTROL DE CAMBIOS AL PROYECTO</a:t>
          </a:r>
        </a:p>
      </xdr:txBody>
    </xdr:sp>
    <xdr:clientData/>
  </xdr:oneCellAnchor>
  <xdr:twoCellAnchor>
    <xdr:from>
      <xdr:col>13</xdr:col>
      <xdr:colOff>911225</xdr:colOff>
      <xdr:row>5</xdr:row>
      <xdr:rowOff>120651</xdr:rowOff>
    </xdr:from>
    <xdr:to>
      <xdr:col>14</xdr:col>
      <xdr:colOff>1571626</xdr:colOff>
      <xdr:row>6</xdr:row>
      <xdr:rowOff>232833</xdr:rowOff>
    </xdr:to>
    <xdr:sp macro="" textlink="">
      <xdr:nvSpPr>
        <xdr:cNvPr id="5" name="9 Rectángulo redondead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20504150" y="1073151"/>
          <a:ext cx="1908176" cy="302682"/>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95249</xdr:colOff>
      <xdr:row>1</xdr:row>
      <xdr:rowOff>95250</xdr:rowOff>
    </xdr:from>
    <xdr:to>
      <xdr:col>1</xdr:col>
      <xdr:colOff>1259415</xdr:colOff>
      <xdr:row>6</xdr:row>
      <xdr:rowOff>9525</xdr:rowOff>
    </xdr:to>
    <xdr:pic>
      <xdr:nvPicPr>
        <xdr:cNvPr id="8" name="Imagen 7" descr="La UTP una buena opción de Estudios">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4" y="285750"/>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825502</xdr:colOff>
      <xdr:row>0</xdr:row>
      <xdr:rowOff>0</xdr:rowOff>
    </xdr:from>
    <xdr:ext cx="5037405" cy="1047466"/>
    <xdr:sp macro="" textlink="">
      <xdr:nvSpPr>
        <xdr:cNvPr id="9" name="7 Rectángulo">
          <a:extLst>
            <a:ext uri="{FF2B5EF4-FFF2-40B4-BE49-F238E27FC236}">
              <a16:creationId xmlns:a16="http://schemas.microsoft.com/office/drawing/2014/main" id="{00000000-0008-0000-0700-000009000000}"/>
            </a:ext>
          </a:extLst>
        </xdr:cNvPr>
        <xdr:cNvSpPr/>
      </xdr:nvSpPr>
      <xdr:spPr>
        <a:xfrm>
          <a:off x="5111752" y="0"/>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438149</xdr:colOff>
      <xdr:row>5</xdr:row>
      <xdr:rowOff>88526</xdr:rowOff>
    </xdr:from>
    <xdr:to>
      <xdr:col>7</xdr:col>
      <xdr:colOff>1497665</xdr:colOff>
      <xdr:row>6</xdr:row>
      <xdr:rowOff>129428</xdr:rowOff>
    </xdr:to>
    <xdr:sp macro="" textlink="">
      <xdr:nvSpPr>
        <xdr:cNvPr id="8" name="13 Rectángulo redondeado">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0153649" y="1041026"/>
          <a:ext cx="2650191" cy="231402"/>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168089</xdr:colOff>
      <xdr:row>5</xdr:row>
      <xdr:rowOff>123264</xdr:rowOff>
    </xdr:to>
    <xdr:pic>
      <xdr:nvPicPr>
        <xdr:cNvPr id="9" name="6 Imagen">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0" cy="717176"/>
        </a:xfrm>
        <a:prstGeom prst="rect">
          <a:avLst/>
        </a:prstGeom>
        <a:noFill/>
        <a:ln>
          <a:noFill/>
        </a:ln>
      </xdr:spPr>
    </xdr:pic>
    <xdr:clientData/>
  </xdr:twoCellAnchor>
  <xdr:oneCellAnchor>
    <xdr:from>
      <xdr:col>3</xdr:col>
      <xdr:colOff>218368</xdr:colOff>
      <xdr:row>5</xdr:row>
      <xdr:rowOff>14816</xdr:rowOff>
    </xdr:from>
    <xdr:ext cx="2649893" cy="399405"/>
    <xdr:sp macro="" textlink="">
      <xdr:nvSpPr>
        <xdr:cNvPr id="11" name="12 Rectángulo">
          <a:extLst>
            <a:ext uri="{FF2B5EF4-FFF2-40B4-BE49-F238E27FC236}">
              <a16:creationId xmlns:a16="http://schemas.microsoft.com/office/drawing/2014/main" id="{00000000-0008-0000-0800-00000B000000}"/>
            </a:ext>
          </a:extLst>
        </xdr:cNvPr>
        <xdr:cNvSpPr/>
      </xdr:nvSpPr>
      <xdr:spPr>
        <a:xfrm>
          <a:off x="5161843" y="967316"/>
          <a:ext cx="2649893"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cs typeface="Segoe UI Light" panose="020B0502040204020203" pitchFamily="34" charset="0"/>
            </a:rPr>
            <a:t>RIESGOS DEL PROYECTO</a:t>
          </a:r>
        </a:p>
      </xdr:txBody>
    </xdr:sp>
    <xdr:clientData/>
  </xdr:oneCellAnchor>
  <xdr:twoCellAnchor editAs="oneCell">
    <xdr:from>
      <xdr:col>0</xdr:col>
      <xdr:colOff>168089</xdr:colOff>
      <xdr:row>1</xdr:row>
      <xdr:rowOff>168088</xdr:rowOff>
    </xdr:from>
    <xdr:to>
      <xdr:col>0</xdr:col>
      <xdr:colOff>168089</xdr:colOff>
      <xdr:row>5</xdr:row>
      <xdr:rowOff>123264</xdr:rowOff>
    </xdr:to>
    <xdr:pic>
      <xdr:nvPicPr>
        <xdr:cNvPr id="13" name="6 Imagen">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0" cy="717176"/>
        </a:xfrm>
        <a:prstGeom prst="rect">
          <a:avLst/>
        </a:prstGeom>
        <a:noFill/>
        <a:ln>
          <a:noFill/>
        </a:ln>
      </xdr:spPr>
    </xdr:pic>
    <xdr:clientData/>
  </xdr:twoCellAnchor>
  <xdr:twoCellAnchor editAs="oneCell">
    <xdr:from>
      <xdr:col>8</xdr:col>
      <xdr:colOff>514350</xdr:colOff>
      <xdr:row>12</xdr:row>
      <xdr:rowOff>38100</xdr:rowOff>
    </xdr:from>
    <xdr:to>
      <xdr:col>16</xdr:col>
      <xdr:colOff>230111</xdr:colOff>
      <xdr:row>20</xdr:row>
      <xdr:rowOff>1997867</xdr:rowOff>
    </xdr:to>
    <xdr:pic>
      <xdr:nvPicPr>
        <xdr:cNvPr id="14" name="Imagen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3"/>
        <a:stretch>
          <a:fillRect/>
        </a:stretch>
      </xdr:blipFill>
      <xdr:spPr>
        <a:xfrm>
          <a:off x="14478000" y="2590800"/>
          <a:ext cx="6278486" cy="5379242"/>
        </a:xfrm>
        <a:prstGeom prst="rect">
          <a:avLst/>
        </a:prstGeom>
      </xdr:spPr>
    </xdr:pic>
    <xdr:clientData/>
  </xdr:twoCellAnchor>
  <xdr:twoCellAnchor editAs="oneCell">
    <xdr:from>
      <xdr:col>3</xdr:col>
      <xdr:colOff>609599</xdr:colOff>
      <xdr:row>29</xdr:row>
      <xdr:rowOff>180974</xdr:rowOff>
    </xdr:from>
    <xdr:to>
      <xdr:col>7</xdr:col>
      <xdr:colOff>685799</xdr:colOff>
      <xdr:row>64</xdr:row>
      <xdr:rowOff>171449</xdr:rowOff>
    </xdr:to>
    <xdr:pic>
      <xdr:nvPicPr>
        <xdr:cNvPr id="16" name="Imagen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4"/>
        <a:stretch>
          <a:fillRect/>
        </a:stretch>
      </xdr:blipFill>
      <xdr:spPr>
        <a:xfrm>
          <a:off x="5553074" y="9505949"/>
          <a:ext cx="7724775" cy="6657975"/>
        </a:xfrm>
        <a:prstGeom prst="rect">
          <a:avLst/>
        </a:prstGeom>
      </xdr:spPr>
    </xdr:pic>
    <xdr:clientData/>
  </xdr:twoCellAnchor>
  <xdr:twoCellAnchor editAs="oneCell">
    <xdr:from>
      <xdr:col>0</xdr:col>
      <xdr:colOff>390525</xdr:colOff>
      <xdr:row>1</xdr:row>
      <xdr:rowOff>9525</xdr:rowOff>
    </xdr:from>
    <xdr:to>
      <xdr:col>1</xdr:col>
      <xdr:colOff>1049866</xdr:colOff>
      <xdr:row>5</xdr:row>
      <xdr:rowOff>114300</xdr:rowOff>
    </xdr:to>
    <xdr:pic>
      <xdr:nvPicPr>
        <xdr:cNvPr id="17" name="Imagen 16" descr="La UTP una buena opción de Estudios">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90525" y="200025"/>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742950</xdr:colOff>
      <xdr:row>0</xdr:row>
      <xdr:rowOff>28575</xdr:rowOff>
    </xdr:from>
    <xdr:ext cx="5037405" cy="1047466"/>
    <xdr:sp macro="" textlink="">
      <xdr:nvSpPr>
        <xdr:cNvPr id="12" name="7 Rectángulo">
          <a:extLst>
            <a:ext uri="{FF2B5EF4-FFF2-40B4-BE49-F238E27FC236}">
              <a16:creationId xmlns:a16="http://schemas.microsoft.com/office/drawing/2014/main" id="{00000000-0008-0000-0800-00000C000000}"/>
            </a:ext>
          </a:extLst>
        </xdr:cNvPr>
        <xdr:cNvSpPr/>
      </xdr:nvSpPr>
      <xdr:spPr>
        <a:xfrm>
          <a:off x="3848100" y="28575"/>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twoCellAnchor>
    <xdr:from>
      <xdr:col>6</xdr:col>
      <xdr:colOff>438149</xdr:colOff>
      <xdr:row>5</xdr:row>
      <xdr:rowOff>88526</xdr:rowOff>
    </xdr:from>
    <xdr:to>
      <xdr:col>7</xdr:col>
      <xdr:colOff>1497665</xdr:colOff>
      <xdr:row>6</xdr:row>
      <xdr:rowOff>129428</xdr:rowOff>
    </xdr:to>
    <xdr:sp macro="" textlink="">
      <xdr:nvSpPr>
        <xdr:cNvPr id="2" name="13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0325099" y="1041026"/>
          <a:ext cx="3069291" cy="231402"/>
        </a:xfrm>
        <a:prstGeom prst="roundRect">
          <a:avLst/>
        </a:prstGeom>
        <a:solidFill>
          <a:schemeClr val="accent1">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168089</xdr:colOff>
      <xdr:row>5</xdr:row>
      <xdr:rowOff>123264</xdr:rowOff>
    </xdr:to>
    <xdr:pic>
      <xdr:nvPicPr>
        <xdr:cNvPr id="3" name="6 Imagen">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0" cy="717176"/>
        </a:xfrm>
        <a:prstGeom prst="rect">
          <a:avLst/>
        </a:prstGeom>
        <a:noFill/>
        <a:ln>
          <a:noFill/>
        </a:ln>
      </xdr:spPr>
    </xdr:pic>
    <xdr:clientData/>
  </xdr:twoCellAnchor>
  <xdr:oneCellAnchor>
    <xdr:from>
      <xdr:col>3</xdr:col>
      <xdr:colOff>218368</xdr:colOff>
      <xdr:row>5</xdr:row>
      <xdr:rowOff>14816</xdr:rowOff>
    </xdr:from>
    <xdr:ext cx="2649893" cy="399405"/>
    <xdr:sp macro="" textlink="">
      <xdr:nvSpPr>
        <xdr:cNvPr id="4" name="12 Rectángulo">
          <a:extLst>
            <a:ext uri="{FF2B5EF4-FFF2-40B4-BE49-F238E27FC236}">
              <a16:creationId xmlns:a16="http://schemas.microsoft.com/office/drawing/2014/main" id="{00000000-0008-0000-0800-000004000000}"/>
            </a:ext>
          </a:extLst>
        </xdr:cNvPr>
        <xdr:cNvSpPr/>
      </xdr:nvSpPr>
      <xdr:spPr>
        <a:xfrm>
          <a:off x="5161843" y="967316"/>
          <a:ext cx="2649893"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cs typeface="Segoe UI Light" panose="020B0502040204020203" pitchFamily="34" charset="0"/>
            </a:rPr>
            <a:t>RIESGOS DEL PROYECTO</a:t>
          </a:r>
        </a:p>
      </xdr:txBody>
    </xdr:sp>
    <xdr:clientData/>
  </xdr:oneCellAnchor>
  <xdr:twoCellAnchor editAs="oneCell">
    <xdr:from>
      <xdr:col>0</xdr:col>
      <xdr:colOff>168089</xdr:colOff>
      <xdr:row>1</xdr:row>
      <xdr:rowOff>168088</xdr:rowOff>
    </xdr:from>
    <xdr:to>
      <xdr:col>0</xdr:col>
      <xdr:colOff>168089</xdr:colOff>
      <xdr:row>5</xdr:row>
      <xdr:rowOff>123264</xdr:rowOff>
    </xdr:to>
    <xdr:pic>
      <xdr:nvPicPr>
        <xdr:cNvPr id="5" name="6 Imagen">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0" cy="717176"/>
        </a:xfrm>
        <a:prstGeom prst="rect">
          <a:avLst/>
        </a:prstGeom>
        <a:noFill/>
        <a:ln>
          <a:noFill/>
        </a:ln>
      </xdr:spPr>
    </xdr:pic>
    <xdr:clientData/>
  </xdr:twoCellAnchor>
  <xdr:twoCellAnchor editAs="oneCell">
    <xdr:from>
      <xdr:col>0</xdr:col>
      <xdr:colOff>390525</xdr:colOff>
      <xdr:row>1</xdr:row>
      <xdr:rowOff>9525</xdr:rowOff>
    </xdr:from>
    <xdr:to>
      <xdr:col>1</xdr:col>
      <xdr:colOff>1049866</xdr:colOff>
      <xdr:row>5</xdr:row>
      <xdr:rowOff>114300</xdr:rowOff>
    </xdr:to>
    <xdr:pic>
      <xdr:nvPicPr>
        <xdr:cNvPr id="6" name="Imagen 5" descr="La UTP una buena opción de Estudios">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90525" y="200025"/>
          <a:ext cx="116416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742950</xdr:colOff>
      <xdr:row>0</xdr:row>
      <xdr:rowOff>28575</xdr:rowOff>
    </xdr:from>
    <xdr:ext cx="5037405" cy="1047466"/>
    <xdr:sp macro="" textlink="">
      <xdr:nvSpPr>
        <xdr:cNvPr id="7" name="7 Rectángulo">
          <a:extLst>
            <a:ext uri="{FF2B5EF4-FFF2-40B4-BE49-F238E27FC236}">
              <a16:creationId xmlns:a16="http://schemas.microsoft.com/office/drawing/2014/main" id="{00000000-0008-0000-0800-000007000000}"/>
            </a:ext>
          </a:extLst>
        </xdr:cNvPr>
        <xdr:cNvSpPr/>
      </xdr:nvSpPr>
      <xdr:spPr>
        <a:xfrm>
          <a:off x="3848100" y="28575"/>
          <a:ext cx="5037405" cy="1047466"/>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PLANEACIÓN</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PLAN DE DESARROLLO INSTITUCIONAL 2020 - 2028</a:t>
          </a:r>
        </a:p>
        <a:p>
          <a:pPr marL="0" marR="0" lvl="0" indent="0" algn="ctr" defTabSz="914400" eaLnBrk="1" fontAlgn="auto" latinLnBrk="0" hangingPunct="1">
            <a:lnSpc>
              <a:spcPct val="100000"/>
            </a:lnSpc>
            <a:spcBef>
              <a:spcPts val="0"/>
            </a:spcBef>
            <a:spcAft>
              <a:spcPts val="0"/>
            </a:spcAft>
            <a:buClrTx/>
            <a:buSzTx/>
            <a:buFontTx/>
            <a:buNone/>
            <a:tabLst/>
            <a:defRPr/>
          </a:pP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"Aquí construimos futuro"</a:t>
          </a:r>
        </a:p>
        <a:p>
          <a:pPr algn="ctr"/>
          <a:r>
            <a:rPr lang="es-ES" sz="1400" b="1" cap="none" spc="0">
              <a:ln>
                <a:noFill/>
              </a:ln>
              <a:solidFill>
                <a:schemeClr val="bg1"/>
              </a:solidFill>
              <a:effectLst/>
              <a:latin typeface="Segoe UI Light" panose="020B0502040204020203" pitchFamily="34" charset="0"/>
              <a:ea typeface="Segoe UI Symbol" panose="020B0502040204020203" pitchFamily="34" charset="0"/>
              <a:cs typeface="Segoe UI Light" panose="020B0502040204020203" pitchFamily="34" charset="0"/>
            </a:rPr>
            <a:t>FICHA DE FORMULACIÓN DE PROYECTOS DEL PDI 2025 - 2028</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D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D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D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D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D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D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20UTP\Downloads\P4.%202025%20-%202028%20Acomp%20Seguimiento%20Indic%20nu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a134592" displayName="Tabla134592" ref="B20:H27" totalsRowShown="0" headerRowDxfId="10" dataDxfId="8" headerRowBorderDxfId="9">
  <tableColumns count="7">
    <tableColumn id="1" name="Tipo de riesgo" dataDxfId="7"/>
    <tableColumn id="7" name="Descripción del riesgo" dataDxfId="6"/>
    <tableColumn id="2" name="Probabilidad" dataDxfId="5"/>
    <tableColumn id="3" name="Impacto" dataDxfId="4"/>
    <tableColumn id="4" name="Resultado" dataDxfId="3">
      <calculatedColumnFormula>IFERROR(INDEX('Anexo Tabla Riesgos'!$E$9:$E$13,MATCH(D21,'Anexo Tabla Riesgos'!$D$9:$D$13,0))*INDEX('Anexo Tabla Riesgos'!$F$8:$J$8,MATCH(E21,'Anexo Tabla Riesgos'!$F$7:$J$7,0)),"-")</calculatedColumnFormula>
    </tableColumn>
    <tableColumn id="5" name="Efectos_x000a_(Describir)" dataDxfId="2"/>
    <tableColumn id="6" name="Medidas de mitigación_x000a_(Describir)" dataDxfId="1"/>
  </tableColumns>
  <tableStyleInfo name="TableStyleMedium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10.xml"/><Relationship Id="rId6" Type="http://schemas.openxmlformats.org/officeDocument/2006/relationships/image" Target="../media/image13.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12.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1048576"/>
  <sheetViews>
    <sheetView tabSelected="1" zoomScale="80" zoomScaleNormal="80" workbookViewId="0">
      <selection activeCell="J20" sqref="J20"/>
    </sheetView>
  </sheetViews>
  <sheetFormatPr baseColWidth="10" defaultColWidth="0" defaultRowHeight="15" customHeight="1" zeroHeight="1" x14ac:dyDescent="0.25"/>
  <cols>
    <col min="1" max="1" width="22.140625" style="317" customWidth="1"/>
    <col min="2" max="11" width="11.42578125" style="317" customWidth="1"/>
    <col min="12" max="12" width="13.85546875" style="317" customWidth="1"/>
    <col min="13" max="13" width="11.42578125" style="317" customWidth="1"/>
    <col min="14" max="16384" width="11.42578125" style="317" hidden="1"/>
  </cols>
  <sheetData>
    <row r="1" spans="2:12" x14ac:dyDescent="0.25"/>
    <row r="2" spans="2:12" x14ac:dyDescent="0.25">
      <c r="B2" s="532"/>
      <c r="C2" s="532"/>
      <c r="D2" s="532"/>
      <c r="E2" s="532"/>
      <c r="F2" s="532"/>
      <c r="G2" s="532"/>
      <c r="H2" s="532"/>
      <c r="I2" s="532"/>
      <c r="J2" s="318"/>
      <c r="K2" s="518" t="s">
        <v>0</v>
      </c>
      <c r="L2" s="519" t="s">
        <v>1</v>
      </c>
    </row>
    <row r="3" spans="2:12" x14ac:dyDescent="0.25">
      <c r="B3" s="532"/>
      <c r="C3" s="532"/>
      <c r="D3" s="532"/>
      <c r="E3" s="532"/>
      <c r="F3" s="532"/>
      <c r="G3" s="532"/>
      <c r="H3" s="532"/>
      <c r="I3" s="532"/>
      <c r="J3" s="318"/>
      <c r="K3" s="520" t="s">
        <v>2</v>
      </c>
      <c r="L3" s="515">
        <v>10</v>
      </c>
    </row>
    <row r="4" spans="2:12" x14ac:dyDescent="0.25">
      <c r="B4" s="532"/>
      <c r="C4" s="532"/>
      <c r="D4" s="532"/>
      <c r="E4" s="532"/>
      <c r="F4" s="532"/>
      <c r="G4" s="532"/>
      <c r="H4" s="532"/>
      <c r="I4" s="532"/>
      <c r="J4" s="318"/>
      <c r="K4" s="518" t="s">
        <v>3</v>
      </c>
      <c r="L4" s="516">
        <v>45848</v>
      </c>
    </row>
    <row r="5" spans="2:12" x14ac:dyDescent="0.25">
      <c r="K5" s="518" t="s">
        <v>4</v>
      </c>
      <c r="L5" s="519" t="s">
        <v>1219</v>
      </c>
    </row>
    <row r="6" spans="2:12" x14ac:dyDescent="0.25"/>
    <row r="7" spans="2:12" x14ac:dyDescent="0.25"/>
    <row r="8" spans="2:12" x14ac:dyDescent="0.25"/>
    <row r="9" spans="2:12" x14ac:dyDescent="0.25"/>
    <row r="10" spans="2:12" x14ac:dyDescent="0.25"/>
    <row r="11" spans="2:12" x14ac:dyDescent="0.25"/>
    <row r="12" spans="2:12" x14ac:dyDescent="0.25"/>
    <row r="13" spans="2:12" x14ac:dyDescent="0.25"/>
    <row r="14" spans="2:12" x14ac:dyDescent="0.25"/>
    <row r="15" spans="2:12" x14ac:dyDescent="0.25"/>
    <row r="16" spans="2:12" x14ac:dyDescent="0.25"/>
    <row r="17" spans="2:2" x14ac:dyDescent="0.25"/>
    <row r="18" spans="2:2" x14ac:dyDescent="0.25"/>
    <row r="19" spans="2:2" x14ac:dyDescent="0.25"/>
    <row r="20" spans="2:2" x14ac:dyDescent="0.25"/>
    <row r="21" spans="2:2" x14ac:dyDescent="0.25"/>
    <row r="22" spans="2:2" x14ac:dyDescent="0.25">
      <c r="B22" s="319"/>
    </row>
    <row r="23" spans="2:2" x14ac:dyDescent="0.25"/>
    <row r="24" spans="2:2" x14ac:dyDescent="0.25"/>
    <row r="25" spans="2:2" x14ac:dyDescent="0.25"/>
    <row r="26" spans="2:2" x14ac:dyDescent="0.25"/>
    <row r="27" spans="2:2" x14ac:dyDescent="0.25"/>
    <row r="28" spans="2:2" x14ac:dyDescent="0.25"/>
    <row r="29" spans="2:2" x14ac:dyDescent="0.25"/>
    <row r="30" spans="2:2" x14ac:dyDescent="0.25"/>
    <row r="31" spans="2:2" x14ac:dyDescent="0.25"/>
    <row r="32" spans="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1048575" ht="22.5" hidden="1" customHeight="1" x14ac:dyDescent="0.25"/>
    <row r="1048576" ht="15" customHeight="1" x14ac:dyDescent="0.25"/>
  </sheetData>
  <sheetProtection algorithmName="SHA-512" hashValue="JPsOA65m4/6aiDqf9i5jS14yHuK6HRmYyf1bNsLsqzJWDOSoU2rO/YLoq4wW3Mz3x+jYyqfj3CrsP0a/BajPjw==" saltValue="A4siGDHgnIbMqFd90QF1QA==" spinCount="100000" sheet="1" objects="1" scenarios="1"/>
  <mergeCells count="3">
    <mergeCell ref="B2:I2"/>
    <mergeCell ref="B3:I3"/>
    <mergeCell ref="B4:I4"/>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43"/>
  <sheetViews>
    <sheetView topLeftCell="A35" zoomScale="90" zoomScaleNormal="90" workbookViewId="0">
      <selection activeCell="H41" sqref="H41:K41"/>
    </sheetView>
  </sheetViews>
  <sheetFormatPr baseColWidth="10" defaultColWidth="0" defaultRowHeight="15" zeroHeight="1" x14ac:dyDescent="0.25"/>
  <cols>
    <col min="1" max="1" width="13.140625" style="6"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style="6" customWidth="1"/>
  </cols>
  <sheetData>
    <row r="1" spans="1:14" s="235" customFormat="1" x14ac:dyDescent="0.25">
      <c r="A1" s="320"/>
      <c r="B1" s="320"/>
      <c r="C1" s="320"/>
      <c r="D1" s="320"/>
      <c r="E1" s="320"/>
      <c r="F1" s="320"/>
      <c r="G1" s="320"/>
      <c r="H1" s="320"/>
      <c r="I1" s="320"/>
      <c r="J1" s="320"/>
      <c r="K1" s="320"/>
      <c r="L1" s="320"/>
      <c r="M1" s="320"/>
    </row>
    <row r="2" spans="1:14" s="235" customFormat="1" x14ac:dyDescent="0.25">
      <c r="A2" s="320"/>
      <c r="B2" s="320"/>
      <c r="C2" s="320"/>
      <c r="D2" s="320"/>
      <c r="E2" s="320"/>
      <c r="F2" s="320"/>
      <c r="G2" s="320"/>
      <c r="H2" s="320"/>
      <c r="I2" s="320"/>
      <c r="J2" s="320"/>
      <c r="K2" s="518" t="s">
        <v>0</v>
      </c>
      <c r="L2" s="519" t="s">
        <v>1</v>
      </c>
      <c r="M2" s="320"/>
    </row>
    <row r="3" spans="1:14" s="235" customFormat="1" x14ac:dyDescent="0.25">
      <c r="A3" s="320"/>
      <c r="B3" s="321"/>
      <c r="C3" s="321"/>
      <c r="D3" s="321"/>
      <c r="E3" s="321"/>
      <c r="F3" s="321"/>
      <c r="G3" s="321"/>
      <c r="H3" s="321"/>
      <c r="I3" s="321"/>
      <c r="J3" s="322"/>
      <c r="K3" s="520" t="s">
        <v>2</v>
      </c>
      <c r="L3" s="515">
        <v>10</v>
      </c>
      <c r="M3" s="320"/>
    </row>
    <row r="4" spans="1:14" s="235" customFormat="1" x14ac:dyDescent="0.25">
      <c r="A4" s="320"/>
      <c r="B4" s="321"/>
      <c r="C4" s="321"/>
      <c r="D4" s="321"/>
      <c r="E4" s="321"/>
      <c r="F4" s="321"/>
      <c r="G4" s="321"/>
      <c r="H4" s="321"/>
      <c r="I4" s="321"/>
      <c r="J4" s="322"/>
      <c r="K4" s="518" t="s">
        <v>3</v>
      </c>
      <c r="L4" s="516">
        <v>45848</v>
      </c>
      <c r="M4" s="320"/>
    </row>
    <row r="5" spans="1:14" s="235" customFormat="1" x14ac:dyDescent="0.25">
      <c r="A5" s="320"/>
      <c r="B5" s="321"/>
      <c r="C5" s="321"/>
      <c r="D5" s="321"/>
      <c r="E5" s="321"/>
      <c r="F5" s="321"/>
      <c r="G5" s="321"/>
      <c r="H5" s="321"/>
      <c r="I5" s="321"/>
      <c r="J5" s="322"/>
      <c r="K5" s="518" t="s">
        <v>4</v>
      </c>
      <c r="L5" s="519" t="s">
        <v>1220</v>
      </c>
      <c r="M5" s="320"/>
    </row>
    <row r="6" spans="1:14" s="235" customFormat="1" x14ac:dyDescent="0.25">
      <c r="A6" s="320"/>
      <c r="B6" s="320"/>
      <c r="C6" s="320"/>
      <c r="D6" s="320"/>
      <c r="E6" s="320"/>
      <c r="F6" s="320"/>
      <c r="G6" s="320"/>
      <c r="H6" s="320"/>
      <c r="I6" s="320"/>
      <c r="J6" s="320"/>
      <c r="K6" s="320"/>
      <c r="L6" s="320"/>
      <c r="M6" s="320"/>
    </row>
    <row r="7" spans="1:14" s="235" customFormat="1" ht="27" customHeight="1" x14ac:dyDescent="0.25">
      <c r="A7" s="320"/>
      <c r="B7" s="323"/>
      <c r="C7" s="323"/>
      <c r="D7" s="323"/>
      <c r="E7" s="324"/>
      <c r="F7" s="324"/>
      <c r="G7" s="324"/>
      <c r="H7" s="324"/>
      <c r="I7" s="324"/>
      <c r="J7" s="324"/>
      <c r="K7" s="324"/>
      <c r="L7" s="320"/>
      <c r="M7" s="320"/>
    </row>
    <row r="8" spans="1:14" ht="34.5" customHeight="1" x14ac:dyDescent="0.25">
      <c r="B8" s="261"/>
      <c r="C8" s="261"/>
      <c r="D8" s="261"/>
      <c r="E8" s="311"/>
      <c r="F8" s="311"/>
      <c r="G8" s="311"/>
      <c r="H8" s="311"/>
      <c r="I8" s="311"/>
      <c r="J8" s="311"/>
      <c r="K8" s="311"/>
    </row>
    <row r="9" spans="1:14" s="7" customFormat="1" ht="117.75" customHeight="1" x14ac:dyDescent="0.3">
      <c r="A9" s="22"/>
      <c r="B9" s="555" t="s">
        <v>5</v>
      </c>
      <c r="C9" s="554"/>
      <c r="D9" s="325"/>
      <c r="E9" s="564" t="s">
        <v>6</v>
      </c>
      <c r="F9" s="565"/>
      <c r="G9" s="565"/>
      <c r="H9" s="565"/>
      <c r="I9" s="565"/>
      <c r="J9" s="565"/>
      <c r="K9" s="566"/>
      <c r="L9" s="22"/>
      <c r="M9" s="22"/>
    </row>
    <row r="10" spans="1:14" s="7" customFormat="1" ht="33.75" customHeight="1" x14ac:dyDescent="0.3">
      <c r="A10" s="22"/>
      <c r="B10" s="574" t="s">
        <v>7</v>
      </c>
      <c r="C10" s="574"/>
      <c r="D10" s="574"/>
      <c r="E10" s="574"/>
      <c r="F10" s="574"/>
      <c r="G10" s="574"/>
      <c r="H10" s="574"/>
      <c r="I10" s="574"/>
      <c r="J10" s="574"/>
      <c r="K10" s="574"/>
      <c r="L10" s="22"/>
      <c r="M10" s="22"/>
    </row>
    <row r="11" spans="1:14" s="7" customFormat="1" ht="34.5" customHeight="1" x14ac:dyDescent="0.3">
      <c r="A11" s="22"/>
      <c r="B11" s="572" t="s">
        <v>8</v>
      </c>
      <c r="C11" s="573"/>
      <c r="D11" s="25"/>
      <c r="E11" s="567" t="s">
        <v>9</v>
      </c>
      <c r="F11" s="537"/>
      <c r="G11" s="537"/>
      <c r="H11" s="537"/>
      <c r="I11" s="537"/>
      <c r="J11" s="537"/>
      <c r="K11" s="538"/>
      <c r="L11" s="22"/>
      <c r="M11" s="22"/>
      <c r="N11" s="8">
        <v>12</v>
      </c>
    </row>
    <row r="12" spans="1:14" s="7" customFormat="1" ht="32.25" customHeight="1" x14ac:dyDescent="0.3">
      <c r="A12" s="22"/>
      <c r="B12" s="555" t="s">
        <v>10</v>
      </c>
      <c r="C12" s="554"/>
      <c r="D12" s="24"/>
      <c r="E12" s="568" t="s">
        <v>11</v>
      </c>
      <c r="F12" s="569"/>
      <c r="G12" s="569"/>
      <c r="H12" s="569"/>
      <c r="I12" s="569"/>
      <c r="J12" s="569"/>
      <c r="K12" s="570"/>
      <c r="L12" s="22"/>
      <c r="M12" s="22"/>
      <c r="N12" s="8">
        <v>36</v>
      </c>
    </row>
    <row r="13" spans="1:14" s="7" customFormat="1" ht="25.5" customHeight="1" x14ac:dyDescent="0.3">
      <c r="A13" s="22"/>
      <c r="B13" s="572" t="s">
        <v>12</v>
      </c>
      <c r="C13" s="573"/>
      <c r="D13" s="25"/>
      <c r="E13" s="571" t="s">
        <v>13</v>
      </c>
      <c r="F13" s="533"/>
      <c r="G13" s="533"/>
      <c r="H13" s="533"/>
      <c r="I13" s="533"/>
      <c r="J13" s="533"/>
      <c r="K13" s="534"/>
      <c r="L13" s="326" t="str">
        <f>VLOOKUP(E13,BD_Ref!$A$58:$B$80,2,0)</f>
        <v>EA</v>
      </c>
      <c r="M13" s="22"/>
    </row>
    <row r="14" spans="1:14" s="7" customFormat="1" ht="27.75" customHeight="1" x14ac:dyDescent="0.3">
      <c r="A14" s="22"/>
      <c r="B14" s="572" t="s">
        <v>14</v>
      </c>
      <c r="C14" s="573"/>
      <c r="D14" s="25"/>
      <c r="E14" s="568" t="s">
        <v>15</v>
      </c>
      <c r="F14" s="569"/>
      <c r="G14" s="569"/>
      <c r="H14" s="569"/>
      <c r="I14" s="569"/>
      <c r="J14" s="569"/>
      <c r="K14" s="570"/>
      <c r="L14" s="22"/>
      <c r="M14" s="22"/>
    </row>
    <row r="15" spans="1:14" s="7" customFormat="1" ht="30" customHeight="1" x14ac:dyDescent="0.3">
      <c r="A15" s="22"/>
      <c r="B15" s="555" t="s">
        <v>16</v>
      </c>
      <c r="C15" s="554"/>
      <c r="D15" s="25"/>
      <c r="E15" s="561" t="s">
        <v>17</v>
      </c>
      <c r="F15" s="562"/>
      <c r="G15" s="562"/>
      <c r="H15" s="562"/>
      <c r="I15" s="562"/>
      <c r="J15" s="562"/>
      <c r="K15" s="563"/>
      <c r="L15" s="22"/>
      <c r="M15" s="22"/>
    </row>
    <row r="16" spans="1:14" s="7" customFormat="1" ht="25.5" customHeight="1" x14ac:dyDescent="0.3">
      <c r="A16" s="22"/>
      <c r="B16" s="535" t="s">
        <v>18</v>
      </c>
      <c r="C16" s="575"/>
      <c r="D16" s="30"/>
      <c r="E16" s="571" t="s">
        <v>19</v>
      </c>
      <c r="F16" s="533"/>
      <c r="G16" s="533"/>
      <c r="H16" s="533"/>
      <c r="I16" s="533"/>
      <c r="J16" s="533"/>
      <c r="K16" s="534"/>
      <c r="L16" s="22"/>
      <c r="M16" s="22"/>
    </row>
    <row r="17" spans="1:13" s="7" customFormat="1" ht="25.5" customHeight="1" x14ac:dyDescent="0.3">
      <c r="A17" s="22"/>
      <c r="B17" s="539"/>
      <c r="C17" s="576"/>
      <c r="D17" s="251"/>
      <c r="E17" s="571" t="s">
        <v>20</v>
      </c>
      <c r="F17" s="533"/>
      <c r="G17" s="533"/>
      <c r="H17" s="533"/>
      <c r="I17" s="533"/>
      <c r="J17" s="533"/>
      <c r="K17" s="534"/>
      <c r="L17" s="22"/>
      <c r="M17" s="22"/>
    </row>
    <row r="18" spans="1:13" s="7" customFormat="1" ht="25.5" customHeight="1" x14ac:dyDescent="0.3">
      <c r="A18" s="22"/>
      <c r="B18" s="539"/>
      <c r="C18" s="576"/>
      <c r="D18" s="251"/>
      <c r="E18" s="571" t="s">
        <v>21</v>
      </c>
      <c r="F18" s="533"/>
      <c r="G18" s="533"/>
      <c r="H18" s="533"/>
      <c r="I18" s="533"/>
      <c r="J18" s="533"/>
      <c r="K18" s="534"/>
      <c r="L18" s="22"/>
      <c r="M18" s="22"/>
    </row>
    <row r="19" spans="1:13" s="7" customFormat="1" ht="33" customHeight="1" x14ac:dyDescent="0.3">
      <c r="A19" s="22"/>
      <c r="B19" s="577" t="s">
        <v>22</v>
      </c>
      <c r="C19" s="270" t="s">
        <v>23</v>
      </c>
      <c r="D19" s="32" t="str">
        <f>IFERROR(VLOOKUP(C19,BD_Ref!$A$6:$B$17,2,0),"")</f>
        <v>FACTOR1</v>
      </c>
      <c r="E19" s="535" t="s">
        <v>24</v>
      </c>
      <c r="F19" s="536"/>
      <c r="G19" s="533" t="s">
        <v>25</v>
      </c>
      <c r="H19" s="533"/>
      <c r="I19" s="533"/>
      <c r="J19" s="533"/>
      <c r="K19" s="534"/>
      <c r="L19" s="22"/>
      <c r="M19" s="22"/>
    </row>
    <row r="20" spans="1:13" s="7" customFormat="1" ht="33" customHeight="1" x14ac:dyDescent="0.3">
      <c r="A20" s="22"/>
      <c r="B20" s="578"/>
      <c r="C20" s="270" t="s">
        <v>23</v>
      </c>
      <c r="D20" s="32" t="str">
        <f>IFERROR(VLOOKUP(C20,BD_Ref!$A$6:$B$17,2,0),"")</f>
        <v>FACTOR1</v>
      </c>
      <c r="E20" s="535" t="s">
        <v>24</v>
      </c>
      <c r="F20" s="536"/>
      <c r="G20" s="533" t="s">
        <v>26</v>
      </c>
      <c r="H20" s="533"/>
      <c r="I20" s="533"/>
      <c r="J20" s="533"/>
      <c r="K20" s="534"/>
      <c r="L20" s="22"/>
      <c r="M20" s="22"/>
    </row>
    <row r="21" spans="1:13" s="7" customFormat="1" ht="33" customHeight="1" x14ac:dyDescent="0.3">
      <c r="A21" s="22"/>
      <c r="B21" s="578"/>
      <c r="C21" s="270" t="s">
        <v>23</v>
      </c>
      <c r="D21" s="32" t="str">
        <f>IFERROR(VLOOKUP(C21,BD_Ref!$A$6:$B$15,2,0),"")</f>
        <v>FACTOR1</v>
      </c>
      <c r="E21" s="535" t="s">
        <v>24</v>
      </c>
      <c r="F21" s="536"/>
      <c r="G21" s="533" t="s">
        <v>27</v>
      </c>
      <c r="H21" s="533"/>
      <c r="I21" s="533"/>
      <c r="J21" s="533"/>
      <c r="K21" s="534"/>
      <c r="L21" s="22"/>
      <c r="M21" s="22"/>
    </row>
    <row r="22" spans="1:13" s="7" customFormat="1" ht="33" customHeight="1" x14ac:dyDescent="0.3">
      <c r="A22" s="22"/>
      <c r="B22" s="578"/>
      <c r="C22" s="270" t="s">
        <v>28</v>
      </c>
      <c r="D22" s="32" t="str">
        <f>IFERROR(VLOOKUP(C22,BD_Ref!$A$9:$D$17,2,0),"")</f>
        <v/>
      </c>
      <c r="E22" s="535" t="s">
        <v>24</v>
      </c>
      <c r="F22" s="536"/>
      <c r="G22" s="533" t="s">
        <v>29</v>
      </c>
      <c r="H22" s="533"/>
      <c r="I22" s="533"/>
      <c r="J22" s="533"/>
      <c r="K22" s="534"/>
      <c r="L22" s="22"/>
      <c r="M22" s="22"/>
    </row>
    <row r="23" spans="1:13" s="7" customFormat="1" ht="33" customHeight="1" x14ac:dyDescent="0.3">
      <c r="A23" s="22"/>
      <c r="B23" s="578"/>
      <c r="C23" s="270" t="s">
        <v>30</v>
      </c>
      <c r="D23" s="32" t="str">
        <f>IFERROR(VLOOKUP(C23,BD_Ref!$A$6:$B$15,2,0),"")</f>
        <v>FACTOR3</v>
      </c>
      <c r="E23" s="535" t="s">
        <v>24</v>
      </c>
      <c r="F23" s="536"/>
      <c r="G23" s="533" t="s">
        <v>31</v>
      </c>
      <c r="H23" s="533"/>
      <c r="I23" s="533"/>
      <c r="J23" s="533"/>
      <c r="K23" s="534"/>
      <c r="L23" s="22"/>
      <c r="M23" s="22"/>
    </row>
    <row r="24" spans="1:13" s="7" customFormat="1" ht="33" customHeight="1" x14ac:dyDescent="0.3">
      <c r="A24" s="22"/>
      <c r="B24" s="578"/>
      <c r="C24" s="270" t="s">
        <v>32</v>
      </c>
      <c r="D24" s="32" t="str">
        <f>IFERROR(VLOOKUP(C24,BD_Ref!$A$6:$B$15,2,0),"")</f>
        <v>FACTOR4</v>
      </c>
      <c r="E24" s="535" t="s">
        <v>24</v>
      </c>
      <c r="F24" s="536"/>
      <c r="G24" s="533" t="s">
        <v>33</v>
      </c>
      <c r="H24" s="533"/>
      <c r="I24" s="533"/>
      <c r="J24" s="533"/>
      <c r="K24" s="534"/>
      <c r="L24" s="22"/>
      <c r="M24" s="22"/>
    </row>
    <row r="25" spans="1:13" s="7" customFormat="1" ht="33" customHeight="1" x14ac:dyDescent="0.3">
      <c r="A25" s="22"/>
      <c r="B25" s="578"/>
      <c r="C25" s="270" t="s">
        <v>32</v>
      </c>
      <c r="D25" s="32" t="str">
        <f>IFERROR(VLOOKUP(C25,BD_Ref!$A$6:$B$15,2,0),"")</f>
        <v>FACTOR4</v>
      </c>
      <c r="E25" s="535" t="s">
        <v>24</v>
      </c>
      <c r="F25" s="536"/>
      <c r="G25" s="533" t="s">
        <v>34</v>
      </c>
      <c r="H25" s="533"/>
      <c r="I25" s="533"/>
      <c r="J25" s="533"/>
      <c r="K25" s="534"/>
      <c r="L25" s="22"/>
      <c r="M25" s="22"/>
    </row>
    <row r="26" spans="1:13" s="7" customFormat="1" ht="33" customHeight="1" x14ac:dyDescent="0.3">
      <c r="A26" s="22"/>
      <c r="B26" s="578"/>
      <c r="C26" s="270" t="s">
        <v>32</v>
      </c>
      <c r="D26" s="32" t="str">
        <f>IFERROR(VLOOKUP(C26,BD_Ref!$A$6:$B$15,2,0),"")</f>
        <v>FACTOR4</v>
      </c>
      <c r="E26" s="535" t="s">
        <v>24</v>
      </c>
      <c r="F26" s="536"/>
      <c r="G26" s="533" t="s">
        <v>35</v>
      </c>
      <c r="H26" s="533"/>
      <c r="I26" s="533"/>
      <c r="J26" s="533"/>
      <c r="K26" s="534"/>
      <c r="L26" s="22"/>
      <c r="M26" s="22"/>
    </row>
    <row r="27" spans="1:13" s="7" customFormat="1" ht="33" customHeight="1" x14ac:dyDescent="0.3">
      <c r="A27" s="22"/>
      <c r="B27" s="578"/>
      <c r="C27" s="272" t="s">
        <v>36</v>
      </c>
      <c r="D27" s="32" t="str">
        <f>IFERROR(VLOOKUP(C27,BD_Ref!$A$6:$B$15,2,0),"")</f>
        <v>FACTOR8</v>
      </c>
      <c r="E27" s="535" t="s">
        <v>24</v>
      </c>
      <c r="F27" s="536"/>
      <c r="G27" s="537" t="s">
        <v>37</v>
      </c>
      <c r="H27" s="537"/>
      <c r="I27" s="537"/>
      <c r="J27" s="537"/>
      <c r="K27" s="538"/>
      <c r="L27" s="22"/>
      <c r="M27" s="22"/>
    </row>
    <row r="28" spans="1:13" s="7" customFormat="1" ht="33" customHeight="1" x14ac:dyDescent="0.3">
      <c r="A28" s="22"/>
      <c r="B28" s="579" t="s">
        <v>38</v>
      </c>
      <c r="C28" s="510" t="s">
        <v>39</v>
      </c>
      <c r="D28" s="32" t="str">
        <f>VLOOKUP(C28,BD_Ref!K6:L16,2,0)</f>
        <v>CRITERIO1</v>
      </c>
      <c r="E28" s="555" t="s">
        <v>40</v>
      </c>
      <c r="F28" s="554"/>
      <c r="G28" s="567" t="s">
        <v>41</v>
      </c>
      <c r="H28" s="537"/>
      <c r="I28" s="537"/>
      <c r="J28" s="537"/>
      <c r="K28" s="538"/>
      <c r="L28" s="22"/>
      <c r="M28" s="22"/>
    </row>
    <row r="29" spans="1:13" s="7" customFormat="1" ht="33" customHeight="1" x14ac:dyDescent="0.3">
      <c r="A29" s="22"/>
      <c r="B29" s="579"/>
      <c r="C29" s="510" t="s">
        <v>42</v>
      </c>
      <c r="D29" s="32" t="str">
        <f>VLOOKUP(C29,BD_Ref!K9:L19,2,0)</f>
        <v>CRITERIO5</v>
      </c>
      <c r="E29" s="555" t="s">
        <v>40</v>
      </c>
      <c r="F29" s="580"/>
      <c r="G29" s="567" t="s">
        <v>43</v>
      </c>
      <c r="H29" s="537"/>
      <c r="I29" s="537"/>
      <c r="J29" s="537"/>
      <c r="K29" s="538"/>
      <c r="L29" s="22"/>
      <c r="M29" s="22"/>
    </row>
    <row r="30" spans="1:13" s="7" customFormat="1" ht="33" customHeight="1" x14ac:dyDescent="0.3">
      <c r="A30" s="22"/>
      <c r="B30" s="579"/>
      <c r="C30" s="510" t="s">
        <v>42</v>
      </c>
      <c r="D30" s="32" t="str">
        <f>VLOOKUP(C30,BD_Ref!K10:L20,2,0)</f>
        <v>CRITERIO5</v>
      </c>
      <c r="E30" s="555" t="s">
        <v>40</v>
      </c>
      <c r="F30" s="580"/>
      <c r="G30" s="567" t="s">
        <v>44</v>
      </c>
      <c r="H30" s="537"/>
      <c r="I30" s="537"/>
      <c r="J30" s="537"/>
      <c r="K30" s="538"/>
      <c r="L30" s="22"/>
      <c r="M30" s="22"/>
    </row>
    <row r="31" spans="1:13" s="7" customFormat="1" ht="33" customHeight="1" x14ac:dyDescent="0.3">
      <c r="A31" s="22"/>
      <c r="B31" s="579"/>
      <c r="C31" s="510" t="s">
        <v>45</v>
      </c>
      <c r="D31" s="32" t="str">
        <f>VLOOKUP(C31,BD_Ref!K12:L22,2,0)</f>
        <v>CRITERIO8</v>
      </c>
      <c r="E31" s="555" t="s">
        <v>40</v>
      </c>
      <c r="F31" s="580"/>
      <c r="G31" s="567" t="s">
        <v>46</v>
      </c>
      <c r="H31" s="537"/>
      <c r="I31" s="537"/>
      <c r="J31" s="537"/>
      <c r="K31" s="538"/>
      <c r="L31" s="22"/>
      <c r="M31" s="22"/>
    </row>
    <row r="32" spans="1:13" s="7" customFormat="1" ht="33" customHeight="1" x14ac:dyDescent="0.3">
      <c r="A32" s="22"/>
      <c r="B32" s="579"/>
      <c r="C32" s="510" t="s">
        <v>47</v>
      </c>
      <c r="D32" s="32" t="str">
        <f>VLOOKUP(C32,BD_Ref!K13:L23,2,0)</f>
        <v>CRITERIO11</v>
      </c>
      <c r="E32" s="555" t="s">
        <v>40</v>
      </c>
      <c r="F32" s="580"/>
      <c r="G32" s="567" t="s">
        <v>48</v>
      </c>
      <c r="H32" s="537"/>
      <c r="I32" s="537"/>
      <c r="J32" s="537"/>
      <c r="K32" s="538"/>
      <c r="L32" s="22"/>
      <c r="M32" s="22"/>
    </row>
    <row r="33" spans="1:13" s="7" customFormat="1" ht="63" customHeight="1" x14ac:dyDescent="0.3">
      <c r="A33" s="22"/>
      <c r="B33" s="541" t="s">
        <v>49</v>
      </c>
      <c r="C33" s="554"/>
      <c r="D33" s="24"/>
      <c r="E33" s="558" t="s">
        <v>50</v>
      </c>
      <c r="F33" s="559"/>
      <c r="G33" s="559"/>
      <c r="H33" s="559"/>
      <c r="I33" s="559"/>
      <c r="J33" s="559"/>
      <c r="K33" s="560"/>
      <c r="L33" s="22"/>
      <c r="M33" s="22"/>
    </row>
    <row r="34" spans="1:13" s="7" customFormat="1" ht="59.25" customHeight="1" x14ac:dyDescent="0.3">
      <c r="A34" s="22"/>
      <c r="B34" s="555" t="s">
        <v>51</v>
      </c>
      <c r="C34" s="554"/>
      <c r="D34" s="23"/>
      <c r="E34" s="556" t="s">
        <v>52</v>
      </c>
      <c r="F34" s="557"/>
      <c r="G34" s="557"/>
      <c r="H34" s="557"/>
      <c r="I34" s="557"/>
      <c r="J34" s="557"/>
      <c r="K34" s="557"/>
      <c r="L34" s="22"/>
      <c r="M34" s="22"/>
    </row>
    <row r="35" spans="1:13" s="7" customFormat="1" ht="36.75" customHeight="1" x14ac:dyDescent="0.3">
      <c r="A35" s="22"/>
      <c r="B35" s="535" t="s">
        <v>53</v>
      </c>
      <c r="C35" s="536"/>
      <c r="D35" s="23"/>
      <c r="E35" s="556" t="s">
        <v>54</v>
      </c>
      <c r="F35" s="557"/>
      <c r="G35" s="557"/>
      <c r="H35" s="557"/>
      <c r="I35" s="557"/>
      <c r="J35" s="557"/>
      <c r="K35" s="557"/>
      <c r="L35" s="22"/>
      <c r="M35" s="22"/>
    </row>
    <row r="36" spans="1:13" s="7" customFormat="1" ht="36.75" customHeight="1" x14ac:dyDescent="0.3">
      <c r="A36" s="22"/>
      <c r="B36" s="539"/>
      <c r="C36" s="540"/>
      <c r="D36" s="23"/>
      <c r="E36" s="556" t="s">
        <v>55</v>
      </c>
      <c r="F36" s="557"/>
      <c r="G36" s="557"/>
      <c r="H36" s="557"/>
      <c r="I36" s="557"/>
      <c r="J36" s="557"/>
      <c r="K36" s="557"/>
      <c r="L36" s="22"/>
      <c r="M36" s="22"/>
    </row>
    <row r="37" spans="1:13" s="7" customFormat="1" ht="36.75" customHeight="1" x14ac:dyDescent="0.3">
      <c r="A37" s="22"/>
      <c r="B37" s="539"/>
      <c r="C37" s="540"/>
      <c r="D37" s="23"/>
      <c r="E37" s="561" t="s">
        <v>56</v>
      </c>
      <c r="F37" s="562"/>
      <c r="G37" s="562"/>
      <c r="H37" s="562"/>
      <c r="I37" s="562"/>
      <c r="J37" s="562"/>
      <c r="K37" s="563"/>
      <c r="L37" s="22"/>
      <c r="M37" s="22"/>
    </row>
    <row r="38" spans="1:13" s="7" customFormat="1" ht="36.75" customHeight="1" x14ac:dyDescent="0.3">
      <c r="A38" s="22"/>
      <c r="B38" s="539"/>
      <c r="C38" s="540"/>
      <c r="D38" s="23"/>
      <c r="E38" s="561" t="s">
        <v>57</v>
      </c>
      <c r="F38" s="562"/>
      <c r="G38" s="562"/>
      <c r="H38" s="562"/>
      <c r="I38" s="562"/>
      <c r="J38" s="562"/>
      <c r="K38" s="563"/>
      <c r="L38" s="22"/>
      <c r="M38" s="22"/>
    </row>
    <row r="39" spans="1:13" s="7" customFormat="1" ht="36.75" customHeight="1" x14ac:dyDescent="0.3">
      <c r="A39" s="22"/>
      <c r="B39" s="539"/>
      <c r="C39" s="540"/>
      <c r="D39" s="23"/>
      <c r="E39" s="556" t="s">
        <v>58</v>
      </c>
      <c r="F39" s="557"/>
      <c r="G39" s="557"/>
      <c r="H39" s="557"/>
      <c r="I39" s="557"/>
      <c r="J39" s="557"/>
      <c r="K39" s="557"/>
      <c r="L39" s="22"/>
      <c r="M39" s="22"/>
    </row>
    <row r="40" spans="1:13" s="7" customFormat="1" ht="22.5" customHeight="1" x14ac:dyDescent="0.3">
      <c r="A40" s="22"/>
      <c r="B40" s="535" t="s">
        <v>59</v>
      </c>
      <c r="C40" s="536"/>
      <c r="D40" s="23"/>
      <c r="E40" s="543" t="s">
        <v>60</v>
      </c>
      <c r="F40" s="544"/>
      <c r="G40" s="545"/>
      <c r="H40" s="546" t="s">
        <v>61</v>
      </c>
      <c r="I40" s="547"/>
      <c r="J40" s="547"/>
      <c r="K40" s="548"/>
      <c r="L40" s="22"/>
      <c r="M40" s="22"/>
    </row>
    <row r="41" spans="1:13" ht="107.25" customHeight="1" x14ac:dyDescent="0.25">
      <c r="B41" s="539"/>
      <c r="C41" s="540"/>
      <c r="D41" s="262"/>
      <c r="E41" s="549" t="s">
        <v>62</v>
      </c>
      <c r="F41" s="549"/>
      <c r="G41" s="549"/>
      <c r="H41" s="550" t="s">
        <v>63</v>
      </c>
      <c r="I41" s="550"/>
      <c r="J41" s="550"/>
      <c r="K41" s="550"/>
    </row>
    <row r="42" spans="1:13" ht="96" customHeight="1" x14ac:dyDescent="0.25">
      <c r="B42" s="541"/>
      <c r="C42" s="542"/>
      <c r="D42" s="262"/>
      <c r="E42" s="551" t="s">
        <v>64</v>
      </c>
      <c r="F42" s="551"/>
      <c r="G42" s="551"/>
      <c r="H42" s="552" t="s">
        <v>65</v>
      </c>
      <c r="I42" s="553"/>
      <c r="J42" s="553"/>
      <c r="K42" s="553"/>
    </row>
    <row r="43" spans="1:13" s="6" customFormat="1" x14ac:dyDescent="0.25"/>
  </sheetData>
  <sheetProtection algorithmName="SHA-512" hashValue="NImbxq9w6q5/H/9CAplWXk4Ss922uwwVi55sOceP6txLyoKTh9QSYIWh31x7dAGYZdViGUGZuGPt04V3mNJbRg==" saltValue="TWExDaqZogtaynXBjeKkfw==" spinCount="100000" sheet="1" objects="1" scenarios="1"/>
  <mergeCells count="64">
    <mergeCell ref="B28:B32"/>
    <mergeCell ref="E29:F29"/>
    <mergeCell ref="E30:F30"/>
    <mergeCell ref="G31:K31"/>
    <mergeCell ref="G32:K32"/>
    <mergeCell ref="G29:K29"/>
    <mergeCell ref="G30:K30"/>
    <mergeCell ref="E31:F31"/>
    <mergeCell ref="E32:F32"/>
    <mergeCell ref="G28:K28"/>
    <mergeCell ref="E28:F28"/>
    <mergeCell ref="E17:K17"/>
    <mergeCell ref="E14:K14"/>
    <mergeCell ref="B14:C14"/>
    <mergeCell ref="E20:F20"/>
    <mergeCell ref="B16:C18"/>
    <mergeCell ref="E19:F19"/>
    <mergeCell ref="E18:K18"/>
    <mergeCell ref="E16:K16"/>
    <mergeCell ref="B15:C15"/>
    <mergeCell ref="E15:K15"/>
    <mergeCell ref="G19:K19"/>
    <mergeCell ref="G20:K20"/>
    <mergeCell ref="B19:B27"/>
    <mergeCell ref="E26:F26"/>
    <mergeCell ref="E27:F27"/>
    <mergeCell ref="E21:F21"/>
    <mergeCell ref="E9:K9"/>
    <mergeCell ref="E11:K11"/>
    <mergeCell ref="E12:K12"/>
    <mergeCell ref="E13:K13"/>
    <mergeCell ref="B9:C9"/>
    <mergeCell ref="B11:C11"/>
    <mergeCell ref="B12:C12"/>
    <mergeCell ref="B13:C13"/>
    <mergeCell ref="B10:K10"/>
    <mergeCell ref="B33:C33"/>
    <mergeCell ref="B34:C34"/>
    <mergeCell ref="B35:C39"/>
    <mergeCell ref="E36:K36"/>
    <mergeCell ref="E39:K39"/>
    <mergeCell ref="E35:K35"/>
    <mergeCell ref="E33:K33"/>
    <mergeCell ref="E34:K34"/>
    <mergeCell ref="E37:K37"/>
    <mergeCell ref="E38:K38"/>
    <mergeCell ref="B40:C42"/>
    <mergeCell ref="E40:G40"/>
    <mergeCell ref="H40:K40"/>
    <mergeCell ref="E41:G41"/>
    <mergeCell ref="H41:K41"/>
    <mergeCell ref="E42:G42"/>
    <mergeCell ref="H42:K42"/>
    <mergeCell ref="G21:K21"/>
    <mergeCell ref="E22:F22"/>
    <mergeCell ref="G26:K26"/>
    <mergeCell ref="G27:K27"/>
    <mergeCell ref="G22:K22"/>
    <mergeCell ref="E23:F23"/>
    <mergeCell ref="G24:K24"/>
    <mergeCell ref="E24:F24"/>
    <mergeCell ref="E25:F25"/>
    <mergeCell ref="G25:K25"/>
    <mergeCell ref="G23:K23"/>
  </mergeCells>
  <phoneticPr fontId="0" type="noConversion"/>
  <dataValidations count="5">
    <dataValidation type="list" allowBlank="1" showInputMessage="1" showErrorMessage="1" sqref="F16:K16 F18:K18 E16:E18">
      <formula1>MACROPROCESOS</formula1>
    </dataValidation>
    <dataValidation type="list" allowBlank="1" showInputMessage="1" showErrorMessage="1" sqref="E13:K13">
      <formula1>OBJPDI</formula1>
    </dataValidation>
    <dataValidation type="list" allowBlank="1" showInputMessage="1" showErrorMessage="1" sqref="E15:K15">
      <formula1>INDIRECT($L$13)</formula1>
    </dataValidation>
    <dataValidation type="list" allowBlank="1" showInputMessage="1" showErrorMessage="1" sqref="C19:C27">
      <formula1>FACTORES</formula1>
    </dataValidation>
    <dataValidation type="list" allowBlank="1" showInputMessage="1" showErrorMessage="1" sqref="G19:K32">
      <formula1>INDIRECT(D19)</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BD_Ref!$C$58:$C$80</xm:f>
          </x14:formula1>
          <xm:sqref>E35:K39</xm:sqref>
        </x14:dataValidation>
        <x14:dataValidation type="list" allowBlank="1" showInputMessage="1" showErrorMessage="1">
          <x14:formula1>
            <xm:f>BD_Ref!$K$6:$K$16</xm:f>
          </x14:formula1>
          <xm:sqref>C28:C32</xm:sqref>
        </x14:dataValidation>
        <x14:dataValidation type="list" allowBlank="1" showInputMessage="1" showErrorMessage="1">
          <x14:formula1>
            <xm:f>BD_Ref!$D$40:$D$56</xm:f>
          </x14:formula1>
          <xm:sqref>E41:G42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0"/>
  <sheetViews>
    <sheetView topLeftCell="A25" workbookViewId="0">
      <selection activeCell="C28" sqref="C28:I28"/>
    </sheetView>
  </sheetViews>
  <sheetFormatPr baseColWidth="10" defaultColWidth="0" defaultRowHeight="16.5" zeroHeight="1" x14ac:dyDescent="0.3"/>
  <cols>
    <col min="1" max="1" width="11.85546875" style="1" customWidth="1"/>
    <col min="2" max="2" width="28.85546875" style="1" customWidth="1"/>
    <col min="3" max="3" width="14.140625" style="1" customWidth="1"/>
    <col min="4" max="4" width="41.42578125" style="1" customWidth="1"/>
    <col min="5" max="7" width="14.140625" style="1" customWidth="1"/>
    <col min="8" max="8" width="19.28515625" style="1" customWidth="1"/>
    <col min="9" max="9" width="44.5703125" style="1" customWidth="1"/>
    <col min="10" max="10" width="11.42578125" style="1" customWidth="1"/>
    <col min="11" max="16384" width="11.42578125" style="1" hidden="1"/>
  </cols>
  <sheetData>
    <row r="1" spans="1:10" s="2" customFormat="1" ht="15" x14ac:dyDescent="0.25">
      <c r="A1" s="320"/>
      <c r="B1" s="320"/>
      <c r="C1" s="320"/>
      <c r="D1" s="320"/>
      <c r="E1" s="320"/>
      <c r="F1" s="320"/>
      <c r="G1" s="320"/>
      <c r="H1" s="320"/>
      <c r="I1" s="320"/>
      <c r="J1" s="320"/>
    </row>
    <row r="2" spans="1:10" s="2" customFormat="1" ht="15" x14ac:dyDescent="0.25">
      <c r="A2" s="320"/>
      <c r="B2" s="327"/>
      <c r="C2" s="327"/>
      <c r="D2" s="327"/>
      <c r="E2" s="327"/>
      <c r="F2" s="327"/>
      <c r="G2" s="327"/>
      <c r="H2" s="518" t="s">
        <v>0</v>
      </c>
      <c r="I2" s="519" t="s">
        <v>1</v>
      </c>
      <c r="J2" s="320"/>
    </row>
    <row r="3" spans="1:10" s="2" customFormat="1" ht="15" x14ac:dyDescent="0.25">
      <c r="A3" s="320"/>
      <c r="B3" s="327"/>
      <c r="C3" s="327"/>
      <c r="D3" s="327"/>
      <c r="E3" s="327"/>
      <c r="F3" s="327"/>
      <c r="G3" s="327"/>
      <c r="H3" s="520" t="s">
        <v>2</v>
      </c>
      <c r="I3" s="515">
        <v>10</v>
      </c>
      <c r="J3" s="320"/>
    </row>
    <row r="4" spans="1:10" s="2" customFormat="1" ht="15" x14ac:dyDescent="0.25">
      <c r="A4" s="320"/>
      <c r="B4" s="327"/>
      <c r="C4" s="327"/>
      <c r="D4" s="327"/>
      <c r="E4" s="327"/>
      <c r="F4" s="327"/>
      <c r="G4" s="327"/>
      <c r="H4" s="518" t="s">
        <v>3</v>
      </c>
      <c r="I4" s="516">
        <v>45848</v>
      </c>
      <c r="J4" s="320"/>
    </row>
    <row r="5" spans="1:10" s="2" customFormat="1" ht="15" x14ac:dyDescent="0.25">
      <c r="A5" s="320"/>
      <c r="B5" s="320"/>
      <c r="C5" s="320"/>
      <c r="D5" s="320"/>
      <c r="E5" s="320"/>
      <c r="F5" s="320"/>
      <c r="G5" s="320"/>
      <c r="H5" s="518" t="s">
        <v>4</v>
      </c>
      <c r="I5" s="519" t="s">
        <v>1221</v>
      </c>
      <c r="J5" s="320"/>
    </row>
    <row r="6" spans="1:10" s="2" customFormat="1" ht="15" x14ac:dyDescent="0.25">
      <c r="A6" s="320"/>
      <c r="B6" s="328"/>
      <c r="C6" s="329"/>
      <c r="D6" s="329"/>
      <c r="E6" s="329"/>
      <c r="F6" s="329"/>
      <c r="G6" s="329"/>
      <c r="H6" s="329"/>
      <c r="I6" s="329"/>
      <c r="J6" s="320"/>
    </row>
    <row r="7" spans="1:10" s="2" customFormat="1" ht="29.25" customHeight="1" x14ac:dyDescent="0.25">
      <c r="A7" s="320"/>
      <c r="B7" s="328"/>
      <c r="C7" s="329"/>
      <c r="D7" s="329"/>
      <c r="E7" s="329"/>
      <c r="F7" s="329"/>
      <c r="G7" s="329"/>
      <c r="H7" s="329"/>
      <c r="I7" s="329"/>
      <c r="J7" s="320"/>
    </row>
    <row r="8" spans="1:10" s="313" customFormat="1" x14ac:dyDescent="0.3"/>
    <row r="9" spans="1:10" s="313" customFormat="1" ht="30.75" customHeight="1" x14ac:dyDescent="0.3">
      <c r="B9" s="583" t="s">
        <v>12</v>
      </c>
      <c r="C9" s="584"/>
      <c r="D9" s="590" t="str">
        <f>'PDI-01'!E13</f>
        <v xml:space="preserve">Excelencia Académica para la Formación Integral </v>
      </c>
      <c r="E9" s="591"/>
      <c r="F9" s="591"/>
      <c r="G9" s="591"/>
      <c r="H9" s="591"/>
      <c r="I9" s="592"/>
    </row>
    <row r="10" spans="1:10" s="313" customFormat="1" ht="6.75" customHeight="1" x14ac:dyDescent="0.3">
      <c r="B10" s="330"/>
      <c r="C10" s="331"/>
      <c r="D10" s="331"/>
      <c r="E10" s="331"/>
      <c r="F10" s="331"/>
      <c r="G10" s="331"/>
      <c r="H10" s="331"/>
      <c r="I10" s="331"/>
    </row>
    <row r="11" spans="1:10" s="313" customFormat="1" ht="31.5" customHeight="1" x14ac:dyDescent="0.3">
      <c r="B11" s="583" t="s">
        <v>16</v>
      </c>
      <c r="C11" s="584"/>
      <c r="D11" s="590" t="str">
        <f>'PDI-01'!E15</f>
        <v>Gestión curricular</v>
      </c>
      <c r="E11" s="591"/>
      <c r="F11" s="591"/>
      <c r="G11" s="591"/>
      <c r="H11" s="591"/>
      <c r="I11" s="592"/>
    </row>
    <row r="12" spans="1:10" s="313" customFormat="1" ht="6.75" customHeight="1" x14ac:dyDescent="0.3">
      <c r="B12" s="330"/>
      <c r="C12" s="331"/>
      <c r="D12" s="331"/>
      <c r="E12" s="331"/>
      <c r="F12" s="331"/>
      <c r="G12" s="331"/>
      <c r="H12" s="331"/>
      <c r="I12" s="331"/>
    </row>
    <row r="13" spans="1:10" s="313" customFormat="1" ht="31.5" customHeight="1" x14ac:dyDescent="0.3">
      <c r="B13" s="583" t="s">
        <v>8</v>
      </c>
      <c r="C13" s="584"/>
      <c r="D13" s="593" t="str">
        <f>'PDI-01'!E11</f>
        <v>Diseño y renovación curricular de los programas académicos (PDI2028 – CEA - 01)</v>
      </c>
      <c r="E13" s="593"/>
      <c r="F13" s="593"/>
      <c r="G13" s="593"/>
      <c r="H13" s="593"/>
      <c r="I13" s="593"/>
    </row>
    <row r="14" spans="1:10" s="313" customFormat="1" ht="16.5" customHeight="1" x14ac:dyDescent="0.3">
      <c r="B14" s="332"/>
      <c r="C14" s="332"/>
      <c r="D14" s="332"/>
      <c r="E14" s="332"/>
      <c r="F14" s="332"/>
      <c r="G14" s="332"/>
      <c r="H14" s="332"/>
    </row>
    <row r="15" spans="1:10" s="313" customFormat="1" ht="12.75" customHeight="1" x14ac:dyDescent="0.3"/>
    <row r="16" spans="1:10" ht="189" customHeight="1" x14ac:dyDescent="0.3">
      <c r="A16" s="313"/>
      <c r="B16" s="333" t="s">
        <v>66</v>
      </c>
      <c r="C16" s="587" t="s">
        <v>67</v>
      </c>
      <c r="D16" s="588"/>
      <c r="E16" s="588"/>
      <c r="F16" s="588"/>
      <c r="G16" s="588"/>
      <c r="H16" s="588"/>
      <c r="I16" s="589"/>
      <c r="J16" s="313"/>
    </row>
    <row r="17" spans="1:10" x14ac:dyDescent="0.3">
      <c r="A17" s="313"/>
      <c r="B17" s="574" t="s">
        <v>68</v>
      </c>
      <c r="C17" s="574"/>
      <c r="D17" s="574"/>
      <c r="E17" s="574"/>
      <c r="F17" s="574"/>
      <c r="G17" s="574"/>
      <c r="H17" s="574"/>
      <c r="I17" s="574"/>
      <c r="J17" s="313"/>
    </row>
    <row r="18" spans="1:10" ht="16.5" customHeight="1" x14ac:dyDescent="0.3">
      <c r="A18" s="313"/>
      <c r="B18" s="577" t="s">
        <v>69</v>
      </c>
      <c r="C18" s="594" t="s">
        <v>70</v>
      </c>
      <c r="D18" s="595"/>
      <c r="E18" s="596" t="s">
        <v>71</v>
      </c>
      <c r="F18" s="597"/>
      <c r="G18" s="598"/>
      <c r="H18" s="596" t="s">
        <v>72</v>
      </c>
      <c r="I18" s="598"/>
      <c r="J18" s="313"/>
    </row>
    <row r="19" spans="1:10" ht="62.25" customHeight="1" x14ac:dyDescent="0.3">
      <c r="A19" s="313"/>
      <c r="B19" s="539"/>
      <c r="C19" s="599" t="s">
        <v>1251</v>
      </c>
      <c r="D19" s="599"/>
      <c r="E19" s="600" t="s">
        <v>73</v>
      </c>
      <c r="F19" s="601"/>
      <c r="G19" s="602"/>
      <c r="H19" s="603" t="s">
        <v>74</v>
      </c>
      <c r="I19" s="602"/>
      <c r="J19" s="313"/>
    </row>
    <row r="20" spans="1:10" ht="63.75" customHeight="1" x14ac:dyDescent="0.3">
      <c r="A20" s="313"/>
      <c r="B20" s="539"/>
      <c r="C20" s="599"/>
      <c r="D20" s="599"/>
      <c r="E20" s="562" t="s">
        <v>75</v>
      </c>
      <c r="F20" s="569"/>
      <c r="G20" s="570"/>
      <c r="H20" s="561" t="s">
        <v>76</v>
      </c>
      <c r="I20" s="570"/>
      <c r="J20" s="313"/>
    </row>
    <row r="21" spans="1:10" x14ac:dyDescent="0.3">
      <c r="A21" s="313"/>
      <c r="B21" s="539"/>
      <c r="C21" s="599"/>
      <c r="D21" s="599"/>
      <c r="E21" s="597" t="s">
        <v>77</v>
      </c>
      <c r="F21" s="597"/>
      <c r="G21" s="598"/>
      <c r="H21" s="596" t="s">
        <v>78</v>
      </c>
      <c r="I21" s="598"/>
      <c r="J21" s="313"/>
    </row>
    <row r="22" spans="1:10" ht="78" customHeight="1" x14ac:dyDescent="0.3">
      <c r="A22" s="313"/>
      <c r="B22" s="539"/>
      <c r="C22" s="599"/>
      <c r="D22" s="599"/>
      <c r="E22" s="562" t="s">
        <v>79</v>
      </c>
      <c r="F22" s="569"/>
      <c r="G22" s="570"/>
      <c r="H22" s="561" t="s">
        <v>80</v>
      </c>
      <c r="I22" s="563"/>
      <c r="J22" s="313"/>
    </row>
    <row r="23" spans="1:10" ht="87" customHeight="1" x14ac:dyDescent="0.3">
      <c r="A23" s="313"/>
      <c r="B23" s="539"/>
      <c r="C23" s="599"/>
      <c r="D23" s="599"/>
      <c r="E23" s="562" t="s">
        <v>81</v>
      </c>
      <c r="F23" s="569"/>
      <c r="G23" s="570"/>
      <c r="H23" s="561" t="s">
        <v>82</v>
      </c>
      <c r="I23" s="563"/>
      <c r="J23" s="313"/>
    </row>
    <row r="24" spans="1:10" ht="106.5" customHeight="1" x14ac:dyDescent="0.3">
      <c r="A24" s="313"/>
      <c r="B24" s="539"/>
      <c r="C24" s="599"/>
      <c r="D24" s="599"/>
      <c r="E24" s="562" t="s">
        <v>83</v>
      </c>
      <c r="F24" s="569"/>
      <c r="G24" s="570"/>
      <c r="H24" s="561" t="s">
        <v>84</v>
      </c>
      <c r="I24" s="563"/>
      <c r="J24" s="313"/>
    </row>
    <row r="25" spans="1:10" ht="179.25" customHeight="1" x14ac:dyDescent="0.3">
      <c r="A25" s="313"/>
      <c r="B25" s="334" t="s">
        <v>85</v>
      </c>
      <c r="C25" s="585" t="s">
        <v>1252</v>
      </c>
      <c r="D25" s="586"/>
      <c r="E25" s="557"/>
      <c r="F25" s="557"/>
      <c r="G25" s="557"/>
      <c r="H25" s="557"/>
      <c r="I25" s="557"/>
      <c r="J25" s="313"/>
    </row>
    <row r="26" spans="1:10" ht="76.5" customHeight="1" x14ac:dyDescent="0.3">
      <c r="A26" s="313"/>
      <c r="B26" s="334" t="s">
        <v>86</v>
      </c>
      <c r="C26" s="556" t="s">
        <v>87</v>
      </c>
      <c r="D26" s="557"/>
      <c r="E26" s="557"/>
      <c r="F26" s="557"/>
      <c r="G26" s="557"/>
      <c r="H26" s="557"/>
      <c r="I26" s="557"/>
      <c r="J26" s="313"/>
    </row>
    <row r="27" spans="1:10" ht="53.25" customHeight="1" x14ac:dyDescent="0.3">
      <c r="A27" s="313"/>
      <c r="B27" s="335" t="s">
        <v>88</v>
      </c>
      <c r="C27" s="561" t="s">
        <v>89</v>
      </c>
      <c r="D27" s="569"/>
      <c r="E27" s="569"/>
      <c r="F27" s="569"/>
      <c r="G27" s="569"/>
      <c r="H27" s="569"/>
      <c r="I27" s="570"/>
      <c r="J27" s="313"/>
    </row>
    <row r="28" spans="1:10" ht="74.25" customHeight="1" x14ac:dyDescent="0.3">
      <c r="A28" s="313"/>
      <c r="B28" s="334" t="s">
        <v>90</v>
      </c>
      <c r="C28" s="581" t="s">
        <v>91</v>
      </c>
      <c r="D28" s="582"/>
      <c r="E28" s="582"/>
      <c r="F28" s="582"/>
      <c r="G28" s="582"/>
      <c r="H28" s="582"/>
      <c r="I28" s="582"/>
      <c r="J28" s="313"/>
    </row>
    <row r="29" spans="1:10" ht="33" customHeight="1" x14ac:dyDescent="0.3">
      <c r="A29" s="313"/>
      <c r="B29" s="313"/>
      <c r="C29" s="313"/>
      <c r="D29" s="313"/>
      <c r="E29" s="313"/>
      <c r="F29" s="313"/>
      <c r="G29" s="313"/>
      <c r="H29" s="313"/>
      <c r="I29" s="313"/>
      <c r="J29" s="313"/>
    </row>
    <row r="30" spans="1:10" hidden="1" x14ac:dyDescent="0.3">
      <c r="A30" s="313"/>
      <c r="B30" s="313"/>
      <c r="C30" s="313"/>
      <c r="D30" s="313"/>
      <c r="E30" s="313"/>
      <c r="F30" s="313"/>
      <c r="G30" s="313"/>
      <c r="H30" s="313"/>
      <c r="I30" s="313"/>
      <c r="J30" s="313"/>
    </row>
    <row r="31" spans="1:10" hidden="1" x14ac:dyDescent="0.3">
      <c r="A31" s="313"/>
      <c r="B31" s="313"/>
      <c r="C31" s="313"/>
      <c r="D31" s="313"/>
      <c r="E31" s="313"/>
      <c r="F31" s="313"/>
      <c r="G31" s="313"/>
      <c r="H31" s="313"/>
      <c r="I31" s="313"/>
      <c r="J31" s="313"/>
    </row>
    <row r="32" spans="1:10" hidden="1" x14ac:dyDescent="0.3">
      <c r="A32" s="313"/>
      <c r="B32" s="313"/>
      <c r="C32" s="313"/>
      <c r="D32" s="313"/>
      <c r="E32" s="313"/>
      <c r="F32" s="313"/>
      <c r="G32" s="313"/>
      <c r="H32" s="313"/>
      <c r="I32" s="313"/>
      <c r="J32" s="313"/>
    </row>
    <row r="33" spans="1:10" hidden="1" x14ac:dyDescent="0.3">
      <c r="A33" s="313"/>
      <c r="B33" s="313"/>
      <c r="C33" s="313"/>
      <c r="D33" s="313"/>
      <c r="E33" s="313"/>
      <c r="F33" s="313"/>
      <c r="G33" s="313"/>
      <c r="H33" s="313"/>
      <c r="I33" s="313"/>
      <c r="J33" s="313"/>
    </row>
    <row r="34" spans="1:10" hidden="1" x14ac:dyDescent="0.3">
      <c r="A34" s="313"/>
      <c r="B34" s="313"/>
      <c r="C34" s="313"/>
      <c r="D34" s="313"/>
      <c r="E34" s="313"/>
      <c r="F34" s="313"/>
      <c r="G34" s="313"/>
      <c r="H34" s="313"/>
      <c r="I34" s="313"/>
      <c r="J34" s="313"/>
    </row>
    <row r="35" spans="1:10" hidden="1" x14ac:dyDescent="0.3">
      <c r="A35" s="313"/>
      <c r="B35" s="313"/>
      <c r="C35" s="313"/>
      <c r="D35" s="313"/>
      <c r="E35" s="313"/>
      <c r="F35" s="313"/>
      <c r="G35" s="313"/>
      <c r="H35" s="313"/>
      <c r="I35" s="313"/>
      <c r="J35" s="313"/>
    </row>
    <row r="36" spans="1:10" hidden="1" x14ac:dyDescent="0.3">
      <c r="A36" s="313"/>
      <c r="B36" s="313"/>
      <c r="C36" s="313"/>
      <c r="D36" s="313"/>
      <c r="E36" s="313"/>
      <c r="F36" s="313"/>
      <c r="G36" s="313"/>
      <c r="H36" s="313"/>
      <c r="I36" s="313"/>
      <c r="J36" s="313"/>
    </row>
    <row r="37" spans="1:10" hidden="1" x14ac:dyDescent="0.3">
      <c r="A37" s="313"/>
      <c r="B37" s="313"/>
      <c r="C37" s="313"/>
      <c r="D37" s="313"/>
      <c r="E37" s="313"/>
      <c r="F37" s="313"/>
      <c r="G37" s="313"/>
      <c r="H37" s="313"/>
      <c r="I37" s="313"/>
      <c r="J37" s="313"/>
    </row>
    <row r="38" spans="1:10" hidden="1" x14ac:dyDescent="0.3">
      <c r="A38" s="313"/>
      <c r="B38" s="313"/>
      <c r="C38" s="313"/>
      <c r="D38" s="313"/>
      <c r="E38" s="313"/>
      <c r="F38" s="313"/>
      <c r="G38" s="313"/>
      <c r="H38" s="313"/>
      <c r="I38" s="313"/>
      <c r="J38" s="313"/>
    </row>
    <row r="39" spans="1:10" hidden="1" x14ac:dyDescent="0.3">
      <c r="A39" s="313"/>
      <c r="B39" s="313"/>
      <c r="C39" s="313"/>
      <c r="D39" s="313"/>
      <c r="E39" s="313"/>
      <c r="F39" s="313"/>
      <c r="G39" s="313"/>
      <c r="H39" s="313"/>
      <c r="I39" s="313"/>
      <c r="J39" s="313"/>
    </row>
    <row r="40" spans="1:10" hidden="1" x14ac:dyDescent="0.3">
      <c r="A40" s="313"/>
      <c r="B40" s="313"/>
      <c r="C40" s="313"/>
      <c r="D40" s="313"/>
      <c r="E40" s="313"/>
      <c r="F40" s="313"/>
      <c r="G40" s="313"/>
      <c r="H40" s="313"/>
      <c r="I40" s="313"/>
      <c r="J40" s="313"/>
    </row>
  </sheetData>
  <sheetProtection algorithmName="SHA-512" hashValue="lSI/nqAFhlnZt9vw5/2FLJk3T/JO2LTJGPLUNO22evhkoMd1dfBSyVvU6NQUUS0CTKVEW9625mLBrAtOjgt37w==" saltValue="NKrG9kL8nHxG7TtHqLKrsQ==" spinCount="100000" sheet="1" formatCells="0"/>
  <mergeCells count="29">
    <mergeCell ref="E24:G24"/>
    <mergeCell ref="H24:I24"/>
    <mergeCell ref="E23:G23"/>
    <mergeCell ref="H23:I23"/>
    <mergeCell ref="H21:I21"/>
    <mergeCell ref="E22:G22"/>
    <mergeCell ref="H22:I22"/>
    <mergeCell ref="B11:C11"/>
    <mergeCell ref="D11:I11"/>
    <mergeCell ref="H20:I20"/>
    <mergeCell ref="E19:G19"/>
    <mergeCell ref="H19:I19"/>
    <mergeCell ref="E20:G20"/>
    <mergeCell ref="C28:I28"/>
    <mergeCell ref="B9:C9"/>
    <mergeCell ref="B13:C13"/>
    <mergeCell ref="B17:I17"/>
    <mergeCell ref="C25:I25"/>
    <mergeCell ref="C26:I26"/>
    <mergeCell ref="C27:I27"/>
    <mergeCell ref="C16:I16"/>
    <mergeCell ref="D9:I9"/>
    <mergeCell ref="D13:I13"/>
    <mergeCell ref="C18:D18"/>
    <mergeCell ref="E18:G18"/>
    <mergeCell ref="H18:I18"/>
    <mergeCell ref="B18:B24"/>
    <mergeCell ref="E21:G21"/>
    <mergeCell ref="C19:D24"/>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V1048576"/>
  <sheetViews>
    <sheetView topLeftCell="A46" zoomScale="70" zoomScaleNormal="70" workbookViewId="0">
      <selection activeCell="E52" sqref="E52:F52"/>
    </sheetView>
  </sheetViews>
  <sheetFormatPr baseColWidth="10" defaultColWidth="0" defaultRowHeight="15" zeroHeight="1" x14ac:dyDescent="0.25"/>
  <cols>
    <col min="1" max="1" width="6.7109375" style="4" customWidth="1"/>
    <col min="2" max="2" width="8.140625" style="4" customWidth="1"/>
    <col min="3" max="3" width="3.42578125" style="4" customWidth="1"/>
    <col min="4" max="4" width="43.5703125" style="3" customWidth="1"/>
    <col min="5" max="5" width="48.85546875" style="4" customWidth="1"/>
    <col min="6" max="6" width="44.7109375" style="4" customWidth="1"/>
    <col min="7" max="7" width="51.85546875" style="4" customWidth="1"/>
    <col min="8" max="8" width="37.42578125" style="4" customWidth="1"/>
    <col min="9" max="9" width="40.42578125" style="4" customWidth="1"/>
    <col min="10" max="10" width="19.42578125" style="4" customWidth="1"/>
    <col min="11" max="11" width="18.5703125" style="4" customWidth="1"/>
    <col min="12" max="12" width="19.7109375" style="4" customWidth="1"/>
    <col min="13" max="13" width="21.85546875" style="4" customWidth="1"/>
    <col min="14" max="14" width="38.5703125" style="4" customWidth="1"/>
    <col min="15" max="15" width="46.85546875" style="4" customWidth="1"/>
    <col min="16" max="16" width="31" style="4" customWidth="1"/>
    <col min="17" max="17" width="12.7109375" style="4" customWidth="1"/>
    <col min="18" max="18" width="11.42578125" style="4" hidden="1" customWidth="1"/>
    <col min="19" max="22" width="0" style="4" hidden="1" customWidth="1"/>
    <col min="23" max="16384" width="11.42578125" style="4" hidden="1"/>
  </cols>
  <sheetData>
    <row r="1" spans="1:17" s="2" customFormat="1" x14ac:dyDescent="0.25">
      <c r="A1" s="320"/>
      <c r="B1" s="320"/>
      <c r="C1" s="320"/>
      <c r="D1" s="336"/>
      <c r="E1" s="320"/>
      <c r="F1" s="320"/>
      <c r="G1" s="320"/>
      <c r="H1" s="320"/>
      <c r="I1" s="320"/>
      <c r="J1" s="320"/>
      <c r="K1" s="320"/>
      <c r="L1" s="320"/>
      <c r="M1" s="320"/>
      <c r="N1" s="320"/>
      <c r="O1" s="320"/>
      <c r="P1" s="320"/>
      <c r="Q1" s="320"/>
    </row>
    <row r="2" spans="1:17" s="2" customFormat="1" x14ac:dyDescent="0.25">
      <c r="A2" s="320"/>
      <c r="B2" s="320"/>
      <c r="C2" s="320"/>
      <c r="D2" s="327"/>
      <c r="E2" s="327"/>
      <c r="F2" s="327"/>
      <c r="G2" s="320"/>
      <c r="H2" s="320"/>
      <c r="I2" s="518" t="s">
        <v>0</v>
      </c>
      <c r="J2" s="518" t="str">
        <f>[2]Índice!L2</f>
        <v>113-F31</v>
      </c>
      <c r="K2" s="320"/>
      <c r="L2" s="320"/>
      <c r="M2" s="320"/>
      <c r="N2" s="320"/>
      <c r="O2" s="320"/>
      <c r="P2" s="320"/>
      <c r="Q2" s="320"/>
    </row>
    <row r="3" spans="1:17" s="2" customFormat="1" x14ac:dyDescent="0.25">
      <c r="A3" s="320"/>
      <c r="B3" s="320"/>
      <c r="C3" s="320"/>
      <c r="D3" s="327"/>
      <c r="E3" s="327"/>
      <c r="F3" s="327"/>
      <c r="G3" s="320"/>
      <c r="H3" s="320"/>
      <c r="I3" s="518" t="s">
        <v>2</v>
      </c>
      <c r="J3" s="515">
        <v>10</v>
      </c>
      <c r="K3" s="320"/>
      <c r="L3" s="320"/>
      <c r="M3" s="320"/>
      <c r="N3" s="320"/>
      <c r="O3" s="320"/>
      <c r="P3" s="320"/>
      <c r="Q3" s="320"/>
    </row>
    <row r="4" spans="1:17" s="2" customFormat="1" x14ac:dyDescent="0.25">
      <c r="A4" s="320"/>
      <c r="B4" s="320"/>
      <c r="C4" s="320"/>
      <c r="D4" s="327"/>
      <c r="E4" s="327"/>
      <c r="F4" s="327"/>
      <c r="G4" s="320"/>
      <c r="H4" s="320"/>
      <c r="I4" s="518" t="s">
        <v>3</v>
      </c>
      <c r="J4" s="516">
        <v>45848</v>
      </c>
      <c r="K4" s="320"/>
      <c r="L4" s="320"/>
      <c r="M4" s="320"/>
      <c r="N4" s="320"/>
      <c r="O4" s="320"/>
      <c r="P4" s="320"/>
      <c r="Q4" s="320"/>
    </row>
    <row r="5" spans="1:17" s="2" customFormat="1" x14ac:dyDescent="0.25">
      <c r="A5" s="320"/>
      <c r="B5" s="320"/>
      <c r="C5" s="320"/>
      <c r="D5" s="336"/>
      <c r="E5" s="320"/>
      <c r="F5" s="320"/>
      <c r="G5" s="320"/>
      <c r="H5" s="320"/>
      <c r="I5" s="518" t="s">
        <v>4</v>
      </c>
      <c r="J5" s="518" t="s">
        <v>1222</v>
      </c>
      <c r="K5" s="320"/>
      <c r="L5" s="320"/>
      <c r="M5" s="320"/>
      <c r="N5" s="320"/>
      <c r="O5" s="320"/>
      <c r="P5" s="320"/>
      <c r="Q5" s="320"/>
    </row>
    <row r="6" spans="1:17" s="2" customFormat="1" x14ac:dyDescent="0.25">
      <c r="A6" s="320"/>
      <c r="B6" s="320"/>
      <c r="C6" s="320"/>
      <c r="D6" s="336"/>
      <c r="E6" s="320"/>
      <c r="F6" s="320"/>
      <c r="G6" s="320"/>
      <c r="H6" s="320"/>
      <c r="I6" s="320"/>
      <c r="J6" s="320"/>
      <c r="K6" s="320"/>
      <c r="L6" s="320"/>
      <c r="M6" s="320"/>
      <c r="N6" s="320"/>
      <c r="O6" s="320"/>
      <c r="P6" s="320"/>
      <c r="Q6" s="320"/>
    </row>
    <row r="7" spans="1:17" s="2" customFormat="1" ht="30" customHeight="1" x14ac:dyDescent="0.25">
      <c r="A7" s="320"/>
      <c r="B7" s="320"/>
      <c r="C7" s="320"/>
      <c r="D7" s="336"/>
      <c r="E7" s="328"/>
      <c r="F7" s="328"/>
      <c r="G7" s="328"/>
      <c r="H7" s="328"/>
      <c r="I7" s="328"/>
      <c r="J7" s="328"/>
      <c r="K7" s="328"/>
      <c r="L7" s="328"/>
      <c r="M7" s="328"/>
      <c r="N7" s="328"/>
      <c r="O7" s="320"/>
      <c r="P7" s="320"/>
      <c r="Q7" s="320"/>
    </row>
    <row r="8" spans="1:17" s="300" customFormat="1" ht="27.75" customHeight="1" x14ac:dyDescent="0.25">
      <c r="D8" s="337"/>
    </row>
    <row r="9" spans="1:17" s="301" customFormat="1" ht="30.95" customHeight="1" x14ac:dyDescent="0.25">
      <c r="B9" s="583" t="s">
        <v>92</v>
      </c>
      <c r="C9" s="583"/>
      <c r="D9" s="583"/>
      <c r="E9" s="593" t="str">
        <f>'PDI-01'!E13</f>
        <v xml:space="preserve">Excelencia Académica para la Formación Integral </v>
      </c>
      <c r="F9" s="593"/>
      <c r="G9" s="593"/>
      <c r="H9" s="338"/>
      <c r="I9" s="338"/>
      <c r="J9" s="338"/>
      <c r="K9" s="338"/>
      <c r="L9" s="338"/>
      <c r="M9" s="338"/>
      <c r="N9" s="338"/>
      <c r="O9" s="338"/>
      <c r="P9" s="338"/>
    </row>
    <row r="10" spans="1:17" s="301" customFormat="1" ht="6.75" customHeight="1" x14ac:dyDescent="0.25">
      <c r="D10" s="339"/>
    </row>
    <row r="11" spans="1:17" s="301" customFormat="1" ht="30.95" customHeight="1" x14ac:dyDescent="0.25">
      <c r="B11" s="583" t="s">
        <v>16</v>
      </c>
      <c r="C11" s="583"/>
      <c r="D11" s="583"/>
      <c r="E11" s="593" t="str">
        <f>'PDI-01'!E15</f>
        <v>Gestión curricular</v>
      </c>
      <c r="F11" s="593"/>
      <c r="G11" s="593"/>
    </row>
    <row r="12" spans="1:17" s="301" customFormat="1" ht="6.75" customHeight="1" x14ac:dyDescent="0.25">
      <c r="D12" s="339"/>
    </row>
    <row r="13" spans="1:17" s="301" customFormat="1" ht="30.95" customHeight="1" x14ac:dyDescent="0.25">
      <c r="B13" s="620" t="s">
        <v>93</v>
      </c>
      <c r="C13" s="620"/>
      <c r="D13" s="620"/>
      <c r="E13" s="593" t="str">
        <f>'PDI-01'!E11</f>
        <v>Diseño y renovación curricular de los programas académicos (PDI2028 – CEA - 01)</v>
      </c>
      <c r="F13" s="593"/>
      <c r="G13" s="593"/>
      <c r="H13" s="338"/>
      <c r="I13" s="338"/>
      <c r="J13" s="338"/>
      <c r="K13" s="338"/>
      <c r="L13" s="338"/>
      <c r="M13" s="338"/>
      <c r="N13" s="338"/>
      <c r="O13" s="338"/>
      <c r="P13" s="338"/>
    </row>
    <row r="14" spans="1:17" s="301" customFormat="1" ht="16.5" x14ac:dyDescent="0.25">
      <c r="B14" s="302"/>
      <c r="C14" s="302"/>
      <c r="D14" s="302"/>
      <c r="E14" s="260"/>
      <c r="F14" s="260"/>
      <c r="G14" s="260"/>
      <c r="H14" s="338"/>
      <c r="I14" s="338"/>
      <c r="J14" s="338"/>
      <c r="K14" s="338"/>
      <c r="L14" s="338"/>
      <c r="M14" s="338"/>
      <c r="N14" s="338"/>
      <c r="O14" s="338"/>
      <c r="P14" s="338"/>
    </row>
    <row r="15" spans="1:17" s="301" customFormat="1" ht="16.5" x14ac:dyDescent="0.25">
      <c r="B15" s="302"/>
      <c r="C15" s="302"/>
      <c r="D15" s="302"/>
      <c r="E15" s="260"/>
      <c r="F15" s="260"/>
      <c r="G15" s="260"/>
      <c r="H15" s="338"/>
      <c r="I15" s="338"/>
      <c r="J15" s="338"/>
      <c r="K15" s="338"/>
      <c r="L15" s="338"/>
      <c r="M15" s="338"/>
      <c r="N15" s="338"/>
      <c r="O15" s="338"/>
      <c r="P15" s="338"/>
    </row>
    <row r="16" spans="1:17" s="301" customFormat="1" ht="204" customHeight="1" x14ac:dyDescent="0.25">
      <c r="B16" s="302"/>
      <c r="C16" s="302"/>
      <c r="D16" s="347" t="s">
        <v>94</v>
      </c>
      <c r="E16" s="612" t="str">
        <f>'PDI-02'!C19</f>
        <v xml:space="preserve"> La Universidad Tecnológica de Pereira para mantener su esencia de institución de educación superior pública y responder a los objetivos que el Estado le ha encomendado, debe promover en los programas académicos la revisión y renovación permanente de las propuestas académicas curriculares para hacerlas pertinentes a la sociedad actual y del futuro, en búsqueda de la calidad y la excelencia académica.
</v>
      </c>
      <c r="F16" s="612"/>
      <c r="G16" s="334" t="s">
        <v>95</v>
      </c>
      <c r="H16" s="556" t="s">
        <v>96</v>
      </c>
      <c r="I16" s="556"/>
      <c r="J16" s="556"/>
      <c r="K16" s="556"/>
      <c r="L16" s="556"/>
      <c r="M16" s="260"/>
      <c r="N16" s="338"/>
      <c r="O16" s="338"/>
      <c r="P16" s="338"/>
    </row>
    <row r="17" spans="2:18" s="301" customFormat="1" ht="32.25" customHeight="1" x14ac:dyDescent="0.25">
      <c r="B17" s="302"/>
      <c r="C17" s="302"/>
      <c r="D17" s="349" t="s">
        <v>97</v>
      </c>
      <c r="E17" s="619" t="str">
        <f>'PDI-02'!E19:G19</f>
        <v>1 Resistencia al cambio de la comunidad universitaria para renovar las propuestas curriculares de los programas.</v>
      </c>
      <c r="F17" s="619"/>
      <c r="G17" s="613" t="s">
        <v>98</v>
      </c>
      <c r="H17" s="615" t="s">
        <v>99</v>
      </c>
      <c r="I17" s="616"/>
      <c r="J17" s="616"/>
      <c r="K17" s="616"/>
      <c r="L17" s="617"/>
      <c r="M17" s="260"/>
      <c r="N17" s="338"/>
      <c r="O17" s="338"/>
      <c r="P17" s="338"/>
    </row>
    <row r="18" spans="2:18" s="301" customFormat="1" ht="32.25" customHeight="1" x14ac:dyDescent="0.25">
      <c r="B18" s="302"/>
      <c r="C18" s="302"/>
      <c r="D18" s="349" t="s">
        <v>100</v>
      </c>
      <c r="E18" s="619" t="str">
        <f>'PDI-02'!E20:G20</f>
        <v>2 Falta de formación pedagógica, didáctica y  curricular en la base docente de la Universidad para promover los cambios curriculares.</v>
      </c>
      <c r="F18" s="619"/>
      <c r="G18" s="614"/>
      <c r="H18" s="603"/>
      <c r="I18" s="600"/>
      <c r="J18" s="600"/>
      <c r="K18" s="600"/>
      <c r="L18" s="618"/>
      <c r="M18" s="260"/>
      <c r="N18" s="338"/>
      <c r="O18" s="338"/>
      <c r="P18" s="338"/>
    </row>
    <row r="19" spans="2:18" s="301" customFormat="1" ht="24.75" customHeight="1" x14ac:dyDescent="0.25">
      <c r="B19" s="302"/>
      <c r="C19" s="302"/>
      <c r="D19" s="302"/>
      <c r="E19" s="260"/>
      <c r="F19" s="260"/>
      <c r="G19" s="260"/>
      <c r="H19" s="338"/>
      <c r="I19" s="338"/>
      <c r="J19" s="338"/>
      <c r="K19" s="338"/>
      <c r="L19" s="338"/>
      <c r="M19" s="338"/>
      <c r="N19" s="338"/>
      <c r="O19" s="338"/>
      <c r="P19" s="338"/>
    </row>
    <row r="20" spans="2:18" s="313" customFormat="1" ht="16.5" x14ac:dyDescent="0.3">
      <c r="D20" s="340"/>
    </row>
    <row r="21" spans="2:18" s="313" customFormat="1" ht="27.75" customHeight="1" x14ac:dyDescent="0.3">
      <c r="D21" s="334" t="s">
        <v>101</v>
      </c>
    </row>
    <row r="22" spans="2:18" s="313" customFormat="1" ht="34.5" customHeight="1" x14ac:dyDescent="0.3">
      <c r="D22" s="555" t="s">
        <v>102</v>
      </c>
      <c r="E22" s="580"/>
      <c r="F22" s="580"/>
      <c r="G22" s="580"/>
      <c r="H22" s="580"/>
      <c r="I22" s="580"/>
      <c r="J22" s="580"/>
      <c r="K22" s="580"/>
      <c r="L22" s="580"/>
      <c r="M22" s="580"/>
      <c r="N22" s="580"/>
      <c r="O22" s="554"/>
      <c r="P22" s="9"/>
      <c r="Q22" s="341"/>
    </row>
    <row r="23" spans="2:18" s="313" customFormat="1" ht="34.5" customHeight="1" x14ac:dyDescent="0.3">
      <c r="D23" s="10"/>
      <c r="E23" s="10"/>
      <c r="F23" s="10"/>
      <c r="G23" s="10"/>
      <c r="H23" s="10"/>
      <c r="I23" s="10"/>
      <c r="J23" s="10"/>
      <c r="K23" s="10"/>
      <c r="L23" s="10"/>
      <c r="M23" s="10"/>
      <c r="N23" s="10"/>
      <c r="O23" s="10"/>
      <c r="P23" s="10"/>
      <c r="Q23" s="341"/>
    </row>
    <row r="24" spans="2:18" s="313" customFormat="1" ht="30" customHeight="1" x14ac:dyDescent="0.3">
      <c r="B24" s="11"/>
      <c r="D24" s="611" t="s">
        <v>103</v>
      </c>
      <c r="E24" s="611"/>
      <c r="F24" s="611"/>
      <c r="G24" s="611"/>
      <c r="H24" s="611"/>
      <c r="I24" s="611"/>
      <c r="J24" s="611"/>
      <c r="K24" s="611"/>
      <c r="L24" s="611"/>
      <c r="M24" s="611"/>
      <c r="N24" s="611"/>
      <c r="O24" s="611"/>
      <c r="P24" s="611"/>
      <c r="Q24" s="341"/>
    </row>
    <row r="25" spans="2:18" s="313" customFormat="1" ht="18" customHeight="1" x14ac:dyDescent="0.3">
      <c r="B25" s="604" t="s">
        <v>104</v>
      </c>
      <c r="D25" s="605" t="s">
        <v>105</v>
      </c>
      <c r="E25" s="555" t="s">
        <v>106</v>
      </c>
      <c r="F25" s="580"/>
      <c r="G25" s="580"/>
      <c r="H25" s="580"/>
      <c r="I25" s="580"/>
      <c r="J25" s="580"/>
      <c r="K25" s="580"/>
      <c r="L25" s="580"/>
      <c r="M25" s="554"/>
      <c r="N25" s="605" t="s">
        <v>107</v>
      </c>
      <c r="O25" s="605" t="s">
        <v>108</v>
      </c>
      <c r="P25" s="605" t="s">
        <v>109</v>
      </c>
    </row>
    <row r="26" spans="2:18" s="313" customFormat="1" ht="75.75" customHeight="1" x14ac:dyDescent="0.3">
      <c r="B26" s="604"/>
      <c r="D26" s="606"/>
      <c r="E26" s="334" t="s">
        <v>110</v>
      </c>
      <c r="F26" s="351" t="s">
        <v>111</v>
      </c>
      <c r="G26" s="334" t="s">
        <v>112</v>
      </c>
      <c r="H26" s="334" t="s">
        <v>113</v>
      </c>
      <c r="I26" s="334" t="s">
        <v>114</v>
      </c>
      <c r="J26" s="334" t="s">
        <v>115</v>
      </c>
      <c r="K26" s="334" t="s">
        <v>116</v>
      </c>
      <c r="L26" s="334" t="s">
        <v>117</v>
      </c>
      <c r="M26" s="351" t="s">
        <v>118</v>
      </c>
      <c r="N26" s="606"/>
      <c r="O26" s="607"/>
      <c r="P26" s="607"/>
      <c r="R26" s="342">
        <v>3</v>
      </c>
    </row>
    <row r="27" spans="2:18" s="331" customFormat="1" ht="108" customHeight="1" x14ac:dyDescent="0.25">
      <c r="B27" s="604"/>
      <c r="D27" s="13" t="s">
        <v>119</v>
      </c>
      <c r="E27" s="478" t="s">
        <v>120</v>
      </c>
      <c r="F27" s="479" t="s">
        <v>121</v>
      </c>
      <c r="G27" s="480" t="s">
        <v>122</v>
      </c>
      <c r="H27" s="481" t="s">
        <v>123</v>
      </c>
      <c r="I27" s="473">
        <v>0.55000000000000004</v>
      </c>
      <c r="J27" s="482">
        <v>0.5</v>
      </c>
      <c r="K27" s="482">
        <v>0.65</v>
      </c>
      <c r="L27" s="482">
        <v>0.75</v>
      </c>
      <c r="M27" s="483">
        <v>0.9</v>
      </c>
      <c r="N27" s="13" t="s">
        <v>124</v>
      </c>
      <c r="O27" s="484" t="s">
        <v>125</v>
      </c>
      <c r="P27" s="485" t="s">
        <v>126</v>
      </c>
      <c r="R27" s="343"/>
    </row>
    <row r="28" spans="2:18" s="331" customFormat="1" ht="110.25" customHeight="1" x14ac:dyDescent="0.25">
      <c r="B28" s="604"/>
      <c r="D28" s="477" t="s">
        <v>127</v>
      </c>
      <c r="E28" s="13" t="s">
        <v>1209</v>
      </c>
      <c r="F28" s="13" t="s">
        <v>1210</v>
      </c>
      <c r="G28" s="13" t="s">
        <v>122</v>
      </c>
      <c r="H28" s="13" t="s">
        <v>1211</v>
      </c>
      <c r="I28" s="504">
        <v>0.38269999999999998</v>
      </c>
      <c r="J28" s="495">
        <v>0.4</v>
      </c>
      <c r="K28" s="495">
        <v>0.42</v>
      </c>
      <c r="L28" s="495">
        <v>0.43</v>
      </c>
      <c r="M28" s="495">
        <v>0.44</v>
      </c>
      <c r="N28" s="13" t="s">
        <v>1212</v>
      </c>
      <c r="O28" s="13" t="s">
        <v>1213</v>
      </c>
      <c r="P28" s="13" t="s">
        <v>11</v>
      </c>
      <c r="R28" s="343"/>
    </row>
    <row r="29" spans="2:18" s="313" customFormat="1" ht="21.75" customHeight="1" x14ac:dyDescent="0.3">
      <c r="B29" s="344"/>
      <c r="D29" s="303"/>
      <c r="F29" s="345"/>
    </row>
    <row r="30" spans="2:18" s="313" customFormat="1" ht="21.75" customHeight="1" x14ac:dyDescent="0.3">
      <c r="B30" s="344"/>
      <c r="D30" s="608" t="s">
        <v>128</v>
      </c>
      <c r="E30" s="608"/>
      <c r="F30" s="608"/>
      <c r="G30" s="608"/>
      <c r="H30" s="608"/>
      <c r="I30" s="608"/>
      <c r="J30" s="608"/>
      <c r="K30" s="608"/>
      <c r="L30" s="608"/>
      <c r="M30" s="608"/>
      <c r="N30" s="608"/>
      <c r="O30" s="608"/>
      <c r="P30" s="608"/>
    </row>
    <row r="31" spans="2:18" s="313" customFormat="1" ht="21.75" customHeight="1" x14ac:dyDescent="0.3">
      <c r="B31" s="604" t="s">
        <v>129</v>
      </c>
      <c r="D31" s="605" t="s">
        <v>130</v>
      </c>
      <c r="E31" s="555" t="s">
        <v>106</v>
      </c>
      <c r="F31" s="580"/>
      <c r="G31" s="580"/>
      <c r="H31" s="580"/>
      <c r="I31" s="580"/>
      <c r="J31" s="580"/>
      <c r="K31" s="580"/>
      <c r="L31" s="580"/>
      <c r="M31" s="554"/>
      <c r="N31" s="605" t="s">
        <v>107</v>
      </c>
      <c r="O31" s="605" t="s">
        <v>108</v>
      </c>
      <c r="P31" s="605" t="s">
        <v>1199</v>
      </c>
    </row>
    <row r="32" spans="2:18" s="313" customFormat="1" ht="102.75" customHeight="1" x14ac:dyDescent="0.3">
      <c r="B32" s="604"/>
      <c r="D32" s="606"/>
      <c r="E32" s="334" t="s">
        <v>131</v>
      </c>
      <c r="F32" s="351" t="s">
        <v>111</v>
      </c>
      <c r="G32" s="334" t="s">
        <v>112</v>
      </c>
      <c r="H32" s="334" t="s">
        <v>113</v>
      </c>
      <c r="I32" s="334" t="s">
        <v>114</v>
      </c>
      <c r="J32" s="334" t="s">
        <v>115</v>
      </c>
      <c r="K32" s="334" t="s">
        <v>116</v>
      </c>
      <c r="L32" s="334" t="s">
        <v>117</v>
      </c>
      <c r="M32" s="351" t="s">
        <v>118</v>
      </c>
      <c r="N32" s="606"/>
      <c r="O32" s="609"/>
      <c r="P32" s="607"/>
    </row>
    <row r="33" spans="2:18" s="313" customFormat="1" ht="163.5" customHeight="1" x14ac:dyDescent="0.3">
      <c r="B33" s="604"/>
      <c r="D33" s="610" t="s">
        <v>132</v>
      </c>
      <c r="E33" s="505" t="s">
        <v>133</v>
      </c>
      <c r="F33" s="464" t="s">
        <v>134</v>
      </c>
      <c r="G33" s="463" t="s">
        <v>135</v>
      </c>
      <c r="H33" s="464" t="s">
        <v>136</v>
      </c>
      <c r="I33" s="473">
        <v>0.68</v>
      </c>
      <c r="J33" s="273">
        <v>0.77</v>
      </c>
      <c r="K33" s="437">
        <v>0.8</v>
      </c>
      <c r="L33" s="437">
        <v>0.83</v>
      </c>
      <c r="M33" s="273">
        <v>0.85</v>
      </c>
      <c r="N33" s="508" t="s">
        <v>1192</v>
      </c>
      <c r="O33" s="549" t="s">
        <v>137</v>
      </c>
      <c r="P33" s="549" t="s">
        <v>11</v>
      </c>
    </row>
    <row r="34" spans="2:18" s="313" customFormat="1" ht="97.5" customHeight="1" x14ac:dyDescent="0.3">
      <c r="B34" s="604"/>
      <c r="D34" s="610"/>
      <c r="E34" s="506" t="s">
        <v>138</v>
      </c>
      <c r="F34" s="465" t="s">
        <v>1214</v>
      </c>
      <c r="G34" s="511" t="s">
        <v>1083</v>
      </c>
      <c r="H34" s="471" t="s">
        <v>139</v>
      </c>
      <c r="I34" s="472">
        <v>60</v>
      </c>
      <c r="J34" s="512">
        <v>60</v>
      </c>
      <c r="K34" s="470">
        <v>78</v>
      </c>
      <c r="L34" s="470">
        <v>90</v>
      </c>
      <c r="M34" s="470">
        <v>108</v>
      </c>
      <c r="N34" s="513" t="s">
        <v>1215</v>
      </c>
      <c r="O34" s="549"/>
      <c r="P34" s="549"/>
    </row>
    <row r="35" spans="2:18" s="313" customFormat="1" ht="147" customHeight="1" x14ac:dyDescent="0.3">
      <c r="B35" s="604"/>
      <c r="D35" s="610"/>
      <c r="E35" s="507" t="s">
        <v>1193</v>
      </c>
      <c r="F35" s="465" t="s">
        <v>140</v>
      </c>
      <c r="G35" s="463" t="s">
        <v>135</v>
      </c>
      <c r="H35" s="466" t="s">
        <v>141</v>
      </c>
      <c r="I35" s="458" t="s">
        <v>142</v>
      </c>
      <c r="J35" s="459">
        <v>0.05</v>
      </c>
      <c r="K35" s="459">
        <v>0.05</v>
      </c>
      <c r="L35" s="459">
        <v>0.05</v>
      </c>
      <c r="M35" s="273">
        <v>0</v>
      </c>
      <c r="N35" s="509" t="s">
        <v>143</v>
      </c>
      <c r="O35" s="549"/>
      <c r="P35" s="549"/>
    </row>
    <row r="36" spans="2:18" s="313" customFormat="1" ht="33.75" customHeight="1" x14ac:dyDescent="0.3">
      <c r="B36" s="344"/>
      <c r="D36" s="303"/>
      <c r="F36" s="345"/>
    </row>
    <row r="37" spans="2:18" s="313" customFormat="1" ht="31.5" customHeight="1" x14ac:dyDescent="0.3">
      <c r="B37" s="344"/>
      <c r="D37" s="608" t="s">
        <v>144</v>
      </c>
      <c r="E37" s="608"/>
      <c r="F37" s="608"/>
      <c r="G37" s="608"/>
      <c r="H37" s="608"/>
      <c r="I37" s="608"/>
      <c r="J37" s="608"/>
      <c r="K37" s="608"/>
      <c r="L37" s="608"/>
      <c r="M37" s="608"/>
      <c r="N37" s="608"/>
      <c r="O37" s="608"/>
      <c r="P37" s="608"/>
    </row>
    <row r="38" spans="2:18" s="313" customFormat="1" ht="21.75" customHeight="1" x14ac:dyDescent="0.3">
      <c r="B38" s="604" t="s">
        <v>145</v>
      </c>
      <c r="D38" s="605" t="s">
        <v>146</v>
      </c>
      <c r="E38" s="555" t="s">
        <v>106</v>
      </c>
      <c r="F38" s="580"/>
      <c r="G38" s="580"/>
      <c r="H38" s="580"/>
      <c r="I38" s="580"/>
      <c r="J38" s="580"/>
      <c r="K38" s="580"/>
      <c r="L38" s="580"/>
      <c r="M38" s="554"/>
      <c r="N38" s="605" t="s">
        <v>107</v>
      </c>
      <c r="O38" s="605" t="s">
        <v>108</v>
      </c>
      <c r="P38" s="605" t="s">
        <v>147</v>
      </c>
    </row>
    <row r="39" spans="2:18" s="313" customFormat="1" ht="109.5" customHeight="1" x14ac:dyDescent="0.3">
      <c r="B39" s="604"/>
      <c r="D39" s="606"/>
      <c r="E39" s="334" t="s">
        <v>148</v>
      </c>
      <c r="F39" s="351" t="s">
        <v>111</v>
      </c>
      <c r="G39" s="334" t="s">
        <v>112</v>
      </c>
      <c r="H39" s="334" t="s">
        <v>113</v>
      </c>
      <c r="I39" s="334" t="s">
        <v>114</v>
      </c>
      <c r="J39" s="334" t="s">
        <v>115</v>
      </c>
      <c r="K39" s="334" t="s">
        <v>116</v>
      </c>
      <c r="L39" s="334" t="s">
        <v>117</v>
      </c>
      <c r="M39" s="351" t="s">
        <v>118</v>
      </c>
      <c r="N39" s="606"/>
      <c r="O39" s="609"/>
      <c r="P39" s="607"/>
    </row>
    <row r="40" spans="2:18" s="313" customFormat="1" ht="82.5" x14ac:dyDescent="0.3">
      <c r="B40" s="604"/>
      <c r="D40" s="628" t="s">
        <v>17</v>
      </c>
      <c r="E40" s="13" t="s">
        <v>149</v>
      </c>
      <c r="F40" s="13" t="s">
        <v>150</v>
      </c>
      <c r="G40" s="13" t="s">
        <v>135</v>
      </c>
      <c r="H40" s="13" t="s">
        <v>151</v>
      </c>
      <c r="I40" s="269">
        <v>1</v>
      </c>
      <c r="J40" s="269">
        <v>1</v>
      </c>
      <c r="K40" s="269">
        <v>1</v>
      </c>
      <c r="L40" s="269">
        <v>1</v>
      </c>
      <c r="M40" s="269">
        <v>1</v>
      </c>
      <c r="N40" s="13" t="s">
        <v>152</v>
      </c>
      <c r="O40" s="634" t="s">
        <v>153</v>
      </c>
      <c r="P40" s="636" t="s">
        <v>11</v>
      </c>
    </row>
    <row r="41" spans="2:18" s="313" customFormat="1" ht="81" customHeight="1" x14ac:dyDescent="0.3">
      <c r="B41" s="604"/>
      <c r="D41" s="629"/>
      <c r="E41" s="458" t="s">
        <v>154</v>
      </c>
      <c r="F41" s="458" t="s">
        <v>155</v>
      </c>
      <c r="G41" s="13" t="s">
        <v>135</v>
      </c>
      <c r="H41" s="305" t="s">
        <v>156</v>
      </c>
      <c r="I41" s="474">
        <v>1</v>
      </c>
      <c r="J41" s="459">
        <v>1</v>
      </c>
      <c r="K41" s="269">
        <v>1</v>
      </c>
      <c r="L41" s="269">
        <v>1</v>
      </c>
      <c r="M41" s="459">
        <v>0.85</v>
      </c>
      <c r="N41" s="305" t="s">
        <v>157</v>
      </c>
      <c r="O41" s="635"/>
      <c r="P41" s="637"/>
    </row>
    <row r="42" spans="2:18" s="313" customFormat="1" ht="21.75" customHeight="1" x14ac:dyDescent="0.3">
      <c r="B42" s="344"/>
      <c r="D42" s="341"/>
      <c r="F42" s="345"/>
    </row>
    <row r="43" spans="2:18" s="313" customFormat="1" ht="32.25" customHeight="1" x14ac:dyDescent="0.3">
      <c r="B43" s="1"/>
      <c r="D43" s="611" t="s">
        <v>158</v>
      </c>
      <c r="E43" s="611"/>
      <c r="F43" s="611"/>
      <c r="G43" s="611"/>
      <c r="H43" s="611"/>
      <c r="I43" s="611"/>
      <c r="J43" s="611"/>
      <c r="K43" s="611"/>
      <c r="L43" s="611"/>
      <c r="M43" s="611"/>
      <c r="N43" s="611"/>
      <c r="O43" s="611"/>
      <c r="P43" s="611"/>
      <c r="Q43" s="340"/>
      <c r="R43" s="340"/>
    </row>
    <row r="44" spans="2:18" s="313" customFormat="1" ht="17.25" customHeight="1" x14ac:dyDescent="0.3">
      <c r="B44" s="604" t="s">
        <v>159</v>
      </c>
      <c r="D44" s="605" t="s">
        <v>160</v>
      </c>
      <c r="E44" s="605" t="s">
        <v>161</v>
      </c>
      <c r="F44" s="555" t="s">
        <v>106</v>
      </c>
      <c r="G44" s="580"/>
      <c r="H44" s="580"/>
      <c r="I44" s="580"/>
      <c r="J44" s="580"/>
      <c r="K44" s="580"/>
      <c r="L44" s="580"/>
      <c r="M44" s="580"/>
      <c r="N44" s="536" t="s">
        <v>107</v>
      </c>
      <c r="O44" s="578" t="s">
        <v>108</v>
      </c>
      <c r="P44" s="605" t="s">
        <v>162</v>
      </c>
    </row>
    <row r="45" spans="2:18" s="313" customFormat="1" ht="105.75" customHeight="1" x14ac:dyDescent="0.3">
      <c r="B45" s="604"/>
      <c r="D45" s="606"/>
      <c r="E45" s="606"/>
      <c r="F45" s="348" t="s">
        <v>163</v>
      </c>
      <c r="G45" s="348" t="s">
        <v>111</v>
      </c>
      <c r="H45" s="348" t="s">
        <v>112</v>
      </c>
      <c r="I45" s="348" t="s">
        <v>113</v>
      </c>
      <c r="J45" s="334" t="s">
        <v>115</v>
      </c>
      <c r="K45" s="334" t="s">
        <v>116</v>
      </c>
      <c r="L45" s="334" t="s">
        <v>117</v>
      </c>
      <c r="M45" s="334" t="s">
        <v>118</v>
      </c>
      <c r="N45" s="542"/>
      <c r="O45" s="640"/>
      <c r="P45" s="607"/>
    </row>
    <row r="46" spans="2:18" s="313" customFormat="1" ht="197.25" customHeight="1" x14ac:dyDescent="0.3">
      <c r="B46" s="604"/>
      <c r="D46" s="624" t="str">
        <f>H17</f>
        <v>Acompañar en la elaboración de diagnósticos de los estados de los currículos, en la elaboración de rutas de trabajo y, en el seguimiento y sistematización del proceso de renovación de los currículos por parte de los programas académicos de pregrado y postgrado, promoviendo la participación de los colectivos académicos y procesos de reflexión que aporten a la formación de profesionales críticos, comprometidos con la transformación personal y social.</v>
      </c>
      <c r="E46" s="272" t="s">
        <v>1217</v>
      </c>
      <c r="F46" s="13" t="s">
        <v>164</v>
      </c>
      <c r="G46" s="13" t="s">
        <v>165</v>
      </c>
      <c r="H46" s="13" t="s">
        <v>122</v>
      </c>
      <c r="I46" s="13" t="s">
        <v>166</v>
      </c>
      <c r="J46" s="467">
        <v>1</v>
      </c>
      <c r="K46" s="467">
        <v>1</v>
      </c>
      <c r="L46" s="468">
        <v>1</v>
      </c>
      <c r="M46" s="468">
        <v>1</v>
      </c>
      <c r="N46" s="468" t="s">
        <v>167</v>
      </c>
      <c r="O46" s="468" t="s">
        <v>168</v>
      </c>
      <c r="P46" s="271" t="s">
        <v>169</v>
      </c>
    </row>
    <row r="47" spans="2:18" s="313" customFormat="1" ht="99" customHeight="1" x14ac:dyDescent="0.3">
      <c r="B47" s="604"/>
      <c r="D47" s="625"/>
      <c r="E47" s="494" t="s">
        <v>1218</v>
      </c>
      <c r="F47" s="13" t="s">
        <v>1194</v>
      </c>
      <c r="G47" s="13" t="s">
        <v>1195</v>
      </c>
      <c r="H47" s="13" t="s">
        <v>122</v>
      </c>
      <c r="I47" s="13" t="s">
        <v>1196</v>
      </c>
      <c r="J47" s="495">
        <v>1</v>
      </c>
      <c r="K47" s="496">
        <v>1</v>
      </c>
      <c r="L47" s="497">
        <v>1</v>
      </c>
      <c r="M47" s="497">
        <v>1</v>
      </c>
      <c r="N47" s="498" t="s">
        <v>170</v>
      </c>
      <c r="O47" s="484" t="s">
        <v>171</v>
      </c>
      <c r="P47" s="484" t="s">
        <v>1197</v>
      </c>
    </row>
    <row r="48" spans="2:18" s="313" customFormat="1" ht="16.5" x14ac:dyDescent="0.3">
      <c r="B48" s="344"/>
      <c r="D48" s="302"/>
    </row>
    <row r="49" spans="2:13" s="313" customFormat="1" ht="35.25" customHeight="1" x14ac:dyDescent="0.3">
      <c r="B49" s="1"/>
      <c r="D49" s="641" t="s">
        <v>172</v>
      </c>
      <c r="E49" s="641"/>
      <c r="F49" s="641"/>
      <c r="G49" s="641"/>
      <c r="H49" s="641"/>
      <c r="I49" s="641"/>
      <c r="J49" s="277"/>
      <c r="K49" s="277"/>
      <c r="L49" s="277"/>
      <c r="M49" s="346"/>
    </row>
    <row r="50" spans="2:13" s="313" customFormat="1" ht="33.75" customHeight="1" x14ac:dyDescent="0.3">
      <c r="B50" s="621" t="s">
        <v>173</v>
      </c>
      <c r="D50" s="605" t="str">
        <f>CONCATENATE("Actividades para Plan Operativo ",E46)</f>
        <v>Actividades para Plan Operativo Plan operativo 1. Acompañamiento en el diseño y renovación curricular de los programas académicos</v>
      </c>
      <c r="E50" s="605"/>
      <c r="F50" s="605"/>
      <c r="G50" s="348" t="s">
        <v>174</v>
      </c>
      <c r="H50" s="348" t="s">
        <v>175</v>
      </c>
      <c r="I50" s="447" t="s">
        <v>176</v>
      </c>
    </row>
    <row r="51" spans="2:13" s="340" customFormat="1" ht="21" customHeight="1" x14ac:dyDescent="0.3">
      <c r="B51" s="622"/>
      <c r="D51" s="350">
        <v>1.1000000000000001</v>
      </c>
      <c r="E51" s="626" t="s">
        <v>177</v>
      </c>
      <c r="F51" s="627"/>
      <c r="G51" s="487" t="s">
        <v>178</v>
      </c>
      <c r="H51" s="488" t="s">
        <v>179</v>
      </c>
      <c r="I51" s="486" t="s">
        <v>180</v>
      </c>
      <c r="J51" s="452"/>
    </row>
    <row r="52" spans="2:13" s="340" customFormat="1" ht="20.45" customHeight="1" x14ac:dyDescent="0.3">
      <c r="B52" s="622"/>
      <c r="D52" s="350">
        <v>1.2</v>
      </c>
      <c r="E52" s="626" t="s">
        <v>181</v>
      </c>
      <c r="F52" s="627"/>
      <c r="G52" s="489" t="s">
        <v>178</v>
      </c>
      <c r="H52" s="490" t="s">
        <v>179</v>
      </c>
      <c r="I52" s="486" t="s">
        <v>180</v>
      </c>
      <c r="J52" s="452"/>
    </row>
    <row r="53" spans="2:13" s="340" customFormat="1" ht="42" customHeight="1" x14ac:dyDescent="0.3">
      <c r="B53" s="622"/>
      <c r="D53" s="350">
        <v>1.3</v>
      </c>
      <c r="E53" s="638" t="s">
        <v>1216</v>
      </c>
      <c r="F53" s="639"/>
      <c r="G53" s="489" t="s">
        <v>178</v>
      </c>
      <c r="H53" s="490" t="s">
        <v>179</v>
      </c>
      <c r="I53" s="486" t="s">
        <v>180</v>
      </c>
      <c r="J53" s="452"/>
    </row>
    <row r="54" spans="2:13" s="340" customFormat="1" ht="46.5" customHeight="1" x14ac:dyDescent="0.3">
      <c r="B54" s="622"/>
      <c r="D54" s="350">
        <v>1.4</v>
      </c>
      <c r="E54" s="632" t="s">
        <v>182</v>
      </c>
      <c r="F54" s="633"/>
      <c r="G54" s="489" t="s">
        <v>178</v>
      </c>
      <c r="H54" s="490" t="s">
        <v>179</v>
      </c>
      <c r="I54" s="486" t="s">
        <v>180</v>
      </c>
      <c r="J54" s="452"/>
    </row>
    <row r="55" spans="2:13" s="340" customFormat="1" ht="16.5" hidden="1" x14ac:dyDescent="0.3">
      <c r="B55" s="622"/>
      <c r="D55" s="350">
        <v>1.5</v>
      </c>
      <c r="E55" s="626"/>
      <c r="F55" s="627"/>
      <c r="G55" s="278"/>
      <c r="H55" s="454"/>
      <c r="I55" s="453"/>
    </row>
    <row r="56" spans="2:13" s="340" customFormat="1" ht="16.5" hidden="1" x14ac:dyDescent="0.3">
      <c r="B56" s="622"/>
      <c r="D56" s="350">
        <v>1.6</v>
      </c>
      <c r="E56" s="626"/>
      <c r="F56" s="627"/>
      <c r="G56" s="278"/>
      <c r="H56" s="278"/>
      <c r="I56" s="451"/>
    </row>
    <row r="57" spans="2:13" s="340" customFormat="1" ht="16.5" hidden="1" x14ac:dyDescent="0.3">
      <c r="B57" s="622"/>
      <c r="D57" s="350">
        <v>1.7</v>
      </c>
      <c r="E57" s="626"/>
      <c r="F57" s="627"/>
      <c r="G57" s="278"/>
      <c r="H57" s="278"/>
      <c r="I57" s="444"/>
    </row>
    <row r="58" spans="2:13" s="300" customFormat="1" x14ac:dyDescent="0.25">
      <c r="B58" s="622"/>
      <c r="D58" s="337"/>
      <c r="G58" s="316"/>
      <c r="H58" s="316"/>
      <c r="I58" s="360"/>
    </row>
    <row r="59" spans="2:13" s="300" customFormat="1" ht="27" customHeight="1" x14ac:dyDescent="0.25">
      <c r="B59" s="622"/>
      <c r="D59" s="606" t="str">
        <f>CONCATENATE("Actividades para Plan Operativo ",E47)</f>
        <v>Actividades para Plan Operativo Plan operativo 2. Desarrollo y gestión integral de los posgrados</v>
      </c>
      <c r="E59" s="606"/>
      <c r="F59" s="606"/>
      <c r="G59" s="334" t="s">
        <v>174</v>
      </c>
      <c r="H59" s="334" t="s">
        <v>175</v>
      </c>
      <c r="I59" s="447" t="s">
        <v>176</v>
      </c>
    </row>
    <row r="60" spans="2:13" s="300" customFormat="1" ht="38.25" customHeight="1" x14ac:dyDescent="0.3">
      <c r="B60" s="622"/>
      <c r="D60" s="350">
        <v>2.1</v>
      </c>
      <c r="E60" s="630" t="s">
        <v>183</v>
      </c>
      <c r="F60" s="631"/>
      <c r="G60" s="499">
        <v>45809</v>
      </c>
      <c r="H60" s="500" t="s">
        <v>179</v>
      </c>
      <c r="I60" s="501" t="s">
        <v>1198</v>
      </c>
      <c r="J60" s="455"/>
    </row>
    <row r="61" spans="2:13" s="300" customFormat="1" ht="46.5" customHeight="1" x14ac:dyDescent="0.3">
      <c r="B61" s="622"/>
      <c r="D61" s="350">
        <v>2.2000000000000002</v>
      </c>
      <c r="E61" s="630" t="s">
        <v>184</v>
      </c>
      <c r="F61" s="631"/>
      <c r="G61" s="502">
        <v>45809</v>
      </c>
      <c r="H61" s="503" t="s">
        <v>179</v>
      </c>
      <c r="I61" s="501" t="s">
        <v>1198</v>
      </c>
      <c r="J61" s="455"/>
    </row>
    <row r="62" spans="2:13" s="300" customFormat="1" ht="16.5" hidden="1" x14ac:dyDescent="0.3">
      <c r="B62" s="622"/>
      <c r="D62" s="350">
        <v>2.2999999999999998</v>
      </c>
      <c r="E62" s="626"/>
      <c r="F62" s="627"/>
      <c r="G62" s="278"/>
      <c r="H62" s="454"/>
      <c r="I62" s="456"/>
    </row>
    <row r="63" spans="2:13" s="300" customFormat="1" ht="16.5" hidden="1" x14ac:dyDescent="0.3">
      <c r="B63" s="622"/>
      <c r="D63" s="350">
        <v>2.4</v>
      </c>
      <c r="E63" s="626"/>
      <c r="F63" s="627"/>
      <c r="G63" s="278"/>
      <c r="H63" s="278"/>
      <c r="I63" s="457"/>
    </row>
    <row r="64" spans="2:13" s="300" customFormat="1" ht="16.5" hidden="1" x14ac:dyDescent="0.3">
      <c r="B64" s="622"/>
      <c r="D64" s="350">
        <v>2.5</v>
      </c>
      <c r="E64" s="626"/>
      <c r="F64" s="627"/>
      <c r="G64" s="278"/>
      <c r="H64" s="278"/>
      <c r="I64" s="443"/>
    </row>
    <row r="65" spans="2:9" s="300" customFormat="1" ht="16.5" hidden="1" x14ac:dyDescent="0.3">
      <c r="B65" s="622"/>
      <c r="D65" s="350">
        <v>2.6</v>
      </c>
      <c r="E65" s="626"/>
      <c r="F65" s="627"/>
      <c r="G65" s="278"/>
      <c r="H65" s="278"/>
      <c r="I65" s="443"/>
    </row>
    <row r="66" spans="2:9" s="300" customFormat="1" ht="16.5" hidden="1" x14ac:dyDescent="0.3">
      <c r="B66" s="623"/>
      <c r="D66" s="350">
        <v>2.7</v>
      </c>
      <c r="E66" s="626"/>
      <c r="F66" s="627"/>
      <c r="G66" s="278"/>
      <c r="H66" s="278"/>
      <c r="I66" s="443"/>
    </row>
    <row r="67" spans="2:9" s="300" customFormat="1" x14ac:dyDescent="0.25">
      <c r="D67" s="337"/>
    </row>
    <row r="68" spans="2:9" s="300" customFormat="1" x14ac:dyDescent="0.25">
      <c r="D68" s="337"/>
    </row>
    <row r="69" spans="2:9" s="300" customFormat="1" hidden="1" x14ac:dyDescent="0.25">
      <c r="D69" s="337"/>
    </row>
    <row r="70" spans="2:9" s="300" customFormat="1" hidden="1" x14ac:dyDescent="0.25">
      <c r="D70" s="337"/>
    </row>
    <row r="71" spans="2:9" s="300" customFormat="1" hidden="1" x14ac:dyDescent="0.25">
      <c r="D71" s="337"/>
    </row>
    <row r="72" spans="2:9" s="300" customFormat="1" hidden="1" x14ac:dyDescent="0.25">
      <c r="D72" s="337"/>
    </row>
    <row r="73" spans="2:9" s="300" customFormat="1" hidden="1" x14ac:dyDescent="0.25">
      <c r="D73" s="337"/>
    </row>
    <row r="74" spans="2:9" s="300" customFormat="1" hidden="1" x14ac:dyDescent="0.25">
      <c r="D74" s="337"/>
    </row>
    <row r="75" spans="2:9" s="300" customFormat="1" hidden="1" x14ac:dyDescent="0.25">
      <c r="D75" s="337"/>
    </row>
    <row r="76" spans="2:9" s="300" customFormat="1" hidden="1" x14ac:dyDescent="0.25">
      <c r="D76" s="337"/>
    </row>
    <row r="77" spans="2:9" s="300" customFormat="1" hidden="1" x14ac:dyDescent="0.25">
      <c r="D77" s="337"/>
    </row>
    <row r="78" spans="2:9" s="300" customFormat="1" hidden="1" x14ac:dyDescent="0.25">
      <c r="D78" s="337"/>
    </row>
    <row r="79" spans="2:9" s="300" customFormat="1" hidden="1" x14ac:dyDescent="0.25">
      <c r="D79" s="337"/>
    </row>
    <row r="80" spans="2:9" s="300" customFormat="1" hidden="1" x14ac:dyDescent="0.25">
      <c r="D80" s="337"/>
    </row>
    <row r="81" spans="4:4" s="300" customFormat="1" hidden="1" x14ac:dyDescent="0.25">
      <c r="D81" s="337"/>
    </row>
    <row r="82" spans="4:4" s="300" customFormat="1" hidden="1" x14ac:dyDescent="0.25">
      <c r="D82" s="337"/>
    </row>
    <row r="83" spans="4:4" s="300" customFormat="1" hidden="1" x14ac:dyDescent="0.25">
      <c r="D83" s="337"/>
    </row>
    <row r="84" spans="4:4" s="300" customFormat="1" hidden="1" x14ac:dyDescent="0.25">
      <c r="D84" s="337"/>
    </row>
    <row r="85" spans="4:4" s="300" customFormat="1" hidden="1" x14ac:dyDescent="0.25">
      <c r="D85" s="337"/>
    </row>
    <row r="86" spans="4:4" s="300" customFormat="1" hidden="1" x14ac:dyDescent="0.25">
      <c r="D86" s="337"/>
    </row>
    <row r="87" spans="4:4" s="300" customFormat="1" hidden="1" x14ac:dyDescent="0.25">
      <c r="D87" s="337"/>
    </row>
    <row r="88" spans="4:4" s="300" customFormat="1" hidden="1" x14ac:dyDescent="0.25">
      <c r="D88" s="337"/>
    </row>
    <row r="89" spans="4:4" s="300" customFormat="1" hidden="1" x14ac:dyDescent="0.25">
      <c r="D89" s="337"/>
    </row>
    <row r="90" spans="4:4" s="300" customFormat="1" hidden="1" x14ac:dyDescent="0.25">
      <c r="D90" s="337"/>
    </row>
    <row r="91" spans="4:4" s="300" customFormat="1" hidden="1" x14ac:dyDescent="0.25">
      <c r="D91" s="337"/>
    </row>
    <row r="92" spans="4:4" s="300" customFormat="1" hidden="1" x14ac:dyDescent="0.25">
      <c r="D92" s="337"/>
    </row>
    <row r="93" spans="4:4" s="300" customFormat="1" hidden="1" x14ac:dyDescent="0.25">
      <c r="D93" s="337"/>
    </row>
    <row r="94" spans="4:4" s="300" customFormat="1" hidden="1" x14ac:dyDescent="0.25">
      <c r="D94" s="337"/>
    </row>
    <row r="95" spans="4:4" s="300" customFormat="1" hidden="1" x14ac:dyDescent="0.25">
      <c r="D95" s="337"/>
    </row>
    <row r="96" spans="4:4" s="300" customFormat="1" hidden="1" x14ac:dyDescent="0.25">
      <c r="D96" s="337"/>
    </row>
    <row r="97" spans="4:4" s="300" customFormat="1" hidden="1" x14ac:dyDescent="0.25">
      <c r="D97" s="337"/>
    </row>
    <row r="98" spans="4:4" s="300" customFormat="1" hidden="1" x14ac:dyDescent="0.25">
      <c r="D98" s="337"/>
    </row>
    <row r="99" spans="4:4" s="300" customFormat="1" hidden="1" x14ac:dyDescent="0.25">
      <c r="D99" s="337"/>
    </row>
    <row r="100" spans="4:4" s="300" customFormat="1" hidden="1" x14ac:dyDescent="0.25">
      <c r="D100" s="337"/>
    </row>
    <row r="101" spans="4:4" s="300" customFormat="1" hidden="1" x14ac:dyDescent="0.25">
      <c r="D101" s="337"/>
    </row>
    <row r="102" spans="4:4" s="300" customFormat="1" hidden="1" x14ac:dyDescent="0.25">
      <c r="D102" s="337"/>
    </row>
    <row r="103" spans="4:4" s="300" customFormat="1" hidden="1" x14ac:dyDescent="0.25">
      <c r="D103" s="337"/>
    </row>
    <row r="104" spans="4:4" s="300" customFormat="1" hidden="1" x14ac:dyDescent="0.25">
      <c r="D104" s="337"/>
    </row>
    <row r="105" spans="4:4" s="300" customFormat="1" hidden="1" x14ac:dyDescent="0.25">
      <c r="D105" s="337"/>
    </row>
    <row r="106" spans="4:4" s="300" customFormat="1" hidden="1" x14ac:dyDescent="0.25">
      <c r="D106" s="337"/>
    </row>
    <row r="107" spans="4:4" s="300" customFormat="1" hidden="1" x14ac:dyDescent="0.25">
      <c r="D107" s="337"/>
    </row>
    <row r="108" spans="4:4" s="300" customFormat="1" hidden="1" x14ac:dyDescent="0.25">
      <c r="D108" s="337"/>
    </row>
    <row r="109" spans="4:4" s="300" customFormat="1" hidden="1" x14ac:dyDescent="0.25">
      <c r="D109" s="337"/>
    </row>
    <row r="110" spans="4:4" s="300" customFormat="1" hidden="1" x14ac:dyDescent="0.25">
      <c r="D110" s="337"/>
    </row>
    <row r="111" spans="4:4" s="300" customFormat="1" hidden="1" x14ac:dyDescent="0.25">
      <c r="D111" s="337"/>
    </row>
    <row r="112" spans="4:4" s="300" customFormat="1" hidden="1" x14ac:dyDescent="0.25">
      <c r="D112" s="337"/>
    </row>
    <row r="113" spans="4:4" s="300" customFormat="1" hidden="1" x14ac:dyDescent="0.25">
      <c r="D113" s="337"/>
    </row>
    <row r="114" spans="4:4" s="300" customFormat="1" hidden="1" x14ac:dyDescent="0.25">
      <c r="D114" s="337"/>
    </row>
    <row r="115" spans="4:4" s="300" customFormat="1" hidden="1" x14ac:dyDescent="0.25">
      <c r="D115" s="337"/>
    </row>
    <row r="116" spans="4:4" s="300" customFormat="1" hidden="1" x14ac:dyDescent="0.25">
      <c r="D116" s="337"/>
    </row>
    <row r="117" spans="4:4" s="300" customFormat="1" hidden="1" x14ac:dyDescent="0.25">
      <c r="D117" s="337"/>
    </row>
    <row r="118" spans="4:4" s="300" customFormat="1" hidden="1" x14ac:dyDescent="0.25">
      <c r="D118" s="337"/>
    </row>
    <row r="119" spans="4:4" s="300" customFormat="1" hidden="1" x14ac:dyDescent="0.25">
      <c r="D119" s="337"/>
    </row>
    <row r="120" spans="4:4" s="300" customFormat="1" hidden="1" x14ac:dyDescent="0.25">
      <c r="D120" s="337"/>
    </row>
    <row r="121" spans="4:4" s="300" customFormat="1" hidden="1" x14ac:dyDescent="0.25">
      <c r="D121" s="337"/>
    </row>
    <row r="122" spans="4:4" s="300" customFormat="1" hidden="1" x14ac:dyDescent="0.25">
      <c r="D122" s="337"/>
    </row>
    <row r="123" spans="4:4" s="300" customFormat="1" hidden="1" x14ac:dyDescent="0.25">
      <c r="D123" s="337"/>
    </row>
    <row r="124" spans="4:4" s="300" customFormat="1" hidden="1" x14ac:dyDescent="0.25">
      <c r="D124" s="337"/>
    </row>
    <row r="125" spans="4:4" s="300" customFormat="1" hidden="1" x14ac:dyDescent="0.25">
      <c r="D125" s="337"/>
    </row>
    <row r="126" spans="4:4" s="300" customFormat="1" hidden="1" x14ac:dyDescent="0.25">
      <c r="D126" s="337"/>
    </row>
    <row r="127" spans="4:4" s="300" customFormat="1" hidden="1" x14ac:dyDescent="0.25">
      <c r="D127" s="337"/>
    </row>
    <row r="128" spans="4:4" s="300" customFormat="1" hidden="1" x14ac:dyDescent="0.25">
      <c r="D128" s="337"/>
    </row>
    <row r="129" spans="4:4" s="300" customFormat="1" hidden="1" x14ac:dyDescent="0.25">
      <c r="D129" s="337"/>
    </row>
    <row r="130" spans="4:4" s="300" customFormat="1" hidden="1" x14ac:dyDescent="0.25">
      <c r="D130" s="337"/>
    </row>
    <row r="131" spans="4:4" s="300" customFormat="1" hidden="1" x14ac:dyDescent="0.25">
      <c r="D131" s="337"/>
    </row>
    <row r="132" spans="4:4" s="300" customFormat="1" hidden="1" x14ac:dyDescent="0.25">
      <c r="D132" s="337"/>
    </row>
    <row r="133" spans="4:4" s="300" customFormat="1" hidden="1" x14ac:dyDescent="0.25">
      <c r="D133" s="337"/>
    </row>
    <row r="134" spans="4:4" s="300" customFormat="1" hidden="1" x14ac:dyDescent="0.25">
      <c r="D134" s="337"/>
    </row>
    <row r="135" spans="4:4" s="300" customFormat="1" hidden="1" x14ac:dyDescent="0.25">
      <c r="D135" s="337"/>
    </row>
    <row r="136" spans="4:4" s="300" customFormat="1" hidden="1" x14ac:dyDescent="0.25">
      <c r="D136" s="337"/>
    </row>
    <row r="137" spans="4:4" s="300" customFormat="1" hidden="1" x14ac:dyDescent="0.25">
      <c r="D137" s="337"/>
    </row>
    <row r="138" spans="4:4" s="300" customFormat="1" hidden="1" x14ac:dyDescent="0.25">
      <c r="D138" s="337"/>
    </row>
    <row r="139" spans="4:4" s="300" customFormat="1" hidden="1" x14ac:dyDescent="0.25">
      <c r="D139" s="337"/>
    </row>
    <row r="140" spans="4:4" s="300" customFormat="1" hidden="1" x14ac:dyDescent="0.25">
      <c r="D140" s="337"/>
    </row>
    <row r="141" spans="4:4" s="300" customFormat="1" hidden="1" x14ac:dyDescent="0.25">
      <c r="D141" s="337"/>
    </row>
    <row r="142" spans="4:4" s="300" customFormat="1" hidden="1" x14ac:dyDescent="0.25">
      <c r="D142" s="337"/>
    </row>
    <row r="143" spans="4:4" s="300" customFormat="1" hidden="1" x14ac:dyDescent="0.25">
      <c r="D143" s="337"/>
    </row>
    <row r="144" spans="4:4" s="300" customFormat="1" hidden="1" x14ac:dyDescent="0.25">
      <c r="D144" s="337"/>
    </row>
    <row r="145" spans="4:4" s="300" customFormat="1" hidden="1" x14ac:dyDescent="0.25">
      <c r="D145" s="337"/>
    </row>
    <row r="146" spans="4:4" s="300" customFormat="1" hidden="1" x14ac:dyDescent="0.25">
      <c r="D146" s="337"/>
    </row>
    <row r="147" spans="4:4" s="300" customFormat="1" hidden="1" x14ac:dyDescent="0.25">
      <c r="D147" s="337"/>
    </row>
    <row r="148" spans="4:4" s="300" customFormat="1" hidden="1" x14ac:dyDescent="0.25">
      <c r="D148" s="337"/>
    </row>
    <row r="149" spans="4:4" s="300" customFormat="1" hidden="1" x14ac:dyDescent="0.25">
      <c r="D149" s="337"/>
    </row>
    <row r="150" spans="4:4" s="300" customFormat="1" hidden="1" x14ac:dyDescent="0.25">
      <c r="D150" s="337"/>
    </row>
    <row r="151" spans="4:4" s="300" customFormat="1" hidden="1" x14ac:dyDescent="0.25">
      <c r="D151" s="337"/>
    </row>
    <row r="152" spans="4:4" s="300" customFormat="1" hidden="1" x14ac:dyDescent="0.25">
      <c r="D152" s="337"/>
    </row>
    <row r="153" spans="4:4" s="300" customFormat="1" hidden="1" x14ac:dyDescent="0.25">
      <c r="D153" s="337"/>
    </row>
    <row r="154" spans="4:4" s="300" customFormat="1" hidden="1" x14ac:dyDescent="0.25">
      <c r="D154" s="337"/>
    </row>
    <row r="155" spans="4:4" s="300" customFormat="1" hidden="1" x14ac:dyDescent="0.25">
      <c r="D155" s="337"/>
    </row>
    <row r="156" spans="4:4" s="300" customFormat="1" hidden="1" x14ac:dyDescent="0.25">
      <c r="D156" s="337"/>
    </row>
    <row r="157" spans="4:4" s="300" customFormat="1" hidden="1" x14ac:dyDescent="0.25">
      <c r="D157" s="337"/>
    </row>
    <row r="158" spans="4:4" s="300" customFormat="1" hidden="1" x14ac:dyDescent="0.25">
      <c r="D158" s="337"/>
    </row>
    <row r="159" spans="4:4" s="300" customFormat="1" hidden="1" x14ac:dyDescent="0.25">
      <c r="D159" s="337"/>
    </row>
    <row r="160" spans="4:4" s="300" customFormat="1" hidden="1" x14ac:dyDescent="0.25">
      <c r="D160" s="337"/>
    </row>
    <row r="161" spans="4:4" s="300" customFormat="1" hidden="1" x14ac:dyDescent="0.25">
      <c r="D161" s="337"/>
    </row>
    <row r="162" spans="4:4" s="300" customFormat="1" hidden="1" x14ac:dyDescent="0.25">
      <c r="D162" s="337"/>
    </row>
    <row r="163" spans="4:4" s="300" customFormat="1" hidden="1" x14ac:dyDescent="0.25">
      <c r="D163" s="337"/>
    </row>
    <row r="164" spans="4:4" s="300" customFormat="1" hidden="1" x14ac:dyDescent="0.25">
      <c r="D164" s="337"/>
    </row>
    <row r="165" spans="4:4" s="300" customFormat="1" hidden="1" x14ac:dyDescent="0.25">
      <c r="D165" s="337"/>
    </row>
    <row r="166" spans="4:4" s="300" customFormat="1" hidden="1" x14ac:dyDescent="0.25">
      <c r="D166" s="337"/>
    </row>
    <row r="167" spans="4:4" s="300" customFormat="1" hidden="1" x14ac:dyDescent="0.25">
      <c r="D167" s="337"/>
    </row>
    <row r="168" spans="4:4" s="300" customFormat="1" hidden="1" x14ac:dyDescent="0.25">
      <c r="D168" s="337"/>
    </row>
    <row r="169" spans="4:4" s="300" customFormat="1" hidden="1" x14ac:dyDescent="0.25">
      <c r="D169" s="337"/>
    </row>
    <row r="170" spans="4:4" s="300" customFormat="1" hidden="1" x14ac:dyDescent="0.25">
      <c r="D170" s="337"/>
    </row>
    <row r="171" spans="4:4" s="300" customFormat="1" hidden="1" x14ac:dyDescent="0.25">
      <c r="D171" s="337"/>
    </row>
    <row r="172" spans="4:4" s="300" customFormat="1" hidden="1" x14ac:dyDescent="0.25">
      <c r="D172" s="337"/>
    </row>
    <row r="173" spans="4:4" s="300" customFormat="1" hidden="1" x14ac:dyDescent="0.25">
      <c r="D173" s="337"/>
    </row>
    <row r="174" spans="4:4" s="300" customFormat="1" hidden="1" x14ac:dyDescent="0.25">
      <c r="D174" s="337"/>
    </row>
    <row r="175" spans="4:4" s="300" customFormat="1" hidden="1" x14ac:dyDescent="0.25">
      <c r="D175" s="337"/>
    </row>
    <row r="176" spans="4:4" s="300" customFormat="1" hidden="1" x14ac:dyDescent="0.25">
      <c r="D176" s="337"/>
    </row>
    <row r="177" spans="4:4" s="300" customFormat="1" hidden="1" x14ac:dyDescent="0.25">
      <c r="D177" s="337"/>
    </row>
    <row r="178" spans="4:4" s="300" customFormat="1" hidden="1" x14ac:dyDescent="0.25">
      <c r="D178" s="337"/>
    </row>
    <row r="179" spans="4:4" s="300" customFormat="1" hidden="1" x14ac:dyDescent="0.25">
      <c r="D179" s="337"/>
    </row>
    <row r="180" spans="4:4" s="300" customFormat="1" hidden="1" x14ac:dyDescent="0.25">
      <c r="D180" s="337"/>
    </row>
    <row r="181" spans="4:4" s="300" customFormat="1" hidden="1" x14ac:dyDescent="0.25">
      <c r="D181" s="337"/>
    </row>
    <row r="182" spans="4:4" s="300" customFormat="1" hidden="1" x14ac:dyDescent="0.25">
      <c r="D182" s="337"/>
    </row>
    <row r="183" spans="4:4" s="300" customFormat="1" hidden="1" x14ac:dyDescent="0.25">
      <c r="D183" s="337"/>
    </row>
    <row r="184" spans="4:4" s="300" customFormat="1" hidden="1" x14ac:dyDescent="0.25">
      <c r="D184" s="337"/>
    </row>
    <row r="185" spans="4:4" s="300" customFormat="1" hidden="1" x14ac:dyDescent="0.25">
      <c r="D185" s="337"/>
    </row>
    <row r="186" spans="4:4" s="300" customFormat="1" hidden="1" x14ac:dyDescent="0.25">
      <c r="D186" s="337"/>
    </row>
    <row r="187" spans="4:4" s="300" customFormat="1" hidden="1" x14ac:dyDescent="0.25">
      <c r="D187" s="337"/>
    </row>
    <row r="188" spans="4:4" s="300" customFormat="1" hidden="1" x14ac:dyDescent="0.25">
      <c r="D188" s="337"/>
    </row>
    <row r="189" spans="4:4" s="300" customFormat="1" hidden="1" x14ac:dyDescent="0.25">
      <c r="D189" s="337"/>
    </row>
    <row r="190" spans="4:4" s="300" customFormat="1" hidden="1" x14ac:dyDescent="0.25">
      <c r="D190" s="337"/>
    </row>
    <row r="191" spans="4:4" s="300" customFormat="1" hidden="1" x14ac:dyDescent="0.25">
      <c r="D191" s="337"/>
    </row>
    <row r="192" spans="4:4" s="300" customFormat="1" hidden="1" x14ac:dyDescent="0.25">
      <c r="D192" s="337"/>
    </row>
    <row r="193" spans="4:4" s="300" customFormat="1" hidden="1" x14ac:dyDescent="0.25">
      <c r="D193" s="337"/>
    </row>
    <row r="194" spans="4:4" s="300" customFormat="1" hidden="1" x14ac:dyDescent="0.25">
      <c r="D194" s="337"/>
    </row>
    <row r="195" spans="4:4" s="300" customFormat="1" hidden="1" x14ac:dyDescent="0.25">
      <c r="D195" s="337"/>
    </row>
    <row r="196" spans="4:4" s="300" customFormat="1" hidden="1" x14ac:dyDescent="0.25">
      <c r="D196" s="337"/>
    </row>
    <row r="197" spans="4:4" s="300" customFormat="1" hidden="1" x14ac:dyDescent="0.25">
      <c r="D197" s="337"/>
    </row>
    <row r="198" spans="4:4" s="300" customFormat="1" hidden="1" x14ac:dyDescent="0.25">
      <c r="D198" s="337"/>
    </row>
    <row r="199" spans="4:4" s="300" customFormat="1" hidden="1" x14ac:dyDescent="0.25">
      <c r="D199" s="337"/>
    </row>
    <row r="200" spans="4:4" s="300" customFormat="1" hidden="1" x14ac:dyDescent="0.25">
      <c r="D200" s="337"/>
    </row>
    <row r="201" spans="4:4" s="300" customFormat="1" hidden="1" x14ac:dyDescent="0.25">
      <c r="D201" s="337"/>
    </row>
    <row r="202" spans="4:4" s="300" customFormat="1" hidden="1" x14ac:dyDescent="0.25">
      <c r="D202" s="337"/>
    </row>
    <row r="203" spans="4:4" s="300" customFormat="1" hidden="1" x14ac:dyDescent="0.25">
      <c r="D203" s="337"/>
    </row>
    <row r="204" spans="4:4" s="300" customFormat="1" hidden="1" x14ac:dyDescent="0.25">
      <c r="D204" s="337"/>
    </row>
    <row r="205" spans="4:4" s="300" customFormat="1" hidden="1" x14ac:dyDescent="0.25">
      <c r="D205" s="337"/>
    </row>
    <row r="206" spans="4:4" s="300" customFormat="1" hidden="1" x14ac:dyDescent="0.25">
      <c r="D206" s="337"/>
    </row>
    <row r="207" spans="4:4" s="300" customFormat="1" hidden="1" x14ac:dyDescent="0.25">
      <c r="D207" s="337"/>
    </row>
    <row r="208" spans="4:4" s="300" customFormat="1" hidden="1" x14ac:dyDescent="0.25">
      <c r="D208" s="337"/>
    </row>
    <row r="209" spans="4:4" s="300" customFormat="1" hidden="1" x14ac:dyDescent="0.25">
      <c r="D209" s="337"/>
    </row>
    <row r="210" spans="4:4" s="300" customFormat="1" hidden="1" x14ac:dyDescent="0.25">
      <c r="D210" s="337"/>
    </row>
    <row r="211" spans="4:4" s="300" customFormat="1" hidden="1" x14ac:dyDescent="0.25">
      <c r="D211" s="337"/>
    </row>
    <row r="212" spans="4:4" s="300" customFormat="1" hidden="1" x14ac:dyDescent="0.25">
      <c r="D212" s="337"/>
    </row>
    <row r="213" spans="4:4" s="300" customFormat="1" hidden="1" x14ac:dyDescent="0.25">
      <c r="D213" s="337"/>
    </row>
    <row r="214" spans="4:4" s="300" customFormat="1" hidden="1" x14ac:dyDescent="0.25">
      <c r="D214" s="337"/>
    </row>
    <row r="215" spans="4:4" s="300" customFormat="1" hidden="1" x14ac:dyDescent="0.25">
      <c r="D215" s="337"/>
    </row>
    <row r="216" spans="4:4" s="300" customFormat="1" hidden="1" x14ac:dyDescent="0.25">
      <c r="D216" s="337"/>
    </row>
    <row r="217" spans="4:4" s="300" customFormat="1" hidden="1" x14ac:dyDescent="0.25">
      <c r="D217" s="337"/>
    </row>
    <row r="218" spans="4:4" s="300" customFormat="1" hidden="1" x14ac:dyDescent="0.25">
      <c r="D218" s="337"/>
    </row>
    <row r="219" spans="4:4" s="300" customFormat="1" hidden="1" x14ac:dyDescent="0.25">
      <c r="D219" s="337"/>
    </row>
    <row r="220" spans="4:4" s="300" customFormat="1" hidden="1" x14ac:dyDescent="0.25">
      <c r="D220" s="337"/>
    </row>
    <row r="221" spans="4:4" s="300" customFormat="1" hidden="1" x14ac:dyDescent="0.25">
      <c r="D221" s="337"/>
    </row>
    <row r="222" spans="4:4" s="300" customFormat="1" hidden="1" x14ac:dyDescent="0.25">
      <c r="D222" s="337"/>
    </row>
    <row r="223" spans="4:4" s="300" customFormat="1" hidden="1" x14ac:dyDescent="0.25">
      <c r="D223" s="337"/>
    </row>
    <row r="224" spans="4:4" s="300" customFormat="1" hidden="1" x14ac:dyDescent="0.25">
      <c r="D224" s="337"/>
    </row>
    <row r="225" spans="4:4" s="300" customFormat="1" hidden="1" x14ac:dyDescent="0.25">
      <c r="D225" s="337"/>
    </row>
    <row r="226" spans="4:4" s="300" customFormat="1" hidden="1" x14ac:dyDescent="0.25">
      <c r="D226" s="337"/>
    </row>
    <row r="227" spans="4:4" s="300" customFormat="1" hidden="1" x14ac:dyDescent="0.25">
      <c r="D227" s="337"/>
    </row>
    <row r="228" spans="4:4" s="300" customFormat="1" hidden="1" x14ac:dyDescent="0.25">
      <c r="D228" s="337"/>
    </row>
    <row r="229" spans="4:4" s="300" customFormat="1" hidden="1" x14ac:dyDescent="0.25">
      <c r="D229" s="337"/>
    </row>
    <row r="230" spans="4:4" s="300" customFormat="1" hidden="1" x14ac:dyDescent="0.25">
      <c r="D230" s="337"/>
    </row>
    <row r="231" spans="4:4" s="300" customFormat="1" hidden="1" x14ac:dyDescent="0.25">
      <c r="D231" s="337"/>
    </row>
    <row r="232" spans="4:4" s="300" customFormat="1" hidden="1" x14ac:dyDescent="0.25">
      <c r="D232" s="337"/>
    </row>
    <row r="233" spans="4:4" s="300" customFormat="1" hidden="1" x14ac:dyDescent="0.25">
      <c r="D233" s="337"/>
    </row>
    <row r="234" spans="4:4" s="300" customFormat="1" hidden="1" x14ac:dyDescent="0.25">
      <c r="D234" s="337"/>
    </row>
    <row r="235" spans="4:4" s="300" customFormat="1" hidden="1" x14ac:dyDescent="0.25">
      <c r="D235" s="337"/>
    </row>
    <row r="236" spans="4:4" s="300" customFormat="1" hidden="1" x14ac:dyDescent="0.25">
      <c r="D236" s="337"/>
    </row>
    <row r="237" spans="4:4" s="300" customFormat="1" hidden="1" x14ac:dyDescent="0.25">
      <c r="D237" s="337"/>
    </row>
    <row r="238" spans="4:4" s="300" customFormat="1" hidden="1" x14ac:dyDescent="0.25">
      <c r="D238" s="337"/>
    </row>
    <row r="239" spans="4:4" s="300" customFormat="1" hidden="1" x14ac:dyDescent="0.25">
      <c r="D239" s="337"/>
    </row>
    <row r="240" spans="4:4" s="300" customFormat="1" hidden="1" x14ac:dyDescent="0.25">
      <c r="D240" s="337"/>
    </row>
    <row r="241" spans="4:4" s="300" customFormat="1" hidden="1" x14ac:dyDescent="0.25">
      <c r="D241" s="337"/>
    </row>
    <row r="242" spans="4:4" s="300" customFormat="1" hidden="1" x14ac:dyDescent="0.25">
      <c r="D242" s="337"/>
    </row>
    <row r="243" spans="4:4" s="300" customFormat="1" hidden="1" x14ac:dyDescent="0.25">
      <c r="D243" s="337"/>
    </row>
    <row r="244" spans="4:4" s="300" customFormat="1" hidden="1" x14ac:dyDescent="0.25">
      <c r="D244" s="337"/>
    </row>
    <row r="245" spans="4:4" s="300" customFormat="1" hidden="1" x14ac:dyDescent="0.25">
      <c r="D245" s="337"/>
    </row>
    <row r="246" spans="4:4" s="300" customFormat="1" hidden="1" x14ac:dyDescent="0.25">
      <c r="D246" s="337"/>
    </row>
    <row r="247" spans="4:4" s="300" customFormat="1" hidden="1" x14ac:dyDescent="0.25">
      <c r="D247" s="337"/>
    </row>
    <row r="248" spans="4:4" s="300" customFormat="1" hidden="1" x14ac:dyDescent="0.25">
      <c r="D248" s="337"/>
    </row>
    <row r="249" spans="4:4" s="300" customFormat="1" hidden="1" x14ac:dyDescent="0.25">
      <c r="D249" s="337"/>
    </row>
    <row r="250" spans="4:4" s="300" customFormat="1" hidden="1" x14ac:dyDescent="0.25">
      <c r="D250" s="337"/>
    </row>
    <row r="251" spans="4:4" s="300" customFormat="1" hidden="1" x14ac:dyDescent="0.25">
      <c r="D251" s="337"/>
    </row>
    <row r="252" spans="4:4" s="300" customFormat="1" hidden="1" x14ac:dyDescent="0.25">
      <c r="D252" s="337"/>
    </row>
    <row r="253" spans="4:4" s="300" customFormat="1" hidden="1" x14ac:dyDescent="0.25">
      <c r="D253" s="337"/>
    </row>
    <row r="254" spans="4:4" s="300" customFormat="1" hidden="1" x14ac:dyDescent="0.25">
      <c r="D254" s="337"/>
    </row>
    <row r="255" spans="4:4" s="300" customFormat="1" hidden="1" x14ac:dyDescent="0.25">
      <c r="D255" s="337"/>
    </row>
    <row r="256" spans="4:4" s="300" customFormat="1" hidden="1" x14ac:dyDescent="0.25">
      <c r="D256" s="337"/>
    </row>
    <row r="257" spans="4:4" s="300" customFormat="1" hidden="1" x14ac:dyDescent="0.25">
      <c r="D257" s="337"/>
    </row>
    <row r="258" spans="4:4" s="300" customFormat="1" hidden="1" x14ac:dyDescent="0.25">
      <c r="D258" s="337"/>
    </row>
    <row r="259" spans="4:4" s="300" customFormat="1" hidden="1" x14ac:dyDescent="0.25">
      <c r="D259" s="337"/>
    </row>
    <row r="260" spans="4:4" s="300" customFormat="1" hidden="1" x14ac:dyDescent="0.25">
      <c r="D260" s="337"/>
    </row>
    <row r="261" spans="4:4" s="300" customFormat="1" hidden="1" x14ac:dyDescent="0.25">
      <c r="D261" s="337"/>
    </row>
    <row r="262" spans="4:4" s="300" customFormat="1" hidden="1" x14ac:dyDescent="0.25">
      <c r="D262" s="337"/>
    </row>
    <row r="263" spans="4:4" s="300" customFormat="1" hidden="1" x14ac:dyDescent="0.25">
      <c r="D263" s="337"/>
    </row>
    <row r="264" spans="4:4" s="300" customFormat="1" hidden="1" x14ac:dyDescent="0.25">
      <c r="D264" s="337"/>
    </row>
    <row r="265" spans="4:4" s="300" customFormat="1" hidden="1" x14ac:dyDescent="0.25">
      <c r="D265" s="337"/>
    </row>
    <row r="266" spans="4:4" s="300" customFormat="1" hidden="1" x14ac:dyDescent="0.25">
      <c r="D266" s="337"/>
    </row>
    <row r="267" spans="4:4" s="300" customFormat="1" hidden="1" x14ac:dyDescent="0.25">
      <c r="D267" s="337"/>
    </row>
    <row r="268" spans="4:4" s="300" customFormat="1" hidden="1" x14ac:dyDescent="0.25">
      <c r="D268" s="337"/>
    </row>
    <row r="269" spans="4:4" s="300" customFormat="1" hidden="1" x14ac:dyDescent="0.25">
      <c r="D269" s="337"/>
    </row>
    <row r="270" spans="4:4" s="300" customFormat="1" hidden="1" x14ac:dyDescent="0.25">
      <c r="D270" s="337"/>
    </row>
    <row r="271" spans="4:4" s="300" customFormat="1" hidden="1" x14ac:dyDescent="0.25">
      <c r="D271" s="337"/>
    </row>
    <row r="272" spans="4:4" s="300" customFormat="1" hidden="1" x14ac:dyDescent="0.25">
      <c r="D272" s="337"/>
    </row>
    <row r="273" spans="4:4" s="300" customFormat="1" hidden="1" x14ac:dyDescent="0.25">
      <c r="D273" s="337"/>
    </row>
    <row r="274" spans="4:4" s="300" customFormat="1" hidden="1" x14ac:dyDescent="0.25">
      <c r="D274" s="337"/>
    </row>
    <row r="275" spans="4:4" s="300" customFormat="1" hidden="1" x14ac:dyDescent="0.25">
      <c r="D275" s="337"/>
    </row>
    <row r="276" spans="4:4" s="300" customFormat="1" hidden="1" x14ac:dyDescent="0.25">
      <c r="D276" s="337"/>
    </row>
    <row r="277" spans="4:4" s="300" customFormat="1" hidden="1" x14ac:dyDescent="0.25">
      <c r="D277" s="337"/>
    </row>
    <row r="278" spans="4:4" s="300" customFormat="1" hidden="1" x14ac:dyDescent="0.25">
      <c r="D278" s="337"/>
    </row>
    <row r="279" spans="4:4" s="300" customFormat="1" hidden="1" x14ac:dyDescent="0.25">
      <c r="D279" s="337"/>
    </row>
    <row r="280" spans="4:4" s="300" customFormat="1" hidden="1" x14ac:dyDescent="0.25">
      <c r="D280" s="337"/>
    </row>
    <row r="281" spans="4:4" s="300" customFormat="1" hidden="1" x14ac:dyDescent="0.25">
      <c r="D281" s="337"/>
    </row>
    <row r="282" spans="4:4" s="300" customFormat="1" hidden="1" x14ac:dyDescent="0.25">
      <c r="D282" s="337"/>
    </row>
    <row r="283" spans="4:4" s="300" customFormat="1" hidden="1" x14ac:dyDescent="0.25">
      <c r="D283" s="337"/>
    </row>
    <row r="284" spans="4:4" s="300" customFormat="1" hidden="1" x14ac:dyDescent="0.25">
      <c r="D284" s="337"/>
    </row>
    <row r="285" spans="4:4" s="300" customFormat="1" hidden="1" x14ac:dyDescent="0.25">
      <c r="D285" s="337"/>
    </row>
    <row r="286" spans="4:4" s="300" customFormat="1" hidden="1" x14ac:dyDescent="0.25">
      <c r="D286" s="337"/>
    </row>
    <row r="287" spans="4:4" s="300" customFormat="1" hidden="1" x14ac:dyDescent="0.25">
      <c r="D287" s="337"/>
    </row>
    <row r="288" spans="4:4" s="300" customFormat="1" hidden="1" x14ac:dyDescent="0.25">
      <c r="D288" s="337"/>
    </row>
    <row r="289" spans="4:4" s="300" customFormat="1" hidden="1" x14ac:dyDescent="0.25">
      <c r="D289" s="337"/>
    </row>
    <row r="290" spans="4:4" s="300" customFormat="1" hidden="1" x14ac:dyDescent="0.25">
      <c r="D290" s="337"/>
    </row>
    <row r="291" spans="4:4" s="300" customFormat="1" hidden="1" x14ac:dyDescent="0.25">
      <c r="D291" s="337"/>
    </row>
    <row r="292" spans="4:4" s="300" customFormat="1" hidden="1" x14ac:dyDescent="0.25">
      <c r="D292" s="337"/>
    </row>
    <row r="293" spans="4:4" s="300" customFormat="1" hidden="1" x14ac:dyDescent="0.25">
      <c r="D293" s="337"/>
    </row>
    <row r="294" spans="4:4" s="300" customFormat="1" hidden="1" x14ac:dyDescent="0.25">
      <c r="D294" s="337"/>
    </row>
    <row r="295" spans="4:4" s="300" customFormat="1" hidden="1" x14ac:dyDescent="0.25">
      <c r="D295" s="337"/>
    </row>
    <row r="296" spans="4:4" s="300" customFormat="1" hidden="1" x14ac:dyDescent="0.25">
      <c r="D296" s="337"/>
    </row>
    <row r="297" spans="4:4" s="300" customFormat="1" hidden="1" x14ac:dyDescent="0.25">
      <c r="D297" s="337"/>
    </row>
    <row r="298" spans="4:4" s="300" customFormat="1" hidden="1" x14ac:dyDescent="0.25">
      <c r="D298" s="337"/>
    </row>
    <row r="299" spans="4:4" s="300" customFormat="1" hidden="1" x14ac:dyDescent="0.25">
      <c r="D299" s="337"/>
    </row>
    <row r="300" spans="4:4" s="300" customFormat="1" hidden="1" x14ac:dyDescent="0.25">
      <c r="D300" s="337"/>
    </row>
    <row r="301" spans="4:4" s="300" customFormat="1" hidden="1" x14ac:dyDescent="0.25">
      <c r="D301" s="337"/>
    </row>
    <row r="302" spans="4:4" s="300" customFormat="1" hidden="1" x14ac:dyDescent="0.25">
      <c r="D302" s="337"/>
    </row>
    <row r="303" spans="4:4" s="300" customFormat="1" hidden="1" x14ac:dyDescent="0.25">
      <c r="D303" s="337"/>
    </row>
    <row r="304" spans="4:4" s="300" customFormat="1" hidden="1" x14ac:dyDescent="0.25">
      <c r="D304" s="337"/>
    </row>
    <row r="305" spans="4:4" s="300" customFormat="1" hidden="1" x14ac:dyDescent="0.25">
      <c r="D305" s="337"/>
    </row>
    <row r="306" spans="4:4" s="300" customFormat="1" hidden="1" x14ac:dyDescent="0.25">
      <c r="D306" s="337"/>
    </row>
    <row r="307" spans="4:4" s="300" customFormat="1" hidden="1" x14ac:dyDescent="0.25">
      <c r="D307" s="337"/>
    </row>
    <row r="308" spans="4:4" s="300" customFormat="1" hidden="1" x14ac:dyDescent="0.25">
      <c r="D308" s="337"/>
    </row>
    <row r="309" spans="4:4" s="300" customFormat="1" hidden="1" x14ac:dyDescent="0.25">
      <c r="D309" s="337"/>
    </row>
    <row r="310" spans="4:4" s="300" customFormat="1" hidden="1" x14ac:dyDescent="0.25">
      <c r="D310" s="337"/>
    </row>
    <row r="311" spans="4:4" s="300" customFormat="1" hidden="1" x14ac:dyDescent="0.25">
      <c r="D311" s="337"/>
    </row>
    <row r="312" spans="4:4" s="300" customFormat="1" hidden="1" x14ac:dyDescent="0.25">
      <c r="D312" s="337"/>
    </row>
    <row r="313" spans="4:4" s="300" customFormat="1" hidden="1" x14ac:dyDescent="0.25">
      <c r="D313" s="337"/>
    </row>
    <row r="314" spans="4:4" s="300" customFormat="1" hidden="1" x14ac:dyDescent="0.25">
      <c r="D314" s="337"/>
    </row>
    <row r="315" spans="4:4" s="300" customFormat="1" hidden="1" x14ac:dyDescent="0.25">
      <c r="D315" s="337"/>
    </row>
    <row r="316" spans="4:4" s="300" customFormat="1" hidden="1" x14ac:dyDescent="0.25">
      <c r="D316" s="337"/>
    </row>
    <row r="317" spans="4:4" s="300" customFormat="1" hidden="1" x14ac:dyDescent="0.25">
      <c r="D317" s="337"/>
    </row>
    <row r="318" spans="4:4" s="300" customFormat="1" hidden="1" x14ac:dyDescent="0.25">
      <c r="D318" s="337"/>
    </row>
    <row r="319" spans="4:4" s="300" customFormat="1" hidden="1" x14ac:dyDescent="0.25">
      <c r="D319" s="337"/>
    </row>
    <row r="320" spans="4:4" s="300" customFormat="1" hidden="1" x14ac:dyDescent="0.25">
      <c r="D320" s="337"/>
    </row>
    <row r="321" spans="4:4" s="300" customFormat="1" hidden="1" x14ac:dyDescent="0.25">
      <c r="D321" s="337"/>
    </row>
    <row r="322" spans="4:4" s="300" customFormat="1" hidden="1" x14ac:dyDescent="0.25">
      <c r="D322" s="337"/>
    </row>
    <row r="323" spans="4:4" s="300" customFormat="1" hidden="1" x14ac:dyDescent="0.25">
      <c r="D323" s="337"/>
    </row>
    <row r="324" spans="4:4" s="300" customFormat="1" hidden="1" x14ac:dyDescent="0.25">
      <c r="D324" s="337"/>
    </row>
    <row r="325" spans="4:4" s="300" customFormat="1" hidden="1" x14ac:dyDescent="0.25">
      <c r="D325" s="337"/>
    </row>
    <row r="326" spans="4:4" s="300" customFormat="1" hidden="1" x14ac:dyDescent="0.25">
      <c r="D326" s="337"/>
    </row>
    <row r="327" spans="4:4" s="300" customFormat="1" hidden="1" x14ac:dyDescent="0.25">
      <c r="D327" s="337"/>
    </row>
    <row r="328" spans="4:4" s="300" customFormat="1" hidden="1" x14ac:dyDescent="0.25">
      <c r="D328" s="337"/>
    </row>
    <row r="329" spans="4:4" s="300" customFormat="1" hidden="1" x14ac:dyDescent="0.25">
      <c r="D329" s="337"/>
    </row>
    <row r="330" spans="4:4" s="300" customFormat="1" hidden="1" x14ac:dyDescent="0.25">
      <c r="D330" s="337"/>
    </row>
    <row r="331" spans="4:4" s="300" customFormat="1" hidden="1" x14ac:dyDescent="0.25">
      <c r="D331" s="337"/>
    </row>
    <row r="332" spans="4:4" s="300" customFormat="1" hidden="1" x14ac:dyDescent="0.25">
      <c r="D332" s="337"/>
    </row>
    <row r="333" spans="4:4" s="300" customFormat="1" hidden="1" x14ac:dyDescent="0.25">
      <c r="D333" s="337"/>
    </row>
    <row r="334" spans="4:4" s="300" customFormat="1" hidden="1" x14ac:dyDescent="0.25">
      <c r="D334" s="337"/>
    </row>
    <row r="335" spans="4:4" s="300" customFormat="1" hidden="1" x14ac:dyDescent="0.25">
      <c r="D335" s="337"/>
    </row>
    <row r="336" spans="4:4" s="300" customFormat="1" hidden="1" x14ac:dyDescent="0.25">
      <c r="D336" s="337"/>
    </row>
    <row r="337" spans="4:4" s="300" customFormat="1" hidden="1" x14ac:dyDescent="0.25">
      <c r="D337" s="337"/>
    </row>
    <row r="338" spans="4:4" s="300" customFormat="1" hidden="1" x14ac:dyDescent="0.25">
      <c r="D338" s="337"/>
    </row>
    <row r="339" spans="4:4" s="300" customFormat="1" hidden="1" x14ac:dyDescent="0.25">
      <c r="D339" s="337"/>
    </row>
    <row r="340" spans="4:4" s="300" customFormat="1" hidden="1" x14ac:dyDescent="0.25">
      <c r="D340" s="337"/>
    </row>
    <row r="341" spans="4:4" s="300" customFormat="1" hidden="1" x14ac:dyDescent="0.25">
      <c r="D341" s="337"/>
    </row>
    <row r="342" spans="4:4" s="300" customFormat="1" hidden="1" x14ac:dyDescent="0.25">
      <c r="D342" s="337"/>
    </row>
    <row r="343" spans="4:4" s="300" customFormat="1" hidden="1" x14ac:dyDescent="0.25">
      <c r="D343" s="337"/>
    </row>
    <row r="344" spans="4:4" s="300" customFormat="1" hidden="1" x14ac:dyDescent="0.25">
      <c r="D344" s="337"/>
    </row>
    <row r="345" spans="4:4" s="300" customFormat="1" hidden="1" x14ac:dyDescent="0.25">
      <c r="D345" s="337"/>
    </row>
    <row r="346" spans="4:4" s="300" customFormat="1" hidden="1" x14ac:dyDescent="0.25">
      <c r="D346" s="337"/>
    </row>
    <row r="347" spans="4:4" s="300" customFormat="1" hidden="1" x14ac:dyDescent="0.25">
      <c r="D347" s="337"/>
    </row>
    <row r="348" spans="4:4" s="300" customFormat="1" hidden="1" x14ac:dyDescent="0.25">
      <c r="D348" s="337"/>
    </row>
    <row r="349" spans="4:4" s="300" customFormat="1" hidden="1" x14ac:dyDescent="0.25">
      <c r="D349" s="337"/>
    </row>
    <row r="350" spans="4:4" s="300" customFormat="1" hidden="1" x14ac:dyDescent="0.25">
      <c r="D350" s="337"/>
    </row>
    <row r="351" spans="4:4" s="300" customFormat="1" hidden="1" x14ac:dyDescent="0.25">
      <c r="D351" s="337"/>
    </row>
    <row r="352" spans="4:4" s="300" customFormat="1" hidden="1" x14ac:dyDescent="0.25">
      <c r="D352" s="337"/>
    </row>
    <row r="353" spans="4:4" s="300" customFormat="1" hidden="1" x14ac:dyDescent="0.25">
      <c r="D353" s="337"/>
    </row>
    <row r="354" spans="4:4" s="300" customFormat="1" hidden="1" x14ac:dyDescent="0.25">
      <c r="D354" s="337"/>
    </row>
    <row r="355" spans="4:4" s="300" customFormat="1" hidden="1" x14ac:dyDescent="0.25">
      <c r="D355" s="337"/>
    </row>
    <row r="356" spans="4:4" s="300" customFormat="1" hidden="1" x14ac:dyDescent="0.25">
      <c r="D356" s="337"/>
    </row>
    <row r="357" spans="4:4" s="300" customFormat="1" hidden="1" x14ac:dyDescent="0.25">
      <c r="D357" s="337"/>
    </row>
    <row r="358" spans="4:4" s="300" customFormat="1" hidden="1" x14ac:dyDescent="0.25">
      <c r="D358" s="337"/>
    </row>
    <row r="359" spans="4:4" s="300" customFormat="1" hidden="1" x14ac:dyDescent="0.25">
      <c r="D359" s="337"/>
    </row>
    <row r="360" spans="4:4" s="300" customFormat="1" hidden="1" x14ac:dyDescent="0.25">
      <c r="D360" s="337"/>
    </row>
    <row r="361" spans="4:4" s="300" customFormat="1" hidden="1" x14ac:dyDescent="0.25">
      <c r="D361" s="337"/>
    </row>
    <row r="362" spans="4:4" s="300" customFormat="1" hidden="1" x14ac:dyDescent="0.25">
      <c r="D362" s="337"/>
    </row>
    <row r="363" spans="4:4" s="300" customFormat="1" hidden="1" x14ac:dyDescent="0.25">
      <c r="D363" s="337"/>
    </row>
    <row r="364" spans="4:4" s="300" customFormat="1" hidden="1" x14ac:dyDescent="0.25">
      <c r="D364" s="337"/>
    </row>
    <row r="365" spans="4:4" s="300" customFormat="1" hidden="1" x14ac:dyDescent="0.25">
      <c r="D365" s="337"/>
    </row>
    <row r="366" spans="4:4" s="300" customFormat="1" hidden="1" x14ac:dyDescent="0.25">
      <c r="D366" s="337"/>
    </row>
    <row r="367" spans="4:4" s="300" customFormat="1" hidden="1" x14ac:dyDescent="0.25">
      <c r="D367" s="337"/>
    </row>
    <row r="368" spans="4:4" s="300" customFormat="1" hidden="1" x14ac:dyDescent="0.25">
      <c r="D368" s="337"/>
    </row>
    <row r="369" spans="4:4" s="300" customFormat="1" hidden="1" x14ac:dyDescent="0.25">
      <c r="D369" s="337"/>
    </row>
    <row r="370" spans="4:4" s="300" customFormat="1" hidden="1" x14ac:dyDescent="0.25">
      <c r="D370" s="337"/>
    </row>
    <row r="371" spans="4:4" s="300" customFormat="1" hidden="1" x14ac:dyDescent="0.25">
      <c r="D371" s="337"/>
    </row>
    <row r="372" spans="4:4" s="300" customFormat="1" hidden="1" x14ac:dyDescent="0.25">
      <c r="D372" s="337"/>
    </row>
    <row r="373" spans="4:4" s="300" customFormat="1" hidden="1" x14ac:dyDescent="0.25">
      <c r="D373" s="337"/>
    </row>
    <row r="374" spans="4:4" s="300" customFormat="1" hidden="1" x14ac:dyDescent="0.25">
      <c r="D374" s="337"/>
    </row>
    <row r="375" spans="4:4" s="300" customFormat="1" hidden="1" x14ac:dyDescent="0.25">
      <c r="D375" s="337"/>
    </row>
    <row r="376" spans="4:4" s="300" customFormat="1" hidden="1" x14ac:dyDescent="0.25">
      <c r="D376" s="337"/>
    </row>
    <row r="377" spans="4:4" s="300" customFormat="1" hidden="1" x14ac:dyDescent="0.25">
      <c r="D377" s="337"/>
    </row>
    <row r="378" spans="4:4" s="300" customFormat="1" hidden="1" x14ac:dyDescent="0.25">
      <c r="D378" s="337"/>
    </row>
    <row r="379" spans="4:4" s="300" customFormat="1" hidden="1" x14ac:dyDescent="0.25">
      <c r="D379" s="337"/>
    </row>
    <row r="380" spans="4:4" s="300" customFormat="1" hidden="1" x14ac:dyDescent="0.25">
      <c r="D380" s="337"/>
    </row>
    <row r="381" spans="4:4" s="300" customFormat="1" hidden="1" x14ac:dyDescent="0.25">
      <c r="D381" s="337"/>
    </row>
    <row r="382" spans="4:4" s="300" customFormat="1" hidden="1" x14ac:dyDescent="0.25">
      <c r="D382" s="337"/>
    </row>
    <row r="383" spans="4:4" s="300" customFormat="1" hidden="1" x14ac:dyDescent="0.25">
      <c r="D383" s="337"/>
    </row>
    <row r="384" spans="4:4" s="300" customFormat="1" hidden="1" x14ac:dyDescent="0.25">
      <c r="D384" s="337"/>
    </row>
    <row r="385" spans="4:4" s="300" customFormat="1" hidden="1" x14ac:dyDescent="0.25">
      <c r="D385" s="337"/>
    </row>
    <row r="386" spans="4:4" s="300" customFormat="1" hidden="1" x14ac:dyDescent="0.25">
      <c r="D386" s="337"/>
    </row>
    <row r="387" spans="4:4" s="300" customFormat="1" hidden="1" x14ac:dyDescent="0.25">
      <c r="D387" s="337"/>
    </row>
    <row r="388" spans="4:4" s="300" customFormat="1" hidden="1" x14ac:dyDescent="0.25">
      <c r="D388" s="337"/>
    </row>
    <row r="389" spans="4:4" s="300" customFormat="1" hidden="1" x14ac:dyDescent="0.25">
      <c r="D389" s="337"/>
    </row>
    <row r="390" spans="4:4" s="300" customFormat="1" hidden="1" x14ac:dyDescent="0.25">
      <c r="D390" s="337"/>
    </row>
    <row r="391" spans="4:4" s="300" customFormat="1" hidden="1" x14ac:dyDescent="0.25">
      <c r="D391" s="337"/>
    </row>
    <row r="392" spans="4:4" s="300" customFormat="1" hidden="1" x14ac:dyDescent="0.25">
      <c r="D392" s="337"/>
    </row>
    <row r="393" spans="4:4" s="300" customFormat="1" hidden="1" x14ac:dyDescent="0.25">
      <c r="D393" s="337"/>
    </row>
    <row r="394" spans="4:4" s="300" customFormat="1" hidden="1" x14ac:dyDescent="0.25">
      <c r="D394" s="337"/>
    </row>
    <row r="395" spans="4:4" s="300" customFormat="1" hidden="1" x14ac:dyDescent="0.25">
      <c r="D395" s="337"/>
    </row>
    <row r="396" spans="4:4" s="300" customFormat="1" hidden="1" x14ac:dyDescent="0.25">
      <c r="D396" s="337"/>
    </row>
    <row r="397" spans="4:4" s="300" customFormat="1" hidden="1" x14ac:dyDescent="0.25">
      <c r="D397" s="337"/>
    </row>
    <row r="398" spans="4:4" s="300" customFormat="1" hidden="1" x14ac:dyDescent="0.25">
      <c r="D398" s="337"/>
    </row>
    <row r="399" spans="4:4" s="300" customFormat="1" hidden="1" x14ac:dyDescent="0.25">
      <c r="D399" s="337"/>
    </row>
    <row r="400" spans="4:4" s="300" customFormat="1" hidden="1" x14ac:dyDescent="0.25">
      <c r="D400" s="337"/>
    </row>
    <row r="401" spans="4:4" s="300" customFormat="1" hidden="1" x14ac:dyDescent="0.25">
      <c r="D401" s="337"/>
    </row>
    <row r="402" spans="4:4" s="300" customFormat="1" hidden="1" x14ac:dyDescent="0.25">
      <c r="D402" s="337"/>
    </row>
    <row r="403" spans="4:4" s="300" customFormat="1" hidden="1" x14ac:dyDescent="0.25">
      <c r="D403" s="337"/>
    </row>
    <row r="404" spans="4:4" s="300" customFormat="1" hidden="1" x14ac:dyDescent="0.25">
      <c r="D404" s="337"/>
    </row>
    <row r="405" spans="4:4" s="300" customFormat="1" hidden="1" x14ac:dyDescent="0.25">
      <c r="D405" s="337"/>
    </row>
    <row r="406" spans="4:4" s="300" customFormat="1" hidden="1" x14ac:dyDescent="0.25">
      <c r="D406" s="337"/>
    </row>
    <row r="407" spans="4:4" s="300" customFormat="1" hidden="1" x14ac:dyDescent="0.25">
      <c r="D407" s="337"/>
    </row>
    <row r="408" spans="4:4" s="300" customFormat="1" hidden="1" x14ac:dyDescent="0.25">
      <c r="D408" s="337"/>
    </row>
    <row r="409" spans="4:4" s="300" customFormat="1" hidden="1" x14ac:dyDescent="0.25">
      <c r="D409" s="337"/>
    </row>
    <row r="410" spans="4:4" s="300" customFormat="1" hidden="1" x14ac:dyDescent="0.25">
      <c r="D410" s="337"/>
    </row>
    <row r="411" spans="4:4" s="300" customFormat="1" hidden="1" x14ac:dyDescent="0.25">
      <c r="D411" s="337"/>
    </row>
    <row r="412" spans="4:4" s="300" customFormat="1" hidden="1" x14ac:dyDescent="0.25">
      <c r="D412" s="337"/>
    </row>
    <row r="413" spans="4:4" s="300" customFormat="1" hidden="1" x14ac:dyDescent="0.25">
      <c r="D413" s="337"/>
    </row>
    <row r="414" spans="4:4" s="300" customFormat="1" hidden="1" x14ac:dyDescent="0.25">
      <c r="D414" s="337"/>
    </row>
    <row r="415" spans="4:4" s="300" customFormat="1" hidden="1" x14ac:dyDescent="0.25">
      <c r="D415" s="337"/>
    </row>
    <row r="1048490" ht="13.5" hidden="1" customHeight="1" x14ac:dyDescent="0.25"/>
    <row r="1048576" x14ac:dyDescent="0.25"/>
  </sheetData>
  <sheetProtection algorithmName="SHA-512" hashValue="s3PWQuEvq3l0lD3ZNiSfwANa/1AQsUQ92KSb8OHMIfulKh9PHUoMP99wFjj45L+VGGi1W4wQ/utEbifZS5SVEg==" saltValue="D3AJgk+34tLPyi4WkcrKOw==" spinCount="100000" sheet="1" formatCells="0"/>
  <mergeCells count="67">
    <mergeCell ref="E66:F66"/>
    <mergeCell ref="E53:F53"/>
    <mergeCell ref="F44:M44"/>
    <mergeCell ref="E57:F57"/>
    <mergeCell ref="O44:O45"/>
    <mergeCell ref="D50:F50"/>
    <mergeCell ref="E51:F51"/>
    <mergeCell ref="E52:F52"/>
    <mergeCell ref="D49:I49"/>
    <mergeCell ref="E44:E45"/>
    <mergeCell ref="D44:D45"/>
    <mergeCell ref="E63:F63"/>
    <mergeCell ref="E61:F61"/>
    <mergeCell ref="D37:P37"/>
    <mergeCell ref="O38:O39"/>
    <mergeCell ref="P31:P32"/>
    <mergeCell ref="E54:F54"/>
    <mergeCell ref="O40:O41"/>
    <mergeCell ref="P38:P39"/>
    <mergeCell ref="P40:P41"/>
    <mergeCell ref="D43:P43"/>
    <mergeCell ref="P44:P45"/>
    <mergeCell ref="B50:B66"/>
    <mergeCell ref="B38:B41"/>
    <mergeCell ref="E38:M38"/>
    <mergeCell ref="N44:N45"/>
    <mergeCell ref="D46:D47"/>
    <mergeCell ref="E62:F62"/>
    <mergeCell ref="D40:D41"/>
    <mergeCell ref="N38:N39"/>
    <mergeCell ref="D38:D39"/>
    <mergeCell ref="E55:F55"/>
    <mergeCell ref="E60:F60"/>
    <mergeCell ref="E64:F64"/>
    <mergeCell ref="E65:F65"/>
    <mergeCell ref="D59:F59"/>
    <mergeCell ref="E56:F56"/>
    <mergeCell ref="B44:B47"/>
    <mergeCell ref="B9:D9"/>
    <mergeCell ref="D24:P24"/>
    <mergeCell ref="E16:F16"/>
    <mergeCell ref="B11:D11"/>
    <mergeCell ref="E11:G11"/>
    <mergeCell ref="H16:L16"/>
    <mergeCell ref="G17:G18"/>
    <mergeCell ref="H17:L18"/>
    <mergeCell ref="E17:F17"/>
    <mergeCell ref="E18:F18"/>
    <mergeCell ref="E9:G9"/>
    <mergeCell ref="E13:G13"/>
    <mergeCell ref="D22:O22"/>
    <mergeCell ref="B13:D13"/>
    <mergeCell ref="B25:B28"/>
    <mergeCell ref="D31:D32"/>
    <mergeCell ref="E31:M31"/>
    <mergeCell ref="P25:P26"/>
    <mergeCell ref="D30:P30"/>
    <mergeCell ref="N25:N26"/>
    <mergeCell ref="O31:O32"/>
    <mergeCell ref="D25:D26"/>
    <mergeCell ref="E25:M25"/>
    <mergeCell ref="B31:B35"/>
    <mergeCell ref="D33:D35"/>
    <mergeCell ref="O33:O35"/>
    <mergeCell ref="P33:P35"/>
    <mergeCell ref="O25:O26"/>
    <mergeCell ref="N31:N32"/>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BD_Ref!$A$21:$A$31</xm:f>
          </x14:formula1>
          <xm:sqref>D27</xm:sqref>
        </x14:dataValidation>
        <x14:dataValidation type="list" allowBlank="1" showInputMessage="1" showErrorMessage="1">
          <x14:formula1>
            <xm:f>BD_Ref!$A$81:$A$85</xm:f>
          </x14:formula1>
          <xm:sqref>D33</xm:sqref>
        </x14:dataValidation>
        <x14:dataValidation type="list" allowBlank="1" showInputMessage="1" showErrorMessage="1">
          <x14:formula1>
            <xm:f>'C:\Users\Usuario UTP\Downloads\[P4. 2025 - 2028 Acomp Seguimiento Indic nuev.xlsx]BD_Ref'!#REF!</xm:f>
          </x14:formula1>
          <xm:sqref>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A494"/>
  <sheetViews>
    <sheetView zoomScale="90" zoomScaleNormal="90" workbookViewId="0">
      <selection activeCell="N2" sqref="N2:O5"/>
    </sheetView>
  </sheetViews>
  <sheetFormatPr baseColWidth="10" defaultColWidth="0" defaultRowHeight="15" zeroHeight="1" x14ac:dyDescent="0.25"/>
  <cols>
    <col min="1" max="1" width="8.5703125" style="367" customWidth="1"/>
    <col min="2" max="2" width="31.28515625" style="375" customWidth="1"/>
    <col min="3" max="3" width="43.42578125" style="375" customWidth="1"/>
    <col min="4" max="4" width="37.140625" style="375" customWidth="1"/>
    <col min="5" max="5" width="33.42578125" style="375" customWidth="1"/>
    <col min="6" max="6" width="30.28515625" style="375" customWidth="1"/>
    <col min="7" max="8" width="33.7109375" style="375" customWidth="1"/>
    <col min="9" max="9" width="35.140625" style="375" customWidth="1"/>
    <col min="10" max="10" width="31" style="375" customWidth="1"/>
    <col min="11" max="11" width="24.5703125" style="375" customWidth="1"/>
    <col min="12" max="12" width="25.85546875" style="375" customWidth="1"/>
    <col min="13" max="13" width="22.7109375" style="367" customWidth="1"/>
    <col min="14" max="14" width="20.28515625" style="375" customWidth="1"/>
    <col min="15" max="15" width="19.28515625" style="375" customWidth="1"/>
    <col min="16" max="16" width="10.140625" style="375" customWidth="1"/>
    <col min="17" max="17" width="15.28515625" style="375" hidden="1" customWidth="1"/>
    <col min="18" max="18" width="13.28515625" style="375" hidden="1" customWidth="1"/>
    <col min="19" max="19" width="28.42578125" style="375" hidden="1" customWidth="1"/>
    <col min="20" max="21" width="11.42578125" style="375" hidden="1" customWidth="1"/>
    <col min="22" max="22" width="27.140625" style="375" hidden="1" customWidth="1"/>
    <col min="23" max="37" width="11.42578125" style="375" hidden="1" customWidth="1"/>
    <col min="38" max="16384" width="0" style="375" hidden="1"/>
  </cols>
  <sheetData>
    <row r="1" spans="1:53" ht="18.75" customHeight="1" x14ac:dyDescent="0.25">
      <c r="A1" s="364"/>
      <c r="B1" s="402"/>
      <c r="C1" s="364"/>
      <c r="D1" s="364"/>
      <c r="E1" s="364"/>
      <c r="F1" s="364"/>
      <c r="G1" s="364"/>
      <c r="H1" s="364"/>
      <c r="I1" s="364"/>
      <c r="J1" s="364"/>
      <c r="K1" s="364"/>
      <c r="L1" s="364"/>
      <c r="M1" s="364"/>
      <c r="N1" s="364"/>
      <c r="O1" s="364"/>
      <c r="P1" s="364"/>
      <c r="Q1" s="364"/>
      <c r="R1" s="364"/>
      <c r="S1" s="364"/>
      <c r="T1" s="365"/>
      <c r="U1" s="365"/>
    </row>
    <row r="2" spans="1:53" ht="18.75" customHeight="1" x14ac:dyDescent="0.25">
      <c r="A2" s="364"/>
      <c r="B2" s="402"/>
      <c r="C2" s="385"/>
      <c r="D2" s="385"/>
      <c r="E2" s="385"/>
      <c r="F2" s="385"/>
      <c r="G2" s="385"/>
      <c r="H2" s="385"/>
      <c r="I2" s="385"/>
      <c r="J2" s="364"/>
      <c r="K2" s="364"/>
      <c r="L2" s="364"/>
      <c r="M2" s="364"/>
      <c r="N2" s="521" t="s">
        <v>0</v>
      </c>
      <c r="O2" s="522" t="s">
        <v>1</v>
      </c>
      <c r="P2" s="421"/>
      <c r="Q2" s="364"/>
      <c r="R2" s="364"/>
      <c r="S2" s="364"/>
      <c r="T2" s="365"/>
      <c r="U2" s="365"/>
    </row>
    <row r="3" spans="1:53" ht="18.75" customHeight="1" x14ac:dyDescent="0.25">
      <c r="A3" s="364"/>
      <c r="B3" s="402"/>
      <c r="C3" s="385"/>
      <c r="D3" s="385"/>
      <c r="E3" s="385"/>
      <c r="F3" s="385"/>
      <c r="G3" s="385"/>
      <c r="H3" s="385"/>
      <c r="I3" s="385"/>
      <c r="J3" s="364"/>
      <c r="K3" s="364"/>
      <c r="L3" s="364"/>
      <c r="M3" s="364"/>
      <c r="N3" s="523" t="s">
        <v>2</v>
      </c>
      <c r="O3" s="515">
        <v>10</v>
      </c>
      <c r="P3" s="421"/>
      <c r="Q3" s="364"/>
      <c r="R3" s="364"/>
      <c r="S3" s="364"/>
      <c r="T3" s="365"/>
      <c r="U3" s="365"/>
    </row>
    <row r="4" spans="1:53" ht="18.75" customHeight="1" x14ac:dyDescent="0.25">
      <c r="A4" s="364"/>
      <c r="B4" s="402"/>
      <c r="C4" s="385"/>
      <c r="D4" s="385"/>
      <c r="E4" s="385"/>
      <c r="F4" s="385"/>
      <c r="G4" s="385"/>
      <c r="H4" s="385"/>
      <c r="I4" s="385"/>
      <c r="J4" s="364"/>
      <c r="K4" s="364"/>
      <c r="L4" s="364"/>
      <c r="M4" s="364"/>
      <c r="N4" s="521" t="s">
        <v>3</v>
      </c>
      <c r="O4" s="516">
        <v>45848</v>
      </c>
      <c r="P4" s="422"/>
      <c r="Q4" s="403"/>
      <c r="R4" s="364"/>
      <c r="S4" s="364"/>
      <c r="T4" s="365"/>
      <c r="U4" s="365"/>
    </row>
    <row r="5" spans="1:53" ht="18.75" customHeight="1" x14ac:dyDescent="0.25">
      <c r="A5" s="364"/>
      <c r="B5" s="402"/>
      <c r="C5" s="364"/>
      <c r="D5" s="364"/>
      <c r="E5" s="364"/>
      <c r="F5" s="364"/>
      <c r="G5" s="364"/>
      <c r="H5" s="364"/>
      <c r="I5" s="364"/>
      <c r="J5" s="364"/>
      <c r="K5" s="364"/>
      <c r="L5" s="364"/>
      <c r="M5" s="364"/>
      <c r="N5" s="521" t="s">
        <v>4</v>
      </c>
      <c r="O5" s="522" t="s">
        <v>1223</v>
      </c>
      <c r="P5" s="421"/>
      <c r="Q5" s="404"/>
      <c r="R5" s="364"/>
      <c r="S5" s="364"/>
      <c r="T5" s="365"/>
      <c r="U5" s="365"/>
    </row>
    <row r="6" spans="1:53" ht="18.75" customHeight="1" x14ac:dyDescent="0.25">
      <c r="A6" s="364"/>
      <c r="B6" s="402"/>
      <c r="C6" s="364"/>
      <c r="D6" s="364"/>
      <c r="E6" s="364"/>
      <c r="F6" s="364"/>
      <c r="G6" s="364"/>
      <c r="H6" s="364"/>
      <c r="I6" s="364"/>
      <c r="J6" s="364"/>
      <c r="K6" s="364"/>
      <c r="L6" s="364"/>
      <c r="M6" s="364"/>
      <c r="N6" s="364"/>
      <c r="O6" s="364"/>
      <c r="P6" s="364"/>
      <c r="Q6" s="364"/>
      <c r="R6" s="364"/>
      <c r="S6" s="364"/>
      <c r="T6" s="365"/>
      <c r="U6" s="365"/>
    </row>
    <row r="7" spans="1:53" ht="18.75" customHeight="1" x14ac:dyDescent="0.25">
      <c r="A7" s="364"/>
      <c r="B7" s="402"/>
      <c r="C7" s="386"/>
      <c r="D7" s="386"/>
      <c r="E7" s="386"/>
      <c r="F7" s="386"/>
      <c r="G7" s="386"/>
      <c r="H7" s="386"/>
      <c r="I7" s="386"/>
      <c r="J7" s="386"/>
      <c r="K7" s="386"/>
      <c r="L7" s="386"/>
      <c r="M7" s="386"/>
      <c r="N7" s="386"/>
      <c r="O7" s="386"/>
      <c r="P7" s="386"/>
      <c r="Q7" s="386"/>
      <c r="R7" s="364"/>
      <c r="S7" s="364"/>
      <c r="T7" s="365"/>
      <c r="U7" s="365"/>
    </row>
    <row r="8" spans="1:53" s="367" customFormat="1" x14ac:dyDescent="0.25"/>
    <row r="9" spans="1:53" x14ac:dyDescent="0.25">
      <c r="B9" s="5" t="s">
        <v>12</v>
      </c>
      <c r="C9" s="667" t="str">
        <f>'PDI-01'!E13</f>
        <v xml:space="preserve">Excelencia Académica para la Formación Integral </v>
      </c>
      <c r="D9" s="667"/>
      <c r="E9" s="667"/>
      <c r="F9" s="667"/>
      <c r="G9" s="667"/>
      <c r="H9" s="667"/>
      <c r="I9" s="667"/>
      <c r="J9" s="405"/>
      <c r="K9" s="405"/>
      <c r="L9" s="405"/>
      <c r="M9" s="405"/>
      <c r="N9" s="405"/>
      <c r="O9" s="405"/>
      <c r="P9" s="405"/>
      <c r="Q9" s="405"/>
      <c r="R9" s="405"/>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row>
    <row r="10" spans="1:53" s="367" customFormat="1" x14ac:dyDescent="0.25">
      <c r="B10" s="311"/>
      <c r="C10" s="311"/>
      <c r="D10" s="311"/>
      <c r="E10" s="311"/>
      <c r="F10" s="311"/>
      <c r="G10" s="311"/>
      <c r="H10" s="311"/>
      <c r="I10" s="311"/>
      <c r="J10" s="406"/>
      <c r="K10" s="406"/>
      <c r="L10" s="406"/>
      <c r="M10" s="406"/>
      <c r="N10" s="406"/>
      <c r="O10" s="406"/>
      <c r="P10" s="406"/>
      <c r="Q10" s="406"/>
      <c r="R10" s="406"/>
    </row>
    <row r="11" spans="1:53" x14ac:dyDescent="0.25">
      <c r="B11" s="5" t="s">
        <v>16</v>
      </c>
      <c r="C11" s="667" t="str">
        <f>'PDI-01'!E15</f>
        <v>Gestión curricular</v>
      </c>
      <c r="D11" s="667"/>
      <c r="E11" s="667"/>
      <c r="F11" s="667"/>
      <c r="G11" s="667"/>
      <c r="H11" s="667"/>
      <c r="I11" s="667"/>
      <c r="J11" s="405"/>
      <c r="K11" s="405"/>
      <c r="L11" s="405"/>
      <c r="M11" s="405"/>
      <c r="N11" s="405"/>
      <c r="O11" s="405"/>
      <c r="P11" s="405"/>
      <c r="Q11" s="405"/>
      <c r="R11" s="405"/>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row>
    <row r="12" spans="1:53" s="367" customFormat="1" x14ac:dyDescent="0.25">
      <c r="B12" s="312"/>
      <c r="C12" s="312"/>
      <c r="D12" s="312"/>
      <c r="E12" s="312"/>
      <c r="F12" s="312"/>
      <c r="G12" s="312"/>
      <c r="H12" s="312"/>
      <c r="I12" s="312"/>
      <c r="J12" s="407"/>
      <c r="K12" s="407"/>
      <c r="L12" s="407"/>
      <c r="M12" s="407"/>
      <c r="N12" s="407"/>
      <c r="O12" s="407"/>
      <c r="P12" s="407"/>
      <c r="Q12" s="407"/>
      <c r="R12" s="407"/>
    </row>
    <row r="13" spans="1:53" x14ac:dyDescent="0.25">
      <c r="B13" s="5" t="s">
        <v>8</v>
      </c>
      <c r="C13" s="667" t="str">
        <f>'PDI-01'!E11</f>
        <v>Diseño y renovación curricular de los programas académicos (PDI2028 – CEA - 01)</v>
      </c>
      <c r="D13" s="667"/>
      <c r="E13" s="667"/>
      <c r="F13" s="667"/>
      <c r="G13" s="667"/>
      <c r="H13" s="667"/>
      <c r="I13" s="667"/>
      <c r="J13" s="405"/>
      <c r="K13" s="405"/>
      <c r="L13" s="405"/>
      <c r="M13" s="405"/>
      <c r="N13" s="405"/>
      <c r="O13" s="405"/>
      <c r="P13" s="405"/>
      <c r="Q13" s="405"/>
      <c r="R13" s="405"/>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row>
    <row r="14" spans="1:53" s="367" customFormat="1" x14ac:dyDescent="0.25">
      <c r="B14" s="6"/>
      <c r="C14" s="6"/>
      <c r="D14" s="6"/>
      <c r="E14" s="6"/>
      <c r="F14" s="6"/>
      <c r="G14" s="6"/>
      <c r="H14" s="6"/>
      <c r="I14" s="6"/>
    </row>
    <row r="15" spans="1:53" s="367" customFormat="1" ht="80.25" customHeight="1" x14ac:dyDescent="0.25">
      <c r="B15" s="670" t="s">
        <v>185</v>
      </c>
      <c r="C15" s="671"/>
      <c r="D15" s="672" t="s">
        <v>186</v>
      </c>
      <c r="E15" s="672"/>
      <c r="F15" s="672"/>
      <c r="G15" s="672"/>
      <c r="H15" s="672"/>
      <c r="I15" s="672"/>
      <c r="J15" s="408"/>
      <c r="K15" s="408"/>
      <c r="L15" s="408"/>
      <c r="M15" s="408"/>
      <c r="N15" s="408"/>
      <c r="O15" s="408"/>
      <c r="P15" s="408"/>
      <c r="Q15" s="408"/>
      <c r="R15" s="408"/>
    </row>
    <row r="16" spans="1:53" s="367" customFormat="1" ht="21.75" customHeight="1" x14ac:dyDescent="0.25">
      <c r="B16" s="673" t="s">
        <v>187</v>
      </c>
      <c r="C16" s="673"/>
      <c r="D16" s="673"/>
      <c r="E16" s="673"/>
      <c r="F16" s="673"/>
      <c r="G16" s="673"/>
      <c r="H16" s="673"/>
      <c r="I16" s="673"/>
      <c r="J16" s="409"/>
      <c r="K16" s="409"/>
      <c r="L16" s="409"/>
      <c r="M16" s="409"/>
      <c r="N16" s="409"/>
      <c r="O16" s="409"/>
      <c r="P16" s="409"/>
      <c r="Q16" s="409"/>
      <c r="R16" s="409"/>
    </row>
    <row r="17" spans="1:20" s="367" customFormat="1" x14ac:dyDescent="0.25"/>
    <row r="18" spans="1:20" s="367" customFormat="1" x14ac:dyDescent="0.25">
      <c r="B18" s="674" t="s">
        <v>188</v>
      </c>
      <c r="C18" s="675"/>
      <c r="D18" s="675"/>
      <c r="E18" s="675"/>
      <c r="F18" s="675"/>
      <c r="G18" s="675"/>
      <c r="H18" s="675"/>
      <c r="I18" s="675"/>
    </row>
    <row r="19" spans="1:20" s="367" customFormat="1" x14ac:dyDescent="0.25">
      <c r="B19" s="675"/>
      <c r="C19" s="675"/>
      <c r="D19" s="675"/>
      <c r="E19" s="675"/>
      <c r="F19" s="675"/>
      <c r="G19" s="675"/>
      <c r="H19" s="675"/>
      <c r="I19" s="675"/>
    </row>
    <row r="20" spans="1:20" s="367" customFormat="1" x14ac:dyDescent="0.25">
      <c r="B20" s="675"/>
      <c r="C20" s="675"/>
      <c r="D20" s="675"/>
      <c r="E20" s="675"/>
      <c r="F20" s="675"/>
      <c r="G20" s="675"/>
      <c r="H20" s="675"/>
      <c r="I20" s="675"/>
    </row>
    <row r="21" spans="1:20" s="367" customFormat="1" x14ac:dyDescent="0.25">
      <c r="B21" s="675"/>
      <c r="C21" s="675"/>
      <c r="D21" s="675"/>
      <c r="E21" s="675"/>
      <c r="F21" s="675"/>
      <c r="G21" s="675"/>
      <c r="H21" s="675"/>
      <c r="I21" s="675"/>
    </row>
    <row r="22" spans="1:20" s="367" customFormat="1" x14ac:dyDescent="0.25">
      <c r="B22" s="675"/>
      <c r="C22" s="675"/>
      <c r="D22" s="675"/>
      <c r="E22" s="675"/>
      <c r="F22" s="675"/>
      <c r="G22" s="675"/>
      <c r="H22" s="675"/>
      <c r="I22" s="675"/>
    </row>
    <row r="23" spans="1:20" s="367" customFormat="1" x14ac:dyDescent="0.25">
      <c r="B23" s="675"/>
      <c r="C23" s="675"/>
      <c r="D23" s="675"/>
      <c r="E23" s="675"/>
      <c r="F23" s="675"/>
      <c r="G23" s="675"/>
      <c r="H23" s="675"/>
      <c r="I23" s="675"/>
    </row>
    <row r="24" spans="1:20" s="367" customFormat="1" x14ac:dyDescent="0.25">
      <c r="B24" s="675"/>
      <c r="C24" s="675"/>
      <c r="D24" s="675"/>
      <c r="E24" s="675"/>
      <c r="F24" s="675"/>
      <c r="G24" s="675"/>
      <c r="H24" s="675"/>
      <c r="I24" s="675"/>
    </row>
    <row r="25" spans="1:20" s="367" customFormat="1" x14ac:dyDescent="0.25">
      <c r="B25" s="675"/>
      <c r="C25" s="675"/>
      <c r="D25" s="675"/>
      <c r="E25" s="675"/>
      <c r="F25" s="675"/>
      <c r="G25" s="675"/>
      <c r="H25" s="675"/>
      <c r="I25" s="675"/>
    </row>
    <row r="26" spans="1:20" s="367" customFormat="1" x14ac:dyDescent="0.25"/>
    <row r="27" spans="1:20" s="367" customFormat="1" x14ac:dyDescent="0.25"/>
    <row r="28" spans="1:20" s="367" customFormat="1" ht="16.5" x14ac:dyDescent="0.25">
      <c r="B28" s="6"/>
      <c r="C28" s="6"/>
      <c r="D28" s="6"/>
      <c r="E28" s="606" t="s">
        <v>189</v>
      </c>
      <c r="F28" s="606"/>
      <c r="G28" s="606"/>
      <c r="H28" s="606"/>
      <c r="I28" s="606"/>
    </row>
    <row r="29" spans="1:20" s="376" customFormat="1" ht="61.5" customHeight="1" x14ac:dyDescent="0.3">
      <c r="B29" s="641" t="str">
        <f>CONCATENATE("Items para Plan Operativo ",'PDI-03'!E46)</f>
        <v>Items para Plan Operativo Plan operativo 1. Acompañamiento en el diseño y renovación curricular de los programas académicos</v>
      </c>
      <c r="C29" s="641"/>
      <c r="D29" s="361" t="s">
        <v>190</v>
      </c>
      <c r="E29" s="445" t="s">
        <v>191</v>
      </c>
      <c r="F29" s="445" t="s">
        <v>192</v>
      </c>
      <c r="G29" s="445" t="s">
        <v>193</v>
      </c>
      <c r="H29" s="445" t="s">
        <v>194</v>
      </c>
      <c r="I29" s="334" t="s">
        <v>195</v>
      </c>
      <c r="O29" s="393"/>
    </row>
    <row r="30" spans="1:20" s="376" customFormat="1" ht="16.5" x14ac:dyDescent="0.3">
      <c r="B30" s="361">
        <v>1</v>
      </c>
      <c r="C30" s="420" t="s">
        <v>196</v>
      </c>
      <c r="D30" s="353"/>
      <c r="E30" s="476">
        <v>34533180</v>
      </c>
      <c r="F30" s="448">
        <f>+E30*1.032</f>
        <v>35638241.759999998</v>
      </c>
      <c r="G30" s="448">
        <f>+F30*1.03</f>
        <v>36707389.012800001</v>
      </c>
      <c r="H30" s="448">
        <f>+G30*1.03</f>
        <v>37808610.683184005</v>
      </c>
      <c r="I30" s="355">
        <f t="shared" ref="I30:I39" si="0">E30+F30+G30+H30</f>
        <v>144687421.455984</v>
      </c>
      <c r="O30" s="390"/>
    </row>
    <row r="31" spans="1:20" s="377" customFormat="1" ht="16.5" x14ac:dyDescent="0.3">
      <c r="A31" s="376"/>
      <c r="B31" s="361">
        <v>2</v>
      </c>
      <c r="C31" s="420" t="s">
        <v>197</v>
      </c>
      <c r="D31" s="353"/>
      <c r="E31" s="448">
        <v>0</v>
      </c>
      <c r="F31" s="448">
        <f t="shared" ref="F31:F38" si="1">+E31*1.032</f>
        <v>0</v>
      </c>
      <c r="G31" s="448">
        <f t="shared" ref="G31:H38" si="2">+F31*1.03</f>
        <v>0</v>
      </c>
      <c r="H31" s="448">
        <f t="shared" si="2"/>
        <v>0</v>
      </c>
      <c r="I31" s="355">
        <f t="shared" si="0"/>
        <v>0</v>
      </c>
      <c r="J31" s="376"/>
      <c r="K31" s="376"/>
      <c r="L31" s="376"/>
      <c r="M31" s="410"/>
      <c r="N31" s="376"/>
      <c r="O31" s="390"/>
      <c r="P31" s="376"/>
      <c r="Q31" s="376"/>
      <c r="R31" s="376"/>
      <c r="S31" s="376"/>
      <c r="T31" s="376"/>
    </row>
    <row r="32" spans="1:20" s="377" customFormat="1" ht="16.5" x14ac:dyDescent="0.3">
      <c r="A32" s="376"/>
      <c r="B32" s="361">
        <v>3</v>
      </c>
      <c r="C32" s="420" t="s">
        <v>198</v>
      </c>
      <c r="D32" s="353"/>
      <c r="E32" s="448">
        <v>0</v>
      </c>
      <c r="F32" s="448">
        <f t="shared" si="1"/>
        <v>0</v>
      </c>
      <c r="G32" s="448">
        <f t="shared" si="2"/>
        <v>0</v>
      </c>
      <c r="H32" s="448">
        <f t="shared" si="2"/>
        <v>0</v>
      </c>
      <c r="I32" s="355">
        <f t="shared" si="0"/>
        <v>0</v>
      </c>
      <c r="J32" s="376"/>
      <c r="K32" s="376"/>
      <c r="L32" s="376"/>
      <c r="M32" s="376"/>
      <c r="N32" s="376"/>
      <c r="O32" s="390"/>
      <c r="P32" s="376"/>
      <c r="Q32" s="376"/>
      <c r="R32" s="376"/>
      <c r="S32" s="376"/>
      <c r="T32" s="376"/>
    </row>
    <row r="33" spans="1:23" s="377" customFormat="1" ht="16.5" x14ac:dyDescent="0.3">
      <c r="A33" s="376"/>
      <c r="B33" s="361">
        <v>4</v>
      </c>
      <c r="C33" s="420" t="s">
        <v>199</v>
      </c>
      <c r="D33" s="353"/>
      <c r="E33" s="448">
        <v>0</v>
      </c>
      <c r="F33" s="448">
        <f t="shared" si="1"/>
        <v>0</v>
      </c>
      <c r="G33" s="448">
        <f t="shared" si="2"/>
        <v>0</v>
      </c>
      <c r="H33" s="448">
        <f t="shared" si="2"/>
        <v>0</v>
      </c>
      <c r="I33" s="355">
        <f t="shared" si="0"/>
        <v>0</v>
      </c>
      <c r="J33" s="376"/>
      <c r="K33" s="376"/>
      <c r="L33" s="376"/>
      <c r="M33" s="376"/>
      <c r="N33" s="376"/>
      <c r="O33" s="390"/>
      <c r="P33" s="376"/>
      <c r="Q33" s="376"/>
      <c r="R33" s="376"/>
      <c r="S33" s="376"/>
      <c r="T33" s="376"/>
    </row>
    <row r="34" spans="1:23" s="377" customFormat="1" ht="16.5" x14ac:dyDescent="0.3">
      <c r="A34" s="376"/>
      <c r="B34" s="361">
        <v>5</v>
      </c>
      <c r="C34" s="420" t="s">
        <v>200</v>
      </c>
      <c r="D34" s="353"/>
      <c r="E34" s="448">
        <v>0</v>
      </c>
      <c r="F34" s="448">
        <f t="shared" si="1"/>
        <v>0</v>
      </c>
      <c r="G34" s="448">
        <f t="shared" si="2"/>
        <v>0</v>
      </c>
      <c r="H34" s="448">
        <f t="shared" si="2"/>
        <v>0</v>
      </c>
      <c r="I34" s="355">
        <f t="shared" si="0"/>
        <v>0</v>
      </c>
      <c r="J34" s="376"/>
      <c r="K34" s="376"/>
      <c r="L34" s="376"/>
      <c r="M34" s="376"/>
      <c r="N34" s="376"/>
      <c r="O34" s="390"/>
      <c r="P34" s="376"/>
      <c r="Q34" s="376"/>
      <c r="R34" s="376"/>
      <c r="S34" s="376"/>
      <c r="T34" s="376"/>
    </row>
    <row r="35" spans="1:23" s="377" customFormat="1" ht="16.5" x14ac:dyDescent="0.3">
      <c r="A35" s="376"/>
      <c r="B35" s="361">
        <v>6</v>
      </c>
      <c r="C35" s="420" t="s">
        <v>201</v>
      </c>
      <c r="D35" s="353"/>
      <c r="E35" s="448">
        <v>0</v>
      </c>
      <c r="F35" s="448">
        <f t="shared" si="1"/>
        <v>0</v>
      </c>
      <c r="G35" s="448">
        <f t="shared" si="2"/>
        <v>0</v>
      </c>
      <c r="H35" s="448">
        <f t="shared" si="2"/>
        <v>0</v>
      </c>
      <c r="I35" s="355">
        <f t="shared" si="0"/>
        <v>0</v>
      </c>
      <c r="J35" s="376"/>
      <c r="K35" s="376"/>
      <c r="L35" s="376"/>
      <c r="M35" s="376"/>
      <c r="N35" s="376"/>
      <c r="O35" s="390"/>
      <c r="P35" s="376"/>
      <c r="Q35" s="376"/>
      <c r="R35" s="376"/>
      <c r="S35" s="376"/>
      <c r="T35" s="376"/>
    </row>
    <row r="36" spans="1:23" s="377" customFormat="1" ht="16.5" x14ac:dyDescent="0.3">
      <c r="A36" s="376"/>
      <c r="B36" s="361">
        <v>7</v>
      </c>
      <c r="C36" s="420" t="s">
        <v>202</v>
      </c>
      <c r="D36" s="353"/>
      <c r="E36" s="448">
        <v>0</v>
      </c>
      <c r="F36" s="448">
        <f t="shared" si="1"/>
        <v>0</v>
      </c>
      <c r="G36" s="448">
        <f t="shared" si="2"/>
        <v>0</v>
      </c>
      <c r="H36" s="448">
        <f t="shared" si="2"/>
        <v>0</v>
      </c>
      <c r="I36" s="355">
        <f t="shared" si="0"/>
        <v>0</v>
      </c>
      <c r="J36" s="376"/>
      <c r="K36" s="376"/>
      <c r="L36" s="376"/>
      <c r="M36" s="376"/>
      <c r="N36" s="376"/>
      <c r="O36" s="390"/>
      <c r="P36" s="376"/>
      <c r="Q36" s="376"/>
      <c r="R36" s="376"/>
      <c r="S36" s="376"/>
      <c r="T36" s="376"/>
    </row>
    <row r="37" spans="1:23" s="377" customFormat="1" ht="33" x14ac:dyDescent="0.3">
      <c r="A37" s="376"/>
      <c r="B37" s="361">
        <v>8</v>
      </c>
      <c r="C37" s="420" t="s">
        <v>203</v>
      </c>
      <c r="D37" s="353"/>
      <c r="E37" s="448">
        <v>0</v>
      </c>
      <c r="F37" s="448">
        <f>+E37*1.032</f>
        <v>0</v>
      </c>
      <c r="G37" s="448">
        <f t="shared" si="2"/>
        <v>0</v>
      </c>
      <c r="H37" s="448">
        <f t="shared" si="2"/>
        <v>0</v>
      </c>
      <c r="I37" s="355">
        <f t="shared" si="0"/>
        <v>0</v>
      </c>
      <c r="J37" s="376"/>
      <c r="K37" s="376"/>
      <c r="L37" s="376"/>
      <c r="M37" s="376"/>
      <c r="N37" s="376"/>
      <c r="O37" s="390"/>
      <c r="P37" s="376"/>
      <c r="Q37" s="376"/>
      <c r="R37" s="376"/>
      <c r="S37" s="376"/>
      <c r="T37" s="376"/>
    </row>
    <row r="38" spans="1:23" s="377" customFormat="1" ht="16.5" x14ac:dyDescent="0.3">
      <c r="A38" s="376"/>
      <c r="B38" s="361">
        <v>9</v>
      </c>
      <c r="C38" s="420" t="s">
        <v>204</v>
      </c>
      <c r="D38" s="353"/>
      <c r="E38" s="448">
        <v>0</v>
      </c>
      <c r="F38" s="448">
        <f t="shared" si="1"/>
        <v>0</v>
      </c>
      <c r="G38" s="448">
        <f t="shared" si="2"/>
        <v>0</v>
      </c>
      <c r="H38" s="448">
        <f t="shared" si="2"/>
        <v>0</v>
      </c>
      <c r="I38" s="355">
        <f t="shared" si="0"/>
        <v>0</v>
      </c>
      <c r="J38" s="376"/>
      <c r="K38" s="376"/>
      <c r="L38" s="376"/>
      <c r="M38" s="376"/>
      <c r="N38" s="376"/>
      <c r="O38" s="390"/>
      <c r="P38" s="376"/>
      <c r="Q38" s="376"/>
      <c r="R38" s="376"/>
      <c r="S38" s="376"/>
      <c r="T38" s="376"/>
    </row>
    <row r="39" spans="1:23" s="377" customFormat="1" ht="16.5" x14ac:dyDescent="0.3">
      <c r="A39" s="376"/>
      <c r="B39" s="376"/>
      <c r="C39" s="668" t="s">
        <v>195</v>
      </c>
      <c r="D39" s="669"/>
      <c r="E39" s="352">
        <f>SUM(E30:E38)</f>
        <v>34533180</v>
      </c>
      <c r="F39" s="352">
        <f>SUM(F30:F38)</f>
        <v>35638241.759999998</v>
      </c>
      <c r="G39" s="352">
        <f>SUM(G30:G38)</f>
        <v>36707389.012800001</v>
      </c>
      <c r="H39" s="352">
        <f>SUM(H30:H38)</f>
        <v>37808610.683184005</v>
      </c>
      <c r="I39" s="352">
        <f t="shared" si="0"/>
        <v>144687421.455984</v>
      </c>
      <c r="J39" s="376"/>
      <c r="K39" s="376"/>
      <c r="L39" s="376"/>
      <c r="M39" s="376"/>
      <c r="N39" s="376"/>
      <c r="O39" s="376"/>
      <c r="P39" s="376"/>
      <c r="Q39" s="376"/>
      <c r="R39" s="376"/>
      <c r="S39" s="376"/>
      <c r="T39" s="376"/>
    </row>
    <row r="40" spans="1:23" s="377" customFormat="1" ht="16.5" x14ac:dyDescent="0.3">
      <c r="A40" s="376"/>
      <c r="B40" s="411"/>
      <c r="C40" s="376"/>
      <c r="D40" s="376"/>
      <c r="E40" s="376"/>
      <c r="F40" s="376"/>
      <c r="G40" s="376"/>
      <c r="H40" s="376"/>
      <c r="I40" s="376"/>
      <c r="J40" s="376"/>
      <c r="K40" s="376"/>
      <c r="L40" s="376"/>
      <c r="M40" s="376"/>
      <c r="N40" s="376"/>
      <c r="O40" s="376"/>
      <c r="P40" s="376"/>
      <c r="Q40" s="376"/>
      <c r="R40" s="376"/>
      <c r="S40" s="376"/>
      <c r="T40" s="376"/>
    </row>
    <row r="41" spans="1:23" s="377" customFormat="1" ht="39" customHeight="1" x14ac:dyDescent="0.3">
      <c r="A41" s="376"/>
      <c r="B41" s="657" t="s">
        <v>1200</v>
      </c>
      <c r="C41" s="657"/>
      <c r="D41" s="657"/>
      <c r="E41" s="657"/>
      <c r="F41" s="657"/>
      <c r="G41" s="657"/>
      <c r="H41" s="657"/>
      <c r="I41" s="657"/>
      <c r="J41" s="376"/>
      <c r="K41" s="376"/>
      <c r="L41" s="376"/>
      <c r="M41" s="376"/>
      <c r="N41" s="376"/>
      <c r="O41" s="376"/>
      <c r="P41" s="376"/>
      <c r="Q41" s="376"/>
      <c r="R41" s="376"/>
      <c r="S41" s="376"/>
      <c r="T41" s="376"/>
    </row>
    <row r="42" spans="1:23" s="377" customFormat="1" ht="15.75" customHeight="1" x14ac:dyDescent="0.3">
      <c r="A42" s="376"/>
      <c r="B42" s="412"/>
      <c r="C42" s="376"/>
      <c r="D42" s="376"/>
      <c r="E42" s="413"/>
      <c r="F42" s="414"/>
      <c r="G42" s="414"/>
      <c r="H42" s="414"/>
      <c r="I42" s="414"/>
      <c r="J42" s="414"/>
      <c r="K42" s="414"/>
      <c r="L42" s="414"/>
      <c r="M42" s="414"/>
      <c r="N42" s="414"/>
      <c r="O42" s="414"/>
      <c r="P42" s="414"/>
      <c r="Q42" s="414"/>
      <c r="R42" s="414"/>
      <c r="S42" s="376"/>
      <c r="T42" s="376"/>
    </row>
    <row r="43" spans="1:23" s="377" customFormat="1" ht="16.5" x14ac:dyDescent="0.3">
      <c r="A43" s="376"/>
      <c r="B43" s="6"/>
      <c r="C43" s="6"/>
      <c r="D43" s="6"/>
      <c r="E43" s="555" t="s">
        <v>189</v>
      </c>
      <c r="F43" s="580"/>
      <c r="G43" s="580"/>
      <c r="H43" s="580"/>
      <c r="I43" s="554"/>
      <c r="J43" s="376"/>
      <c r="K43" s="376"/>
      <c r="L43" s="376"/>
      <c r="M43" s="376"/>
      <c r="N43" s="376"/>
      <c r="O43" s="376"/>
      <c r="P43" s="376"/>
      <c r="Q43" s="376"/>
      <c r="R43" s="376"/>
      <c r="S43" s="376"/>
      <c r="T43" s="376"/>
    </row>
    <row r="44" spans="1:23" s="377" customFormat="1" ht="57.75" customHeight="1" x14ac:dyDescent="0.3">
      <c r="A44" s="376"/>
      <c r="B44" s="641" t="str">
        <f>CONCATENATE("Items para Plan Operativo ",'PDI-03'!E47)</f>
        <v>Items para Plan Operativo Plan operativo 2. Desarrollo y gestión integral de los posgrados</v>
      </c>
      <c r="C44" s="641"/>
      <c r="D44" s="361" t="s">
        <v>190</v>
      </c>
      <c r="E44" s="445" t="s">
        <v>191</v>
      </c>
      <c r="F44" s="445" t="s">
        <v>192</v>
      </c>
      <c r="G44" s="445" t="s">
        <v>193</v>
      </c>
      <c r="H44" s="445" t="s">
        <v>194</v>
      </c>
      <c r="I44" s="334" t="s">
        <v>195</v>
      </c>
      <c r="J44" s="376"/>
      <c r="K44" s="376"/>
      <c r="L44" s="376"/>
      <c r="M44" s="376"/>
      <c r="N44" s="376"/>
      <c r="O44" s="376"/>
      <c r="P44" s="376"/>
      <c r="Q44" s="376"/>
      <c r="R44" s="376"/>
      <c r="S44" s="376"/>
      <c r="T44" s="376"/>
    </row>
    <row r="45" spans="1:23" s="377" customFormat="1" ht="16.5" x14ac:dyDescent="0.3">
      <c r="A45" s="376"/>
      <c r="B45" s="361">
        <v>1</v>
      </c>
      <c r="C45" s="420" t="s">
        <v>196</v>
      </c>
      <c r="D45" s="353"/>
      <c r="E45" s="304">
        <v>0</v>
      </c>
      <c r="F45" s="304">
        <f>+E45*1.032</f>
        <v>0</v>
      </c>
      <c r="G45" s="304">
        <f>+F45*1.03</f>
        <v>0</v>
      </c>
      <c r="H45" s="304">
        <f>+G45*1.03</f>
        <v>0</v>
      </c>
      <c r="I45" s="355">
        <f t="shared" ref="I45:I54" si="3">E45+F45+G45+H45</f>
        <v>0</v>
      </c>
      <c r="J45" s="376"/>
      <c r="K45" s="376"/>
      <c r="L45" s="376"/>
      <c r="M45" s="376"/>
      <c r="N45" s="376"/>
      <c r="O45" s="376"/>
      <c r="P45" s="376"/>
      <c r="Q45" s="376"/>
      <c r="R45" s="376"/>
      <c r="S45" s="376"/>
      <c r="T45" s="415"/>
    </row>
    <row r="46" spans="1:23" s="377" customFormat="1" ht="16.5" x14ac:dyDescent="0.3">
      <c r="A46" s="376"/>
      <c r="B46" s="361">
        <v>2</v>
      </c>
      <c r="C46" s="420" t="s">
        <v>197</v>
      </c>
      <c r="D46" s="353"/>
      <c r="E46" s="304">
        <v>0</v>
      </c>
      <c r="F46" s="304">
        <f t="shared" ref="F46:F53" si="4">+E46*1.032</f>
        <v>0</v>
      </c>
      <c r="G46" s="304">
        <f t="shared" ref="G46:H46" si="5">+F46*1.03</f>
        <v>0</v>
      </c>
      <c r="H46" s="304">
        <f t="shared" si="5"/>
        <v>0</v>
      </c>
      <c r="I46" s="355">
        <f t="shared" si="3"/>
        <v>0</v>
      </c>
      <c r="J46" s="376"/>
      <c r="K46" s="376"/>
      <c r="L46" s="376"/>
      <c r="M46" s="376"/>
      <c r="N46" s="376"/>
      <c r="O46" s="376"/>
      <c r="P46" s="376"/>
      <c r="Q46" s="376"/>
      <c r="R46" s="376"/>
      <c r="S46" s="376"/>
      <c r="T46" s="416"/>
      <c r="U46" s="417"/>
      <c r="V46" s="417"/>
      <c r="W46" s="417"/>
    </row>
    <row r="47" spans="1:23" s="377" customFormat="1" ht="16.5" x14ac:dyDescent="0.3">
      <c r="A47" s="376"/>
      <c r="B47" s="361">
        <v>3</v>
      </c>
      <c r="C47" s="420" t="s">
        <v>198</v>
      </c>
      <c r="D47" s="353"/>
      <c r="E47" s="304">
        <v>0</v>
      </c>
      <c r="F47" s="304">
        <f t="shared" si="4"/>
        <v>0</v>
      </c>
      <c r="G47" s="304">
        <f t="shared" ref="G47:H47" si="6">+F47*1.03</f>
        <v>0</v>
      </c>
      <c r="H47" s="304">
        <f t="shared" si="6"/>
        <v>0</v>
      </c>
      <c r="I47" s="355">
        <f t="shared" si="3"/>
        <v>0</v>
      </c>
      <c r="J47" s="376"/>
      <c r="K47" s="376"/>
      <c r="L47" s="376"/>
      <c r="M47" s="376"/>
      <c r="N47" s="376"/>
      <c r="O47" s="376"/>
      <c r="P47" s="376"/>
      <c r="Q47" s="376"/>
      <c r="R47" s="376"/>
      <c r="S47" s="376"/>
      <c r="T47" s="376"/>
    </row>
    <row r="48" spans="1:23" s="377" customFormat="1" ht="16.5" x14ac:dyDescent="0.3">
      <c r="A48" s="376"/>
      <c r="B48" s="361">
        <v>4</v>
      </c>
      <c r="C48" s="420" t="s">
        <v>199</v>
      </c>
      <c r="D48" s="353"/>
      <c r="E48" s="304">
        <v>0</v>
      </c>
      <c r="F48" s="304">
        <f t="shared" si="4"/>
        <v>0</v>
      </c>
      <c r="G48" s="304">
        <f t="shared" ref="G48:H48" si="7">+F48*1.03</f>
        <v>0</v>
      </c>
      <c r="H48" s="304">
        <f t="shared" si="7"/>
        <v>0</v>
      </c>
      <c r="I48" s="355">
        <f t="shared" si="3"/>
        <v>0</v>
      </c>
      <c r="J48" s="376"/>
      <c r="K48" s="376"/>
      <c r="L48" s="376"/>
      <c r="M48" s="376"/>
      <c r="N48" s="376"/>
      <c r="O48" s="376"/>
      <c r="P48" s="376"/>
      <c r="Q48" s="376"/>
      <c r="R48" s="376"/>
      <c r="S48" s="376"/>
      <c r="T48" s="376"/>
    </row>
    <row r="49" spans="1:20" s="377" customFormat="1" ht="16.5" x14ac:dyDescent="0.3">
      <c r="A49" s="376"/>
      <c r="B49" s="361">
        <v>5</v>
      </c>
      <c r="C49" s="420" t="s">
        <v>200</v>
      </c>
      <c r="D49" s="353"/>
      <c r="E49" s="304">
        <v>0</v>
      </c>
      <c r="F49" s="304">
        <f t="shared" si="4"/>
        <v>0</v>
      </c>
      <c r="G49" s="304">
        <f t="shared" ref="G49:H49" si="8">+F49*1.03</f>
        <v>0</v>
      </c>
      <c r="H49" s="304">
        <f t="shared" si="8"/>
        <v>0</v>
      </c>
      <c r="I49" s="355">
        <f t="shared" si="3"/>
        <v>0</v>
      </c>
      <c r="J49" s="376"/>
      <c r="K49" s="376"/>
      <c r="L49" s="376"/>
      <c r="M49" s="376"/>
      <c r="N49" s="376"/>
      <c r="O49" s="376"/>
      <c r="P49" s="376"/>
      <c r="Q49" s="376"/>
      <c r="R49" s="376"/>
      <c r="S49" s="376"/>
      <c r="T49" s="376"/>
    </row>
    <row r="50" spans="1:20" s="367" customFormat="1" ht="16.5" x14ac:dyDescent="0.3">
      <c r="B50" s="361">
        <v>6</v>
      </c>
      <c r="C50" s="420" t="s">
        <v>201</v>
      </c>
      <c r="D50" s="353"/>
      <c r="E50" s="304">
        <v>0</v>
      </c>
      <c r="F50" s="304">
        <f t="shared" si="4"/>
        <v>0</v>
      </c>
      <c r="G50" s="304">
        <f t="shared" ref="G50:H50" si="9">+F50*1.03</f>
        <v>0</v>
      </c>
      <c r="H50" s="304">
        <f t="shared" si="9"/>
        <v>0</v>
      </c>
      <c r="I50" s="355">
        <f t="shared" si="3"/>
        <v>0</v>
      </c>
      <c r="J50" s="376"/>
      <c r="K50" s="376"/>
      <c r="L50" s="376"/>
      <c r="M50" s="376"/>
      <c r="N50" s="376"/>
      <c r="O50" s="376"/>
      <c r="P50" s="376"/>
      <c r="Q50" s="376"/>
      <c r="R50" s="376"/>
      <c r="S50" s="376"/>
    </row>
    <row r="51" spans="1:20" s="367" customFormat="1" ht="16.5" x14ac:dyDescent="0.3">
      <c r="B51" s="361">
        <v>7</v>
      </c>
      <c r="C51" s="420" t="s">
        <v>202</v>
      </c>
      <c r="D51" s="353"/>
      <c r="E51" s="304">
        <v>0</v>
      </c>
      <c r="F51" s="304">
        <f t="shared" si="4"/>
        <v>0</v>
      </c>
      <c r="G51" s="304">
        <f t="shared" ref="G51:H51" si="10">+F51*1.03</f>
        <v>0</v>
      </c>
      <c r="H51" s="304">
        <f t="shared" si="10"/>
        <v>0</v>
      </c>
      <c r="I51" s="355">
        <f t="shared" si="3"/>
        <v>0</v>
      </c>
      <c r="J51" s="376"/>
      <c r="K51" s="376"/>
      <c r="L51" s="376"/>
      <c r="M51" s="376"/>
      <c r="N51" s="376"/>
      <c r="O51" s="376"/>
      <c r="P51" s="376"/>
      <c r="Q51" s="376"/>
      <c r="R51" s="376"/>
      <c r="S51" s="376"/>
    </row>
    <row r="52" spans="1:20" s="367" customFormat="1" ht="33" x14ac:dyDescent="0.3">
      <c r="B52" s="361">
        <v>8</v>
      </c>
      <c r="C52" s="420" t="s">
        <v>203</v>
      </c>
      <c r="D52" s="353"/>
      <c r="E52" s="304">
        <v>0</v>
      </c>
      <c r="F52" s="304">
        <f t="shared" si="4"/>
        <v>0</v>
      </c>
      <c r="G52" s="304">
        <f t="shared" ref="G52:H52" si="11">+F52*1.03</f>
        <v>0</v>
      </c>
      <c r="H52" s="304">
        <f t="shared" si="11"/>
        <v>0</v>
      </c>
      <c r="I52" s="355">
        <f t="shared" si="3"/>
        <v>0</v>
      </c>
      <c r="J52" s="376"/>
      <c r="K52" s="376"/>
      <c r="L52" s="376"/>
      <c r="M52" s="376"/>
      <c r="N52" s="376"/>
      <c r="O52" s="376"/>
      <c r="P52" s="376"/>
      <c r="Q52" s="376"/>
      <c r="R52" s="376"/>
      <c r="S52" s="376"/>
    </row>
    <row r="53" spans="1:20" s="367" customFormat="1" ht="16.5" x14ac:dyDescent="0.3">
      <c r="B53" s="361">
        <v>9</v>
      </c>
      <c r="C53" s="420" t="s">
        <v>204</v>
      </c>
      <c r="D53" s="353"/>
      <c r="E53" s="304">
        <v>0</v>
      </c>
      <c r="F53" s="304">
        <f t="shared" si="4"/>
        <v>0</v>
      </c>
      <c r="G53" s="304">
        <f t="shared" ref="G53:H53" si="12">+F53*1.03</f>
        <v>0</v>
      </c>
      <c r="H53" s="304">
        <f t="shared" si="12"/>
        <v>0</v>
      </c>
      <c r="I53" s="355">
        <f t="shared" si="3"/>
        <v>0</v>
      </c>
      <c r="J53" s="376"/>
      <c r="K53" s="376"/>
      <c r="L53" s="376"/>
      <c r="M53" s="376"/>
      <c r="N53" s="376"/>
      <c r="O53" s="376"/>
      <c r="P53" s="376"/>
      <c r="Q53" s="376"/>
      <c r="R53" s="376"/>
      <c r="S53" s="376"/>
    </row>
    <row r="54" spans="1:20" s="367" customFormat="1" ht="16.5" x14ac:dyDescent="0.3">
      <c r="B54" s="376"/>
      <c r="C54" s="668" t="s">
        <v>195</v>
      </c>
      <c r="D54" s="669"/>
      <c r="E54" s="352">
        <f>SUM(E45:E53)</f>
        <v>0</v>
      </c>
      <c r="F54" s="352">
        <f>SUM(F45:F53)</f>
        <v>0</v>
      </c>
      <c r="G54" s="352">
        <f>SUM(G45:G53)</f>
        <v>0</v>
      </c>
      <c r="H54" s="352">
        <f>SUM(H45:H53)</f>
        <v>0</v>
      </c>
      <c r="I54" s="352">
        <f t="shared" si="3"/>
        <v>0</v>
      </c>
      <c r="J54" s="376"/>
      <c r="K54" s="376"/>
      <c r="L54" s="376"/>
      <c r="M54" s="376"/>
      <c r="N54" s="376"/>
      <c r="O54" s="376"/>
      <c r="P54" s="376"/>
      <c r="Q54" s="376"/>
      <c r="R54" s="376"/>
      <c r="S54" s="376"/>
    </row>
    <row r="55" spans="1:20" s="367" customFormat="1" ht="16.5" x14ac:dyDescent="0.3">
      <c r="B55" s="411"/>
      <c r="C55" s="376"/>
      <c r="D55" s="376"/>
      <c r="E55" s="376"/>
      <c r="F55" s="376"/>
      <c r="G55" s="376"/>
      <c r="H55" s="376"/>
      <c r="I55" s="376"/>
      <c r="J55" s="376"/>
      <c r="K55" s="376"/>
      <c r="L55" s="376"/>
      <c r="M55" s="376"/>
      <c r="N55" s="376"/>
      <c r="O55" s="376"/>
      <c r="P55" s="376"/>
      <c r="Q55" s="376"/>
      <c r="R55" s="376"/>
      <c r="S55" s="376"/>
    </row>
    <row r="56" spans="1:20" s="367" customFormat="1" ht="36" hidden="1" customHeight="1" x14ac:dyDescent="0.3">
      <c r="B56" s="657" t="s">
        <v>1200</v>
      </c>
      <c r="C56" s="657"/>
      <c r="D56" s="657"/>
      <c r="E56" s="657"/>
      <c r="F56" s="657"/>
      <c r="G56" s="657"/>
      <c r="H56" s="657"/>
      <c r="I56" s="657"/>
      <c r="J56" s="376"/>
      <c r="K56" s="376"/>
      <c r="L56" s="376"/>
      <c r="M56" s="376"/>
      <c r="N56" s="376"/>
      <c r="O56" s="376"/>
      <c r="P56" s="376"/>
      <c r="Q56" s="376"/>
      <c r="R56" s="376"/>
      <c r="S56" s="376"/>
    </row>
    <row r="57" spans="1:20" s="367" customFormat="1" ht="16.5" hidden="1" x14ac:dyDescent="0.3">
      <c r="B57" s="376"/>
      <c r="C57" s="376"/>
      <c r="D57" s="376"/>
      <c r="E57" s="376"/>
      <c r="F57" s="376"/>
      <c r="G57" s="376"/>
      <c r="H57" s="376"/>
      <c r="I57" s="376"/>
      <c r="J57" s="376"/>
      <c r="K57" s="376"/>
      <c r="L57" s="376"/>
      <c r="M57" s="376"/>
      <c r="N57" s="376"/>
      <c r="O57" s="376"/>
      <c r="P57" s="376"/>
      <c r="Q57" s="376"/>
      <c r="R57" s="376"/>
      <c r="S57" s="376"/>
    </row>
    <row r="58" spans="1:20" s="367" customFormat="1" ht="16.5" hidden="1" x14ac:dyDescent="0.3">
      <c r="B58" s="6"/>
      <c r="C58" s="6"/>
      <c r="D58" s="6"/>
      <c r="E58" s="555" t="s">
        <v>189</v>
      </c>
      <c r="F58" s="580"/>
      <c r="G58" s="580"/>
      <c r="H58" s="580"/>
      <c r="I58" s="554"/>
      <c r="J58" s="376"/>
      <c r="K58" s="376"/>
      <c r="L58" s="376"/>
      <c r="M58" s="376"/>
      <c r="N58" s="376"/>
      <c r="O58" s="376"/>
      <c r="P58" s="376"/>
      <c r="Q58" s="376"/>
      <c r="R58" s="376"/>
      <c r="S58" s="376"/>
    </row>
    <row r="59" spans="1:20" s="367" customFormat="1" ht="33" hidden="1" x14ac:dyDescent="0.3">
      <c r="B59" s="641" t="e">
        <f>CONCATENATE("Items para Plan Operativo ",'PDI-03'!#REF!)</f>
        <v>#REF!</v>
      </c>
      <c r="C59" s="641"/>
      <c r="D59" s="361" t="s">
        <v>190</v>
      </c>
      <c r="E59" s="445" t="s">
        <v>191</v>
      </c>
      <c r="F59" s="445" t="s">
        <v>192</v>
      </c>
      <c r="G59" s="445" t="s">
        <v>193</v>
      </c>
      <c r="H59" s="445" t="s">
        <v>194</v>
      </c>
      <c r="I59" s="334" t="s">
        <v>195</v>
      </c>
      <c r="J59" s="376"/>
      <c r="K59" s="376"/>
      <c r="L59" s="376"/>
      <c r="M59" s="376"/>
      <c r="N59" s="376"/>
      <c r="O59" s="376"/>
      <c r="P59" s="376"/>
      <c r="Q59" s="376"/>
      <c r="R59" s="376"/>
      <c r="S59" s="376"/>
    </row>
    <row r="60" spans="1:20" s="367" customFormat="1" ht="16.5" hidden="1" x14ac:dyDescent="0.3">
      <c r="B60" s="361">
        <v>1</v>
      </c>
      <c r="C60" s="420" t="s">
        <v>196</v>
      </c>
      <c r="D60" s="353"/>
      <c r="E60" s="304"/>
      <c r="F60" s="304">
        <f>+E60*1.032</f>
        <v>0</v>
      </c>
      <c r="G60" s="304">
        <f>+F60*1.03</f>
        <v>0</v>
      </c>
      <c r="H60" s="304">
        <f>+G60*1.03</f>
        <v>0</v>
      </c>
      <c r="I60" s="355">
        <f t="shared" ref="I60:I69" si="13">E60+F60+G60+H60</f>
        <v>0</v>
      </c>
      <c r="J60" s="376"/>
      <c r="K60" s="376"/>
      <c r="L60" s="376"/>
      <c r="M60" s="376"/>
      <c r="N60" s="376"/>
      <c r="O60" s="376"/>
      <c r="P60" s="376"/>
      <c r="Q60" s="376"/>
      <c r="R60" s="376"/>
      <c r="S60" s="376"/>
    </row>
    <row r="61" spans="1:20" s="367" customFormat="1" ht="16.5" hidden="1" x14ac:dyDescent="0.3">
      <c r="B61" s="361">
        <v>2</v>
      </c>
      <c r="C61" s="420" t="s">
        <v>197</v>
      </c>
      <c r="D61" s="353"/>
      <c r="E61" s="304"/>
      <c r="F61" s="304">
        <f t="shared" ref="F61:F68" si="14">+E61*1.032</f>
        <v>0</v>
      </c>
      <c r="G61" s="304">
        <f t="shared" ref="G61:H61" si="15">+F61*1.03</f>
        <v>0</v>
      </c>
      <c r="H61" s="304">
        <f t="shared" si="15"/>
        <v>0</v>
      </c>
      <c r="I61" s="355">
        <f t="shared" si="13"/>
        <v>0</v>
      </c>
      <c r="J61" s="376"/>
      <c r="K61" s="376"/>
      <c r="L61" s="376"/>
      <c r="M61" s="376"/>
      <c r="N61" s="376"/>
      <c r="O61" s="376"/>
      <c r="P61" s="376"/>
      <c r="Q61" s="376"/>
      <c r="R61" s="376"/>
      <c r="S61" s="376"/>
    </row>
    <row r="62" spans="1:20" s="367" customFormat="1" ht="16.5" hidden="1" x14ac:dyDescent="0.3">
      <c r="B62" s="361">
        <v>3</v>
      </c>
      <c r="C62" s="420" t="s">
        <v>198</v>
      </c>
      <c r="D62" s="353"/>
      <c r="E62" s="304"/>
      <c r="F62" s="304">
        <f t="shared" si="14"/>
        <v>0</v>
      </c>
      <c r="G62" s="304">
        <f t="shared" ref="G62:H62" si="16">+F62*1.03</f>
        <v>0</v>
      </c>
      <c r="H62" s="304">
        <f t="shared" si="16"/>
        <v>0</v>
      </c>
      <c r="I62" s="355">
        <f t="shared" si="13"/>
        <v>0</v>
      </c>
      <c r="J62" s="376"/>
      <c r="K62" s="376"/>
      <c r="L62" s="376"/>
      <c r="M62" s="376"/>
      <c r="N62" s="376"/>
      <c r="O62" s="376"/>
      <c r="P62" s="376"/>
      <c r="Q62" s="376"/>
      <c r="R62" s="376"/>
      <c r="S62" s="376"/>
    </row>
    <row r="63" spans="1:20" s="367" customFormat="1" ht="16.5" hidden="1" x14ac:dyDescent="0.3">
      <c r="B63" s="361">
        <v>4</v>
      </c>
      <c r="C63" s="420" t="s">
        <v>199</v>
      </c>
      <c r="D63" s="353"/>
      <c r="E63" s="304"/>
      <c r="F63" s="304">
        <f t="shared" si="14"/>
        <v>0</v>
      </c>
      <c r="G63" s="304">
        <f t="shared" ref="G63:H63" si="17">+F63*1.03</f>
        <v>0</v>
      </c>
      <c r="H63" s="304">
        <f t="shared" si="17"/>
        <v>0</v>
      </c>
      <c r="I63" s="355">
        <f t="shared" si="13"/>
        <v>0</v>
      </c>
      <c r="J63" s="376"/>
      <c r="K63" s="376"/>
      <c r="L63" s="376"/>
      <c r="M63" s="376"/>
      <c r="N63" s="376"/>
      <c r="O63" s="376"/>
      <c r="P63" s="376"/>
      <c r="Q63" s="376"/>
      <c r="R63" s="376"/>
      <c r="S63" s="376"/>
    </row>
    <row r="64" spans="1:20" s="367" customFormat="1" ht="16.5" hidden="1" x14ac:dyDescent="0.3">
      <c r="B64" s="361">
        <v>5</v>
      </c>
      <c r="C64" s="420" t="s">
        <v>200</v>
      </c>
      <c r="D64" s="353"/>
      <c r="E64" s="304"/>
      <c r="F64" s="304">
        <f t="shared" si="14"/>
        <v>0</v>
      </c>
      <c r="G64" s="304">
        <f t="shared" ref="G64:H64" si="18">+F64*1.03</f>
        <v>0</v>
      </c>
      <c r="H64" s="304">
        <f t="shared" si="18"/>
        <v>0</v>
      </c>
      <c r="I64" s="355">
        <f t="shared" si="13"/>
        <v>0</v>
      </c>
      <c r="J64" s="376"/>
      <c r="K64" s="376"/>
      <c r="L64" s="376"/>
      <c r="M64" s="376"/>
      <c r="N64" s="376"/>
      <c r="O64" s="376"/>
      <c r="P64" s="376"/>
      <c r="Q64" s="376"/>
      <c r="R64" s="376"/>
      <c r="S64" s="376"/>
    </row>
    <row r="65" spans="2:19" s="367" customFormat="1" ht="16.5" hidden="1" x14ac:dyDescent="0.3">
      <c r="B65" s="361">
        <f>1+B64</f>
        <v>6</v>
      </c>
      <c r="C65" s="420" t="s">
        <v>201</v>
      </c>
      <c r="D65" s="353"/>
      <c r="E65" s="304"/>
      <c r="F65" s="304">
        <f t="shared" si="14"/>
        <v>0</v>
      </c>
      <c r="G65" s="304">
        <f t="shared" ref="G65:H65" si="19">+F65*1.03</f>
        <v>0</v>
      </c>
      <c r="H65" s="304">
        <f t="shared" si="19"/>
        <v>0</v>
      </c>
      <c r="I65" s="355">
        <f t="shared" si="13"/>
        <v>0</v>
      </c>
      <c r="J65" s="376"/>
      <c r="K65" s="376"/>
      <c r="L65" s="376"/>
      <c r="M65" s="376"/>
      <c r="N65" s="376"/>
      <c r="O65" s="376"/>
      <c r="P65" s="376"/>
      <c r="Q65" s="376"/>
      <c r="R65" s="376"/>
      <c r="S65" s="376"/>
    </row>
    <row r="66" spans="2:19" s="367" customFormat="1" ht="16.5" hidden="1" x14ac:dyDescent="0.3">
      <c r="B66" s="361">
        <f t="shared" ref="B66:B68" si="20">1+B65</f>
        <v>7</v>
      </c>
      <c r="C66" s="420" t="s">
        <v>202</v>
      </c>
      <c r="D66" s="354"/>
      <c r="E66" s="304"/>
      <c r="F66" s="304">
        <f t="shared" si="14"/>
        <v>0</v>
      </c>
      <c r="G66" s="304">
        <f t="shared" ref="G66:H66" si="21">+F66*1.03</f>
        <v>0</v>
      </c>
      <c r="H66" s="304">
        <f t="shared" si="21"/>
        <v>0</v>
      </c>
      <c r="I66" s="355">
        <f t="shared" si="13"/>
        <v>0</v>
      </c>
      <c r="J66" s="376"/>
      <c r="K66" s="376"/>
      <c r="L66" s="376"/>
      <c r="M66" s="376"/>
      <c r="N66" s="376"/>
      <c r="O66" s="376"/>
      <c r="P66" s="376"/>
      <c r="Q66" s="376"/>
      <c r="R66" s="376"/>
      <c r="S66" s="376"/>
    </row>
    <row r="67" spans="2:19" s="367" customFormat="1" ht="33" hidden="1" x14ac:dyDescent="0.3">
      <c r="B67" s="361">
        <f t="shared" si="20"/>
        <v>8</v>
      </c>
      <c r="C67" s="420" t="s">
        <v>203</v>
      </c>
      <c r="D67" s="353"/>
      <c r="E67" s="304"/>
      <c r="F67" s="304">
        <f t="shared" si="14"/>
        <v>0</v>
      </c>
      <c r="G67" s="304">
        <f t="shared" ref="G67:H67" si="22">+F67*1.03</f>
        <v>0</v>
      </c>
      <c r="H67" s="304">
        <f t="shared" si="22"/>
        <v>0</v>
      </c>
      <c r="I67" s="355">
        <f t="shared" si="13"/>
        <v>0</v>
      </c>
      <c r="J67" s="376"/>
      <c r="K67" s="376"/>
      <c r="L67" s="376"/>
      <c r="M67" s="376"/>
      <c r="N67" s="376"/>
      <c r="O67" s="376"/>
      <c r="P67" s="376"/>
      <c r="Q67" s="376"/>
      <c r="R67" s="376"/>
      <c r="S67" s="376"/>
    </row>
    <row r="68" spans="2:19" s="367" customFormat="1" ht="16.5" hidden="1" x14ac:dyDescent="0.3">
      <c r="B68" s="361">
        <f t="shared" si="20"/>
        <v>9</v>
      </c>
      <c r="C68" s="420" t="s">
        <v>204</v>
      </c>
      <c r="D68" s="353"/>
      <c r="E68" s="304"/>
      <c r="F68" s="304">
        <f t="shared" si="14"/>
        <v>0</v>
      </c>
      <c r="G68" s="304">
        <f t="shared" ref="G68:H68" si="23">+F68*1.03</f>
        <v>0</v>
      </c>
      <c r="H68" s="304">
        <f t="shared" si="23"/>
        <v>0</v>
      </c>
      <c r="I68" s="355">
        <f t="shared" si="13"/>
        <v>0</v>
      </c>
      <c r="J68" s="376"/>
      <c r="K68" s="376"/>
      <c r="L68" s="376"/>
      <c r="M68" s="376"/>
      <c r="N68" s="376"/>
      <c r="O68" s="376"/>
      <c r="P68" s="376"/>
      <c r="Q68" s="376"/>
      <c r="R68" s="376"/>
      <c r="S68" s="376"/>
    </row>
    <row r="69" spans="2:19" s="367" customFormat="1" ht="16.5" hidden="1" x14ac:dyDescent="0.3">
      <c r="B69" s="376"/>
      <c r="C69" s="668" t="s">
        <v>195</v>
      </c>
      <c r="D69" s="669"/>
      <c r="E69" s="352">
        <f>SUM(E60:E68)</f>
        <v>0</v>
      </c>
      <c r="F69" s="352">
        <f>SUM(F60:F68)</f>
        <v>0</v>
      </c>
      <c r="G69" s="352">
        <f>SUM(G60:G68)</f>
        <v>0</v>
      </c>
      <c r="H69" s="352">
        <f>SUM(H60:H68)</f>
        <v>0</v>
      </c>
      <c r="I69" s="352">
        <f t="shared" si="13"/>
        <v>0</v>
      </c>
      <c r="J69" s="376"/>
      <c r="K69" s="376"/>
      <c r="L69" s="376"/>
      <c r="M69" s="376"/>
      <c r="N69" s="376"/>
      <c r="O69" s="376"/>
      <c r="P69" s="376"/>
      <c r="Q69" s="376"/>
      <c r="R69" s="376"/>
      <c r="S69" s="376"/>
    </row>
    <row r="70" spans="2:19" s="367" customFormat="1" ht="16.5" hidden="1" x14ac:dyDescent="0.3">
      <c r="B70" s="411"/>
      <c r="C70" s="376"/>
      <c r="D70" s="376"/>
      <c r="E70" s="376"/>
      <c r="F70" s="376"/>
      <c r="G70" s="376"/>
      <c r="H70" s="376"/>
      <c r="I70" s="376"/>
      <c r="J70" s="376"/>
      <c r="K70" s="376"/>
      <c r="L70" s="376"/>
      <c r="M70" s="376"/>
      <c r="N70" s="376"/>
      <c r="O70" s="376"/>
      <c r="P70" s="376"/>
      <c r="Q70" s="376"/>
      <c r="R70" s="376"/>
      <c r="S70" s="376"/>
    </row>
    <row r="71" spans="2:19" s="367" customFormat="1" ht="16.5" hidden="1" x14ac:dyDescent="0.3">
      <c r="B71" s="376"/>
      <c r="C71" s="376"/>
      <c r="D71" s="376"/>
      <c r="E71" s="376"/>
      <c r="F71" s="376"/>
      <c r="G71" s="376"/>
      <c r="H71" s="376"/>
      <c r="I71" s="376"/>
      <c r="J71" s="376"/>
      <c r="K71" s="376"/>
      <c r="L71" s="376"/>
      <c r="M71" s="376"/>
      <c r="N71" s="376"/>
      <c r="O71" s="376"/>
      <c r="P71" s="376"/>
      <c r="Q71" s="376"/>
      <c r="R71" s="376"/>
      <c r="S71" s="376"/>
    </row>
    <row r="72" spans="2:19" s="367" customFormat="1" ht="35.25" hidden="1" customHeight="1" x14ac:dyDescent="0.3">
      <c r="B72" s="657" t="s">
        <v>1200</v>
      </c>
      <c r="C72" s="657"/>
      <c r="D72" s="657"/>
      <c r="E72" s="657"/>
      <c r="F72" s="657"/>
      <c r="G72" s="657"/>
      <c r="H72" s="657"/>
      <c r="I72" s="657"/>
      <c r="J72" s="376"/>
      <c r="K72" s="376"/>
      <c r="L72" s="376"/>
      <c r="M72" s="376"/>
      <c r="N72" s="376"/>
      <c r="O72" s="376"/>
      <c r="P72" s="376"/>
      <c r="Q72" s="376"/>
      <c r="R72" s="376"/>
      <c r="S72" s="376"/>
    </row>
    <row r="73" spans="2:19" s="367" customFormat="1" ht="16.5" hidden="1" x14ac:dyDescent="0.3">
      <c r="B73" s="376"/>
      <c r="C73" s="376"/>
      <c r="D73" s="376"/>
      <c r="E73" s="376"/>
      <c r="F73" s="376"/>
      <c r="G73" s="376"/>
      <c r="H73" s="376"/>
      <c r="I73" s="376"/>
      <c r="J73" s="376"/>
      <c r="K73" s="376"/>
      <c r="L73" s="376"/>
      <c r="M73" s="376"/>
      <c r="N73" s="376"/>
      <c r="O73" s="376"/>
      <c r="P73" s="376"/>
      <c r="Q73" s="376"/>
      <c r="R73" s="376"/>
      <c r="S73" s="376"/>
    </row>
    <row r="74" spans="2:19" s="367" customFormat="1" ht="16.5" hidden="1" x14ac:dyDescent="0.3">
      <c r="B74" s="6"/>
      <c r="C74" s="6"/>
      <c r="D74" s="6"/>
      <c r="E74" s="555" t="s">
        <v>189</v>
      </c>
      <c r="F74" s="580"/>
      <c r="G74" s="580"/>
      <c r="H74" s="580"/>
      <c r="I74" s="554"/>
      <c r="J74" s="376"/>
      <c r="K74" s="376"/>
      <c r="L74" s="376"/>
      <c r="M74" s="376"/>
      <c r="N74" s="376"/>
      <c r="O74" s="376"/>
      <c r="P74" s="376"/>
      <c r="Q74" s="376"/>
      <c r="R74" s="376"/>
      <c r="S74" s="376"/>
    </row>
    <row r="75" spans="2:19" s="367" customFormat="1" ht="53.25" hidden="1" customHeight="1" x14ac:dyDescent="0.3">
      <c r="B75" s="641" t="e">
        <f>CONCATENATE("Items para Plan Operativo ",'PDI-03'!#REF!)</f>
        <v>#REF!</v>
      </c>
      <c r="C75" s="641"/>
      <c r="D75" s="361" t="s">
        <v>190</v>
      </c>
      <c r="E75" s="445" t="s">
        <v>191</v>
      </c>
      <c r="F75" s="445" t="s">
        <v>192</v>
      </c>
      <c r="G75" s="445" t="s">
        <v>193</v>
      </c>
      <c r="H75" s="445" t="s">
        <v>194</v>
      </c>
      <c r="I75" s="334" t="s">
        <v>195</v>
      </c>
      <c r="J75" s="376"/>
      <c r="K75" s="376"/>
      <c r="L75" s="376"/>
      <c r="M75" s="376"/>
      <c r="N75" s="376"/>
      <c r="O75" s="376"/>
      <c r="P75" s="376"/>
      <c r="Q75" s="376"/>
      <c r="R75" s="376"/>
      <c r="S75" s="376"/>
    </row>
    <row r="76" spans="2:19" s="367" customFormat="1" ht="16.5" hidden="1" x14ac:dyDescent="0.3">
      <c r="B76" s="361">
        <v>1</v>
      </c>
      <c r="C76" s="420" t="s">
        <v>196</v>
      </c>
      <c r="D76" s="353"/>
      <c r="E76" s="304"/>
      <c r="F76" s="304">
        <f>+E76*1.032</f>
        <v>0</v>
      </c>
      <c r="G76" s="304">
        <f>+F76*1.03</f>
        <v>0</v>
      </c>
      <c r="H76" s="304">
        <f>+G76*1.03</f>
        <v>0</v>
      </c>
      <c r="I76" s="355">
        <f t="shared" ref="I76:I85" si="24">E76+F76+G76+H76</f>
        <v>0</v>
      </c>
      <c r="J76" s="376"/>
      <c r="K76" s="376"/>
      <c r="L76" s="376"/>
      <c r="M76" s="376"/>
      <c r="N76" s="376"/>
      <c r="O76" s="376"/>
      <c r="P76" s="376"/>
      <c r="Q76" s="376"/>
      <c r="R76" s="376"/>
      <c r="S76" s="376"/>
    </row>
    <row r="77" spans="2:19" s="367" customFormat="1" ht="16.5" hidden="1" x14ac:dyDescent="0.3">
      <c r="B77" s="361">
        <v>2</v>
      </c>
      <c r="C77" s="420" t="s">
        <v>197</v>
      </c>
      <c r="D77" s="353"/>
      <c r="E77" s="304"/>
      <c r="F77" s="304">
        <f t="shared" ref="F77:F84" si="25">+E77*1.032</f>
        <v>0</v>
      </c>
      <c r="G77" s="304">
        <f t="shared" ref="G77" si="26">+F77*1.03</f>
        <v>0</v>
      </c>
      <c r="H77" s="304">
        <f>+G77*1.03</f>
        <v>0</v>
      </c>
      <c r="I77" s="355">
        <f t="shared" si="24"/>
        <v>0</v>
      </c>
      <c r="J77" s="376"/>
      <c r="K77" s="376"/>
      <c r="L77" s="376"/>
      <c r="M77" s="376"/>
      <c r="N77" s="376"/>
      <c r="O77" s="376"/>
      <c r="P77" s="376"/>
      <c r="Q77" s="376"/>
      <c r="R77" s="376"/>
      <c r="S77" s="376"/>
    </row>
    <row r="78" spans="2:19" s="367" customFormat="1" ht="16.5" hidden="1" x14ac:dyDescent="0.3">
      <c r="B78" s="361">
        <v>3</v>
      </c>
      <c r="C78" s="420" t="s">
        <v>198</v>
      </c>
      <c r="D78" s="353"/>
      <c r="E78" s="304"/>
      <c r="F78" s="304">
        <f t="shared" si="25"/>
        <v>0</v>
      </c>
      <c r="G78" s="304">
        <f t="shared" ref="G78:H78" si="27">+F78*1.03</f>
        <v>0</v>
      </c>
      <c r="H78" s="304">
        <f t="shared" si="27"/>
        <v>0</v>
      </c>
      <c r="I78" s="355">
        <f t="shared" si="24"/>
        <v>0</v>
      </c>
      <c r="J78" s="376"/>
      <c r="K78" s="376"/>
      <c r="L78" s="376"/>
      <c r="M78" s="376"/>
      <c r="N78" s="376"/>
      <c r="O78" s="376"/>
      <c r="P78" s="376"/>
      <c r="Q78" s="376"/>
      <c r="R78" s="376"/>
      <c r="S78" s="376"/>
    </row>
    <row r="79" spans="2:19" s="367" customFormat="1" ht="16.5" hidden="1" x14ac:dyDescent="0.3">
      <c r="B79" s="361">
        <v>4</v>
      </c>
      <c r="C79" s="420" t="s">
        <v>199</v>
      </c>
      <c r="D79" s="353"/>
      <c r="E79" s="304"/>
      <c r="F79" s="304">
        <f t="shared" si="25"/>
        <v>0</v>
      </c>
      <c r="G79" s="304">
        <f t="shared" ref="G79:H79" si="28">+F79*1.03</f>
        <v>0</v>
      </c>
      <c r="H79" s="304">
        <f t="shared" si="28"/>
        <v>0</v>
      </c>
      <c r="I79" s="355">
        <f t="shared" si="24"/>
        <v>0</v>
      </c>
      <c r="J79" s="376"/>
      <c r="K79" s="376"/>
      <c r="L79" s="376"/>
      <c r="M79" s="376"/>
      <c r="N79" s="376"/>
      <c r="O79" s="376"/>
      <c r="P79" s="376"/>
      <c r="Q79" s="376"/>
      <c r="R79" s="376"/>
      <c r="S79" s="376"/>
    </row>
    <row r="80" spans="2:19" s="367" customFormat="1" ht="16.5" hidden="1" x14ac:dyDescent="0.3">
      <c r="B80" s="361">
        <v>5</v>
      </c>
      <c r="C80" s="420" t="s">
        <v>200</v>
      </c>
      <c r="D80" s="353"/>
      <c r="E80" s="304"/>
      <c r="F80" s="304">
        <f t="shared" si="25"/>
        <v>0</v>
      </c>
      <c r="G80" s="304">
        <f t="shared" ref="G80:H80" si="29">+F80*1.03</f>
        <v>0</v>
      </c>
      <c r="H80" s="304">
        <f t="shared" si="29"/>
        <v>0</v>
      </c>
      <c r="I80" s="355">
        <f t="shared" si="24"/>
        <v>0</v>
      </c>
      <c r="J80" s="376"/>
      <c r="K80" s="376"/>
      <c r="L80" s="376"/>
      <c r="M80" s="376"/>
      <c r="N80" s="376"/>
      <c r="O80" s="376"/>
      <c r="P80" s="376"/>
      <c r="Q80" s="376"/>
      <c r="R80" s="376"/>
      <c r="S80" s="376"/>
    </row>
    <row r="81" spans="2:19" s="367" customFormat="1" ht="16.5" hidden="1" x14ac:dyDescent="0.3">
      <c r="B81" s="361">
        <f>1+B80</f>
        <v>6</v>
      </c>
      <c r="C81" s="420" t="s">
        <v>201</v>
      </c>
      <c r="D81" s="353"/>
      <c r="E81" s="304"/>
      <c r="F81" s="304">
        <f t="shared" si="25"/>
        <v>0</v>
      </c>
      <c r="G81" s="304">
        <f t="shared" ref="G81:H81" si="30">+F81*1.03</f>
        <v>0</v>
      </c>
      <c r="H81" s="304">
        <f t="shared" si="30"/>
        <v>0</v>
      </c>
      <c r="I81" s="355">
        <f t="shared" si="24"/>
        <v>0</v>
      </c>
      <c r="J81" s="376"/>
      <c r="K81" s="376"/>
      <c r="L81" s="376"/>
      <c r="M81" s="376"/>
      <c r="N81" s="376"/>
      <c r="O81" s="376"/>
      <c r="P81" s="376"/>
      <c r="Q81" s="376"/>
      <c r="R81" s="376"/>
      <c r="S81" s="376"/>
    </row>
    <row r="82" spans="2:19" s="367" customFormat="1" ht="16.5" hidden="1" x14ac:dyDescent="0.3">
      <c r="B82" s="361">
        <f t="shared" ref="B82:B84" si="31">1+B81</f>
        <v>7</v>
      </c>
      <c r="C82" s="420" t="s">
        <v>202</v>
      </c>
      <c r="D82" s="354"/>
      <c r="E82" s="304"/>
      <c r="F82" s="304">
        <f t="shared" si="25"/>
        <v>0</v>
      </c>
      <c r="G82" s="304">
        <f t="shared" ref="G82:H82" si="32">+F82*1.03</f>
        <v>0</v>
      </c>
      <c r="H82" s="304">
        <f t="shared" si="32"/>
        <v>0</v>
      </c>
      <c r="I82" s="355">
        <f t="shared" si="24"/>
        <v>0</v>
      </c>
      <c r="J82" s="376"/>
      <c r="K82" s="376"/>
      <c r="L82" s="376"/>
      <c r="M82" s="376"/>
      <c r="N82" s="376"/>
      <c r="O82" s="376"/>
      <c r="P82" s="376"/>
      <c r="Q82" s="376"/>
      <c r="R82" s="376"/>
      <c r="S82" s="376"/>
    </row>
    <row r="83" spans="2:19" s="367" customFormat="1" ht="33" hidden="1" x14ac:dyDescent="0.3">
      <c r="B83" s="361">
        <f t="shared" si="31"/>
        <v>8</v>
      </c>
      <c r="C83" s="420" t="s">
        <v>203</v>
      </c>
      <c r="D83" s="353"/>
      <c r="E83" s="304"/>
      <c r="F83" s="304">
        <f t="shared" si="25"/>
        <v>0</v>
      </c>
      <c r="G83" s="304">
        <f t="shared" ref="G83:H83" si="33">+F83*1.03</f>
        <v>0</v>
      </c>
      <c r="H83" s="304">
        <f t="shared" si="33"/>
        <v>0</v>
      </c>
      <c r="I83" s="355">
        <f t="shared" si="24"/>
        <v>0</v>
      </c>
      <c r="J83" s="376"/>
      <c r="K83" s="376"/>
      <c r="L83" s="376"/>
      <c r="M83" s="376"/>
      <c r="N83" s="376"/>
      <c r="O83" s="376"/>
      <c r="P83" s="376"/>
      <c r="Q83" s="376"/>
      <c r="R83" s="376"/>
      <c r="S83" s="376"/>
    </row>
    <row r="84" spans="2:19" s="367" customFormat="1" ht="16.5" hidden="1" x14ac:dyDescent="0.3">
      <c r="B84" s="361">
        <f t="shared" si="31"/>
        <v>9</v>
      </c>
      <c r="C84" s="420" t="s">
        <v>204</v>
      </c>
      <c r="D84" s="353"/>
      <c r="E84" s="304"/>
      <c r="F84" s="304">
        <f t="shared" si="25"/>
        <v>0</v>
      </c>
      <c r="G84" s="304">
        <f t="shared" ref="G84:H84" si="34">+F84*1.03</f>
        <v>0</v>
      </c>
      <c r="H84" s="304">
        <f t="shared" si="34"/>
        <v>0</v>
      </c>
      <c r="I84" s="355">
        <f t="shared" si="24"/>
        <v>0</v>
      </c>
      <c r="J84" s="376"/>
      <c r="K84" s="376"/>
      <c r="L84" s="376"/>
      <c r="M84" s="376"/>
      <c r="N84" s="376"/>
      <c r="O84" s="376"/>
      <c r="P84" s="376"/>
      <c r="Q84" s="376"/>
      <c r="R84" s="376"/>
      <c r="S84" s="376"/>
    </row>
    <row r="85" spans="2:19" s="367" customFormat="1" ht="16.5" hidden="1" x14ac:dyDescent="0.3">
      <c r="B85" s="376"/>
      <c r="C85" s="668" t="s">
        <v>195</v>
      </c>
      <c r="D85" s="669"/>
      <c r="E85" s="352">
        <f>SUM(E76:E84)</f>
        <v>0</v>
      </c>
      <c r="F85" s="352">
        <f>SUM(F76:F84)</f>
        <v>0</v>
      </c>
      <c r="G85" s="352">
        <f>SUM(G76:G84)</f>
        <v>0</v>
      </c>
      <c r="H85" s="352">
        <f>SUM(H76:H84)</f>
        <v>0</v>
      </c>
      <c r="I85" s="352">
        <f t="shared" si="24"/>
        <v>0</v>
      </c>
      <c r="J85" s="376"/>
      <c r="K85" s="376"/>
      <c r="L85" s="376"/>
      <c r="M85" s="376"/>
      <c r="N85" s="376"/>
      <c r="O85" s="376"/>
      <c r="P85" s="376"/>
      <c r="Q85" s="376"/>
      <c r="R85" s="376"/>
      <c r="S85" s="376"/>
    </row>
    <row r="86" spans="2:19" s="367" customFormat="1" ht="16.5" hidden="1" x14ac:dyDescent="0.3">
      <c r="B86" s="376"/>
      <c r="C86" s="376"/>
      <c r="D86" s="376"/>
      <c r="E86" s="376"/>
      <c r="F86" s="376"/>
      <c r="G86" s="376"/>
      <c r="H86" s="376"/>
      <c r="I86" s="376"/>
      <c r="J86" s="376"/>
      <c r="K86" s="376"/>
      <c r="L86" s="376"/>
      <c r="M86" s="376"/>
      <c r="N86" s="376"/>
      <c r="O86" s="376"/>
      <c r="P86" s="376"/>
      <c r="Q86" s="376"/>
      <c r="R86" s="376"/>
      <c r="S86" s="376"/>
    </row>
    <row r="87" spans="2:19" s="367" customFormat="1" ht="16.5" hidden="1" x14ac:dyDescent="0.3">
      <c r="B87" s="376"/>
      <c r="C87" s="376"/>
      <c r="D87" s="376"/>
      <c r="E87" s="376"/>
      <c r="F87" s="376"/>
      <c r="G87" s="376"/>
      <c r="H87" s="376"/>
      <c r="I87" s="376"/>
      <c r="J87" s="376"/>
      <c r="K87" s="376"/>
      <c r="L87" s="376"/>
      <c r="M87" s="376"/>
      <c r="N87" s="376"/>
      <c r="O87" s="376"/>
      <c r="P87" s="376"/>
      <c r="Q87" s="376"/>
      <c r="R87" s="376"/>
      <c r="S87" s="376"/>
    </row>
    <row r="88" spans="2:19" s="367" customFormat="1" ht="33" hidden="1" customHeight="1" x14ac:dyDescent="0.3">
      <c r="B88" s="657" t="s">
        <v>1200</v>
      </c>
      <c r="C88" s="657"/>
      <c r="D88" s="657"/>
      <c r="E88" s="657"/>
      <c r="F88" s="657"/>
      <c r="G88" s="657"/>
      <c r="H88" s="657"/>
      <c r="I88" s="657"/>
      <c r="J88" s="376"/>
      <c r="K88" s="376"/>
      <c r="L88" s="376"/>
      <c r="M88" s="376"/>
      <c r="N88" s="376"/>
      <c r="O88" s="376"/>
      <c r="P88" s="376"/>
      <c r="Q88" s="376"/>
      <c r="R88" s="376"/>
      <c r="S88" s="376"/>
    </row>
    <row r="89" spans="2:19" s="367" customFormat="1" ht="16.5" hidden="1" x14ac:dyDescent="0.3">
      <c r="B89" s="376"/>
      <c r="C89" s="376"/>
      <c r="D89" s="376"/>
      <c r="E89" s="376"/>
      <c r="F89" s="376"/>
      <c r="G89" s="376"/>
      <c r="H89" s="376"/>
      <c r="I89" s="376"/>
      <c r="J89" s="376"/>
      <c r="K89" s="376"/>
      <c r="L89" s="376"/>
      <c r="M89" s="376"/>
      <c r="N89" s="376"/>
      <c r="O89" s="376"/>
      <c r="P89" s="376"/>
      <c r="Q89" s="376"/>
      <c r="R89" s="376"/>
      <c r="S89" s="376"/>
    </row>
    <row r="90" spans="2:19" s="367" customFormat="1" ht="16.5" hidden="1" x14ac:dyDescent="0.3">
      <c r="B90" s="376"/>
      <c r="C90" s="376"/>
      <c r="D90" s="376"/>
      <c r="E90" s="376"/>
      <c r="F90" s="376"/>
      <c r="G90" s="376"/>
      <c r="H90" s="376"/>
      <c r="I90" s="376"/>
      <c r="J90" s="376"/>
      <c r="K90" s="376"/>
      <c r="L90" s="376"/>
      <c r="M90" s="376"/>
      <c r="N90" s="376"/>
      <c r="O90" s="376"/>
      <c r="P90" s="376"/>
      <c r="Q90" s="376"/>
      <c r="R90" s="376"/>
      <c r="S90" s="376"/>
    </row>
    <row r="91" spans="2:19" s="367" customFormat="1" ht="16.5" hidden="1" x14ac:dyDescent="0.3">
      <c r="B91" s="6"/>
      <c r="C91" s="6"/>
      <c r="D91" s="6"/>
      <c r="E91" s="555" t="s">
        <v>189</v>
      </c>
      <c r="F91" s="580"/>
      <c r="G91" s="580"/>
      <c r="H91" s="580"/>
      <c r="I91" s="554"/>
      <c r="J91" s="376"/>
      <c r="K91" s="376"/>
      <c r="L91" s="376"/>
      <c r="M91" s="376"/>
      <c r="N91" s="376"/>
      <c r="O91" s="376"/>
      <c r="P91" s="376"/>
      <c r="Q91" s="376"/>
      <c r="R91" s="376"/>
      <c r="S91" s="376"/>
    </row>
    <row r="92" spans="2:19" s="367" customFormat="1" ht="33" hidden="1" x14ac:dyDescent="0.3">
      <c r="B92" s="641" t="e">
        <f>CONCATENATE("Items para Plan Operativo ",'PDI-03'!#REF!)</f>
        <v>#REF!</v>
      </c>
      <c r="C92" s="641"/>
      <c r="D92" s="361" t="s">
        <v>190</v>
      </c>
      <c r="E92" s="445" t="s">
        <v>191</v>
      </c>
      <c r="F92" s="445" t="s">
        <v>192</v>
      </c>
      <c r="G92" s="445" t="s">
        <v>193</v>
      </c>
      <c r="H92" s="445" t="s">
        <v>194</v>
      </c>
      <c r="I92" s="334" t="s">
        <v>195</v>
      </c>
      <c r="J92" s="376"/>
      <c r="K92" s="376"/>
      <c r="L92" s="376"/>
      <c r="M92" s="376"/>
      <c r="N92" s="376"/>
      <c r="O92" s="376"/>
      <c r="P92" s="376"/>
      <c r="Q92" s="376"/>
      <c r="R92" s="376"/>
      <c r="S92" s="376"/>
    </row>
    <row r="93" spans="2:19" s="367" customFormat="1" ht="16.5" hidden="1" x14ac:dyDescent="0.3">
      <c r="B93" s="361">
        <v>1</v>
      </c>
      <c r="C93" s="420" t="s">
        <v>196</v>
      </c>
      <c r="D93" s="353"/>
      <c r="E93" s="304"/>
      <c r="F93" s="304">
        <f>+E93*1.032</f>
        <v>0</v>
      </c>
      <c r="G93" s="304">
        <f>+F93*1.03</f>
        <v>0</v>
      </c>
      <c r="H93" s="304">
        <f>+G93*1.03</f>
        <v>0</v>
      </c>
      <c r="I93" s="355">
        <f t="shared" ref="I93:I102" si="35">E93+F93+G93+H93</f>
        <v>0</v>
      </c>
      <c r="J93" s="376"/>
      <c r="K93" s="376"/>
      <c r="L93" s="376"/>
      <c r="M93" s="376"/>
      <c r="N93" s="376"/>
      <c r="O93" s="376"/>
      <c r="P93" s="376"/>
      <c r="Q93" s="376"/>
      <c r="R93" s="376"/>
      <c r="S93" s="376"/>
    </row>
    <row r="94" spans="2:19" s="367" customFormat="1" ht="16.5" hidden="1" x14ac:dyDescent="0.3">
      <c r="B94" s="361">
        <v>2</v>
      </c>
      <c r="C94" s="420" t="s">
        <v>197</v>
      </c>
      <c r="D94" s="353"/>
      <c r="E94" s="304"/>
      <c r="F94" s="304">
        <f t="shared" ref="F94:F101" si="36">+E94*1.032</f>
        <v>0</v>
      </c>
      <c r="G94" s="304">
        <f t="shared" ref="G94:H94" si="37">+F94*1.03</f>
        <v>0</v>
      </c>
      <c r="H94" s="304">
        <f t="shared" si="37"/>
        <v>0</v>
      </c>
      <c r="I94" s="355">
        <f t="shared" si="35"/>
        <v>0</v>
      </c>
      <c r="J94" s="376"/>
      <c r="K94" s="376"/>
      <c r="L94" s="376"/>
      <c r="M94" s="376"/>
      <c r="N94" s="376"/>
      <c r="O94" s="376"/>
      <c r="P94" s="376"/>
      <c r="Q94" s="376"/>
      <c r="R94" s="376"/>
      <c r="S94" s="376"/>
    </row>
    <row r="95" spans="2:19" s="367" customFormat="1" ht="16.5" hidden="1" x14ac:dyDescent="0.3">
      <c r="B95" s="361">
        <v>3</v>
      </c>
      <c r="C95" s="420" t="s">
        <v>198</v>
      </c>
      <c r="D95" s="353"/>
      <c r="E95" s="304"/>
      <c r="F95" s="304">
        <f t="shared" si="36"/>
        <v>0</v>
      </c>
      <c r="G95" s="304">
        <f t="shared" ref="G95:H95" si="38">+F95*1.03</f>
        <v>0</v>
      </c>
      <c r="H95" s="304">
        <f t="shared" si="38"/>
        <v>0</v>
      </c>
      <c r="I95" s="355">
        <f t="shared" si="35"/>
        <v>0</v>
      </c>
      <c r="J95" s="376"/>
      <c r="K95" s="376"/>
      <c r="L95" s="376"/>
      <c r="M95" s="376"/>
      <c r="N95" s="376"/>
      <c r="O95" s="376"/>
      <c r="P95" s="376"/>
      <c r="Q95" s="376"/>
      <c r="R95" s="376"/>
      <c r="S95" s="376"/>
    </row>
    <row r="96" spans="2:19" s="367" customFormat="1" ht="16.5" hidden="1" x14ac:dyDescent="0.3">
      <c r="B96" s="361">
        <v>4</v>
      </c>
      <c r="C96" s="420" t="s">
        <v>199</v>
      </c>
      <c r="D96" s="353"/>
      <c r="E96" s="304"/>
      <c r="F96" s="304">
        <f t="shared" si="36"/>
        <v>0</v>
      </c>
      <c r="G96" s="304">
        <f t="shared" ref="G96:H96" si="39">+F96*1.03</f>
        <v>0</v>
      </c>
      <c r="H96" s="304">
        <f t="shared" si="39"/>
        <v>0</v>
      </c>
      <c r="I96" s="355">
        <f t="shared" si="35"/>
        <v>0</v>
      </c>
      <c r="J96" s="376"/>
      <c r="K96" s="376"/>
      <c r="L96" s="376"/>
      <c r="M96" s="376"/>
      <c r="N96" s="376"/>
      <c r="O96" s="376"/>
      <c r="P96" s="376"/>
      <c r="Q96" s="376"/>
      <c r="R96" s="376"/>
      <c r="S96" s="376"/>
    </row>
    <row r="97" spans="2:19" s="367" customFormat="1" ht="16.5" hidden="1" x14ac:dyDescent="0.3">
      <c r="B97" s="361">
        <v>5</v>
      </c>
      <c r="C97" s="420" t="s">
        <v>200</v>
      </c>
      <c r="D97" s="353"/>
      <c r="E97" s="304"/>
      <c r="F97" s="304">
        <f t="shared" si="36"/>
        <v>0</v>
      </c>
      <c r="G97" s="304">
        <f t="shared" ref="G97:H97" si="40">+F97*1.03</f>
        <v>0</v>
      </c>
      <c r="H97" s="304">
        <f t="shared" si="40"/>
        <v>0</v>
      </c>
      <c r="I97" s="355">
        <f t="shared" si="35"/>
        <v>0</v>
      </c>
      <c r="J97" s="376"/>
      <c r="K97" s="376"/>
      <c r="L97" s="376"/>
      <c r="M97" s="376"/>
      <c r="N97" s="376"/>
      <c r="O97" s="376"/>
      <c r="P97" s="376"/>
      <c r="Q97" s="376"/>
      <c r="R97" s="376"/>
      <c r="S97" s="376"/>
    </row>
    <row r="98" spans="2:19" s="367" customFormat="1" ht="16.5" hidden="1" x14ac:dyDescent="0.3">
      <c r="B98" s="361">
        <f>1+B97</f>
        <v>6</v>
      </c>
      <c r="C98" s="420" t="s">
        <v>201</v>
      </c>
      <c r="D98" s="353"/>
      <c r="E98" s="304"/>
      <c r="F98" s="304">
        <f t="shared" si="36"/>
        <v>0</v>
      </c>
      <c r="G98" s="304">
        <f t="shared" ref="G98:H98" si="41">+F98*1.03</f>
        <v>0</v>
      </c>
      <c r="H98" s="304">
        <f t="shared" si="41"/>
        <v>0</v>
      </c>
      <c r="I98" s="355">
        <f t="shared" si="35"/>
        <v>0</v>
      </c>
      <c r="J98" s="376"/>
      <c r="K98" s="376"/>
      <c r="L98" s="376"/>
      <c r="M98" s="376"/>
      <c r="N98" s="376"/>
      <c r="O98" s="376"/>
      <c r="P98" s="376"/>
      <c r="Q98" s="376"/>
      <c r="R98" s="376"/>
      <c r="S98" s="376"/>
    </row>
    <row r="99" spans="2:19" s="367" customFormat="1" ht="16.5" hidden="1" x14ac:dyDescent="0.3">
      <c r="B99" s="361">
        <f t="shared" ref="B99:B101" si="42">1+B98</f>
        <v>7</v>
      </c>
      <c r="C99" s="420" t="s">
        <v>202</v>
      </c>
      <c r="D99" s="354"/>
      <c r="E99" s="304"/>
      <c r="F99" s="304">
        <f t="shared" si="36"/>
        <v>0</v>
      </c>
      <c r="G99" s="304">
        <f t="shared" ref="G99:H99" si="43">+F99*1.03</f>
        <v>0</v>
      </c>
      <c r="H99" s="304">
        <f t="shared" si="43"/>
        <v>0</v>
      </c>
      <c r="I99" s="355">
        <f t="shared" si="35"/>
        <v>0</v>
      </c>
      <c r="J99" s="376"/>
      <c r="K99" s="376"/>
      <c r="L99" s="376"/>
      <c r="M99" s="376"/>
      <c r="N99" s="376"/>
      <c r="O99" s="376"/>
      <c r="P99" s="376"/>
      <c r="Q99" s="376"/>
      <c r="R99" s="376"/>
      <c r="S99" s="376"/>
    </row>
    <row r="100" spans="2:19" s="367" customFormat="1" ht="33" hidden="1" x14ac:dyDescent="0.3">
      <c r="B100" s="361">
        <f t="shared" si="42"/>
        <v>8</v>
      </c>
      <c r="C100" s="420" t="s">
        <v>203</v>
      </c>
      <c r="D100" s="353"/>
      <c r="E100" s="304"/>
      <c r="F100" s="304">
        <f t="shared" si="36"/>
        <v>0</v>
      </c>
      <c r="G100" s="304">
        <f t="shared" ref="G100:H100" si="44">+F100*1.03</f>
        <v>0</v>
      </c>
      <c r="H100" s="304">
        <f t="shared" si="44"/>
        <v>0</v>
      </c>
      <c r="I100" s="355">
        <f t="shared" si="35"/>
        <v>0</v>
      </c>
      <c r="J100" s="376"/>
      <c r="K100" s="376"/>
      <c r="L100" s="376"/>
      <c r="M100" s="376"/>
      <c r="N100" s="376"/>
      <c r="O100" s="376"/>
      <c r="P100" s="376"/>
      <c r="Q100" s="376"/>
      <c r="R100" s="376"/>
      <c r="S100" s="376"/>
    </row>
    <row r="101" spans="2:19" s="367" customFormat="1" ht="16.5" hidden="1" x14ac:dyDescent="0.3">
      <c r="B101" s="361">
        <f t="shared" si="42"/>
        <v>9</v>
      </c>
      <c r="C101" s="420" t="s">
        <v>204</v>
      </c>
      <c r="D101" s="353"/>
      <c r="E101" s="304"/>
      <c r="F101" s="304">
        <f t="shared" si="36"/>
        <v>0</v>
      </c>
      <c r="G101" s="304">
        <f t="shared" ref="G101:H101" si="45">+F101*1.03</f>
        <v>0</v>
      </c>
      <c r="H101" s="304">
        <f t="shared" si="45"/>
        <v>0</v>
      </c>
      <c r="I101" s="355">
        <f t="shared" si="35"/>
        <v>0</v>
      </c>
      <c r="J101" s="376"/>
      <c r="K101" s="376"/>
      <c r="L101" s="376"/>
      <c r="M101" s="376"/>
      <c r="N101" s="376"/>
      <c r="O101" s="376"/>
      <c r="P101" s="376"/>
      <c r="Q101" s="376"/>
      <c r="R101" s="376"/>
      <c r="S101" s="376"/>
    </row>
    <row r="102" spans="2:19" s="367" customFormat="1" ht="16.5" hidden="1" x14ac:dyDescent="0.3">
      <c r="B102" s="377"/>
      <c r="C102" s="668" t="s">
        <v>195</v>
      </c>
      <c r="D102" s="669"/>
      <c r="E102" s="352">
        <f>SUM(E93:E101)</f>
        <v>0</v>
      </c>
      <c r="F102" s="352">
        <f>SUM(F93:F101)</f>
        <v>0</v>
      </c>
      <c r="G102" s="352">
        <f>SUM(G93:G101)</f>
        <v>0</v>
      </c>
      <c r="H102" s="352">
        <f>SUM(H93:H101)</f>
        <v>0</v>
      </c>
      <c r="I102" s="352">
        <f t="shared" si="35"/>
        <v>0</v>
      </c>
      <c r="J102" s="376"/>
      <c r="K102" s="376"/>
      <c r="L102" s="376"/>
      <c r="M102" s="376"/>
      <c r="N102" s="376"/>
      <c r="O102" s="376"/>
      <c r="P102" s="376"/>
      <c r="Q102" s="376"/>
      <c r="R102" s="376"/>
      <c r="S102" s="376"/>
    </row>
    <row r="103" spans="2:19" s="367" customFormat="1" ht="16.5" x14ac:dyDescent="0.3">
      <c r="B103" s="376"/>
      <c r="C103" s="376"/>
      <c r="D103" s="376"/>
      <c r="E103" s="376"/>
      <c r="F103" s="376"/>
      <c r="G103" s="376"/>
      <c r="H103" s="376"/>
      <c r="I103" s="376"/>
      <c r="J103" s="376"/>
      <c r="K103" s="376"/>
      <c r="L103" s="376"/>
      <c r="M103" s="376"/>
      <c r="N103" s="376"/>
      <c r="O103" s="376"/>
      <c r="P103" s="376"/>
      <c r="Q103" s="376"/>
      <c r="R103" s="376"/>
      <c r="S103" s="376"/>
    </row>
    <row r="104" spans="2:19" s="367" customFormat="1" ht="16.5" x14ac:dyDescent="0.3">
      <c r="B104" s="376"/>
      <c r="C104" s="376"/>
      <c r="D104" s="376"/>
      <c r="E104" s="376"/>
      <c r="F104" s="376"/>
      <c r="G104" s="376"/>
      <c r="H104" s="376"/>
      <c r="I104" s="376"/>
      <c r="J104" s="376"/>
      <c r="K104" s="376"/>
      <c r="L104" s="376"/>
      <c r="M104" s="376"/>
      <c r="N104" s="376"/>
      <c r="O104" s="376"/>
      <c r="P104" s="376"/>
      <c r="Q104" s="376"/>
      <c r="R104" s="376"/>
      <c r="S104" s="376"/>
    </row>
    <row r="105" spans="2:19" s="367" customFormat="1" ht="36" customHeight="1" x14ac:dyDescent="0.3">
      <c r="B105" s="657" t="s">
        <v>1200</v>
      </c>
      <c r="C105" s="657"/>
      <c r="D105" s="657"/>
      <c r="E105" s="657"/>
      <c r="F105" s="657"/>
      <c r="G105" s="657"/>
      <c r="H105" s="657"/>
      <c r="I105" s="657"/>
      <c r="J105" s="376"/>
      <c r="K105" s="376"/>
      <c r="L105" s="376"/>
      <c r="M105" s="376"/>
      <c r="N105" s="376"/>
      <c r="O105" s="376"/>
      <c r="P105" s="376"/>
      <c r="Q105" s="376"/>
      <c r="R105" s="376"/>
      <c r="S105" s="376"/>
    </row>
    <row r="106" spans="2:19" s="367" customFormat="1" ht="16.5" x14ac:dyDescent="0.3">
      <c r="B106" s="376"/>
      <c r="C106" s="376"/>
      <c r="D106" s="376"/>
      <c r="E106" s="376"/>
      <c r="F106" s="376"/>
      <c r="G106" s="376"/>
      <c r="H106" s="376"/>
      <c r="I106" s="376"/>
      <c r="J106" s="376"/>
      <c r="K106" s="376"/>
      <c r="L106" s="376"/>
      <c r="M106" s="376"/>
      <c r="N106" s="376"/>
      <c r="O106" s="376"/>
      <c r="P106" s="376"/>
      <c r="Q106" s="376"/>
      <c r="R106" s="376"/>
      <c r="S106" s="376"/>
    </row>
    <row r="107" spans="2:19" s="367" customFormat="1" ht="28.5" customHeight="1" x14ac:dyDescent="0.25">
      <c r="B107" s="577" t="s">
        <v>161</v>
      </c>
      <c r="C107" s="651" t="s">
        <v>205</v>
      </c>
      <c r="D107" s="652"/>
      <c r="E107" s="653"/>
      <c r="F107" s="555" t="s">
        <v>206</v>
      </c>
      <c r="G107" s="580"/>
      <c r="H107" s="580"/>
      <c r="I107" s="580"/>
      <c r="J107" s="580"/>
      <c r="K107" s="580"/>
      <c r="L107" s="554"/>
      <c r="M107" s="436"/>
      <c r="N107" s="436"/>
      <c r="O107" s="436"/>
      <c r="P107" s="436"/>
      <c r="Q107" s="436"/>
      <c r="R107" s="436"/>
      <c r="S107" s="436"/>
    </row>
    <row r="108" spans="2:19" s="367" customFormat="1" ht="16.5" customHeight="1" x14ac:dyDescent="0.25">
      <c r="B108" s="578"/>
      <c r="C108" s="654" t="s">
        <v>191</v>
      </c>
      <c r="D108" s="654" t="s">
        <v>207</v>
      </c>
      <c r="E108" s="654" t="s">
        <v>1204</v>
      </c>
      <c r="F108" s="645" t="s">
        <v>208</v>
      </c>
      <c r="G108" s="645" t="s">
        <v>209</v>
      </c>
      <c r="H108" s="644" t="s">
        <v>210</v>
      </c>
      <c r="I108" s="644" t="s">
        <v>211</v>
      </c>
      <c r="J108" s="644" t="s">
        <v>212</v>
      </c>
      <c r="K108" s="644" t="s">
        <v>213</v>
      </c>
      <c r="L108" s="647" t="s">
        <v>214</v>
      </c>
    </row>
    <row r="109" spans="2:19" s="367" customFormat="1" ht="16.5" customHeight="1" x14ac:dyDescent="0.25">
      <c r="B109" s="578"/>
      <c r="C109" s="655"/>
      <c r="D109" s="655"/>
      <c r="E109" s="655"/>
      <c r="F109" s="645"/>
      <c r="G109" s="645"/>
      <c r="H109" s="645"/>
      <c r="I109" s="645"/>
      <c r="J109" s="645"/>
      <c r="K109" s="645"/>
      <c r="L109" s="647"/>
    </row>
    <row r="110" spans="2:19" s="367" customFormat="1" ht="16.5" customHeight="1" x14ac:dyDescent="0.25">
      <c r="B110" s="578"/>
      <c r="C110" s="655"/>
      <c r="D110" s="655"/>
      <c r="E110" s="655"/>
      <c r="F110" s="645"/>
      <c r="G110" s="645"/>
      <c r="H110" s="645"/>
      <c r="I110" s="645"/>
      <c r="J110" s="645"/>
      <c r="K110" s="645"/>
      <c r="L110" s="647"/>
    </row>
    <row r="111" spans="2:19" s="367" customFormat="1" ht="16.5" customHeight="1" x14ac:dyDescent="0.25">
      <c r="B111" s="578"/>
      <c r="C111" s="655"/>
      <c r="D111" s="655"/>
      <c r="E111" s="655"/>
      <c r="F111" s="645"/>
      <c r="G111" s="645"/>
      <c r="H111" s="645"/>
      <c r="I111" s="645"/>
      <c r="J111" s="645"/>
      <c r="K111" s="645"/>
      <c r="L111" s="647"/>
    </row>
    <row r="112" spans="2:19" s="367" customFormat="1" x14ac:dyDescent="0.25">
      <c r="B112" s="605"/>
      <c r="C112" s="656"/>
      <c r="D112" s="656"/>
      <c r="E112" s="656"/>
      <c r="F112" s="646"/>
      <c r="G112" s="646"/>
      <c r="H112" s="646"/>
      <c r="I112" s="646"/>
      <c r="J112" s="646"/>
      <c r="K112" s="646"/>
      <c r="L112" s="647"/>
    </row>
    <row r="113" spans="2:17" s="367" customFormat="1" ht="74.25" customHeight="1" x14ac:dyDescent="0.25">
      <c r="B113" s="305" t="str">
        <f>'PDI-03'!E46</f>
        <v>Plan operativo 1. Acompañamiento en el diseño y renovación curricular de los programas académicos</v>
      </c>
      <c r="C113" s="306">
        <f>+E39</f>
        <v>34533180</v>
      </c>
      <c r="D113" s="476">
        <v>34305270</v>
      </c>
      <c r="E113" s="306">
        <f>C113-D113</f>
        <v>227910</v>
      </c>
      <c r="F113" s="475" t="s">
        <v>251</v>
      </c>
      <c r="G113" s="475"/>
      <c r="H113" s="475"/>
      <c r="I113" s="475"/>
      <c r="J113" s="442"/>
      <c r="K113" s="442"/>
      <c r="L113" s="442"/>
    </row>
    <row r="114" spans="2:17" s="367" customFormat="1" ht="43.5" customHeight="1" x14ac:dyDescent="0.25">
      <c r="B114" s="458" t="str">
        <f>'PDI-03'!E47</f>
        <v>Plan operativo 2. Desarrollo y gestión integral de los posgrados</v>
      </c>
      <c r="C114" s="306">
        <f>+E54</f>
        <v>0</v>
      </c>
      <c r="D114" s="307">
        <v>0</v>
      </c>
      <c r="E114" s="306">
        <f t="shared" ref="E114:E117" si="46">C114-D114</f>
        <v>0</v>
      </c>
      <c r="F114" s="475"/>
      <c r="G114" s="475"/>
      <c r="H114" s="475"/>
      <c r="I114" s="475"/>
      <c r="J114" s="442"/>
      <c r="K114" s="442"/>
      <c r="L114" s="442"/>
    </row>
    <row r="115" spans="2:17" s="367" customFormat="1" ht="43.5" hidden="1" customHeight="1" x14ac:dyDescent="0.25">
      <c r="B115" s="305" t="e">
        <f>'PDI-03'!#REF!</f>
        <v>#REF!</v>
      </c>
      <c r="C115" s="306">
        <f>E69</f>
        <v>0</v>
      </c>
      <c r="D115" s="307">
        <v>0</v>
      </c>
      <c r="E115" s="306">
        <f t="shared" si="46"/>
        <v>0</v>
      </c>
      <c r="F115" s="475"/>
      <c r="G115" s="475"/>
      <c r="H115" s="475"/>
      <c r="I115" s="475"/>
      <c r="J115" s="442"/>
      <c r="K115" s="442"/>
      <c r="L115" s="442"/>
    </row>
    <row r="116" spans="2:17" s="367" customFormat="1" ht="43.5" hidden="1" customHeight="1" x14ac:dyDescent="0.25">
      <c r="B116" s="305" t="e">
        <f>'PDI-03'!#REF!</f>
        <v>#REF!</v>
      </c>
      <c r="C116" s="306">
        <f>E85</f>
        <v>0</v>
      </c>
      <c r="D116" s="307">
        <v>0</v>
      </c>
      <c r="E116" s="306">
        <f t="shared" si="46"/>
        <v>0</v>
      </c>
      <c r="F116" s="442"/>
      <c r="G116" s="442"/>
      <c r="H116" s="442"/>
      <c r="I116" s="442"/>
      <c r="J116" s="442"/>
      <c r="K116" s="442"/>
      <c r="L116" s="442"/>
    </row>
    <row r="117" spans="2:17" s="367" customFormat="1" ht="43.5" hidden="1" customHeight="1" x14ac:dyDescent="0.25">
      <c r="B117" s="305" t="e">
        <f>'PDI-03'!#REF!</f>
        <v>#REF!</v>
      </c>
      <c r="C117" s="306">
        <f>E102</f>
        <v>0</v>
      </c>
      <c r="D117" s="307">
        <v>0</v>
      </c>
      <c r="E117" s="306">
        <f t="shared" si="46"/>
        <v>0</v>
      </c>
      <c r="F117" s="442"/>
      <c r="G117" s="442"/>
      <c r="H117" s="442"/>
      <c r="I117" s="442"/>
      <c r="J117" s="442"/>
      <c r="K117" s="442"/>
      <c r="L117" s="442"/>
    </row>
    <row r="118" spans="2:17" s="367" customFormat="1" ht="16.5" x14ac:dyDescent="0.25">
      <c r="B118" s="352" t="s">
        <v>215</v>
      </c>
      <c r="C118" s="352">
        <f>SUM(C113:C117)</f>
        <v>34533180</v>
      </c>
      <c r="D118" s="352">
        <f>SUM(D113:D117)</f>
        <v>34305270</v>
      </c>
      <c r="E118" s="352">
        <f>SUM(E113:E117)</f>
        <v>227910</v>
      </c>
      <c r="F118" s="441"/>
      <c r="G118" s="441"/>
      <c r="H118" s="435"/>
      <c r="I118" s="423"/>
      <c r="J118" s="423"/>
      <c r="K118" s="423"/>
      <c r="L118" s="423"/>
      <c r="M118" s="423"/>
      <c r="P118" s="423"/>
      <c r="Q118" s="423"/>
    </row>
    <row r="119" spans="2:17" s="367" customFormat="1" ht="16.5" x14ac:dyDescent="0.3">
      <c r="C119" s="308" t="s">
        <v>122</v>
      </c>
      <c r="D119" s="309">
        <f>D118/C118</f>
        <v>0.99340026027142592</v>
      </c>
      <c r="E119" s="309">
        <f>E118/C118</f>
        <v>6.5997397285740842E-3</v>
      </c>
      <c r="I119" s="426"/>
      <c r="J119" s="426"/>
      <c r="K119" s="419"/>
      <c r="L119" s="376"/>
      <c r="M119" s="418">
        <v>941808560.23000002</v>
      </c>
      <c r="N119" s="376"/>
      <c r="O119" s="376"/>
      <c r="P119" s="376"/>
      <c r="Q119" s="376"/>
    </row>
    <row r="120" spans="2:17" s="367" customFormat="1" ht="16.5" x14ac:dyDescent="0.3">
      <c r="C120" s="315">
        <f>D119+E119</f>
        <v>1</v>
      </c>
      <c r="E120" s="314">
        <v>-57003193.562899947</v>
      </c>
      <c r="F120" s="314"/>
      <c r="G120" s="314"/>
      <c r="H120" s="314"/>
      <c r="I120" s="314"/>
      <c r="J120" s="314"/>
      <c r="K120" s="418"/>
      <c r="L120" s="418"/>
      <c r="M120" s="418">
        <v>54047675.089101434</v>
      </c>
      <c r="N120" s="414"/>
      <c r="O120" s="414"/>
      <c r="P120" s="410"/>
      <c r="Q120" s="410"/>
    </row>
    <row r="121" spans="2:17" s="367" customFormat="1" x14ac:dyDescent="0.25"/>
    <row r="122" spans="2:17" s="367" customFormat="1" ht="33.75" customHeight="1" x14ac:dyDescent="0.25">
      <c r="B122" s="657" t="s">
        <v>1200</v>
      </c>
      <c r="C122" s="657"/>
      <c r="D122" s="657"/>
      <c r="E122" s="657"/>
      <c r="F122" s="657"/>
      <c r="G122" s="657"/>
      <c r="H122" s="657"/>
      <c r="I122" s="657"/>
    </row>
    <row r="123" spans="2:17" s="367" customFormat="1" x14ac:dyDescent="0.25"/>
    <row r="124" spans="2:17" s="367" customFormat="1" ht="27" customHeight="1" x14ac:dyDescent="0.25">
      <c r="B124" s="577" t="s">
        <v>161</v>
      </c>
      <c r="C124" s="651" t="s">
        <v>216</v>
      </c>
      <c r="D124" s="652"/>
      <c r="E124" s="653"/>
      <c r="F124" s="606" t="s">
        <v>206</v>
      </c>
      <c r="G124" s="606"/>
      <c r="H124" s="606"/>
      <c r="I124" s="606"/>
      <c r="J124" s="606"/>
      <c r="K124" s="606"/>
      <c r="L124" s="606"/>
      <c r="M124" s="436"/>
    </row>
    <row r="125" spans="2:17" s="367" customFormat="1" ht="16.5" customHeight="1" x14ac:dyDescent="0.25">
      <c r="B125" s="578"/>
      <c r="C125" s="654" t="s">
        <v>217</v>
      </c>
      <c r="D125" s="654" t="s">
        <v>218</v>
      </c>
      <c r="E125" s="654" t="s">
        <v>1201</v>
      </c>
      <c r="F125" s="647" t="s">
        <v>208</v>
      </c>
      <c r="G125" s="647" t="s">
        <v>209</v>
      </c>
      <c r="H125" s="644" t="s">
        <v>210</v>
      </c>
      <c r="I125" s="644" t="s">
        <v>211</v>
      </c>
      <c r="J125" s="644" t="s">
        <v>212</v>
      </c>
      <c r="K125" s="644" t="s">
        <v>213</v>
      </c>
      <c r="L125" s="644" t="s">
        <v>214</v>
      </c>
    </row>
    <row r="126" spans="2:17" s="367" customFormat="1" ht="16.5" customHeight="1" x14ac:dyDescent="0.25">
      <c r="B126" s="578"/>
      <c r="C126" s="655"/>
      <c r="D126" s="655"/>
      <c r="E126" s="655"/>
      <c r="F126" s="647"/>
      <c r="G126" s="647"/>
      <c r="H126" s="645"/>
      <c r="I126" s="645"/>
      <c r="J126" s="645"/>
      <c r="K126" s="645"/>
      <c r="L126" s="645"/>
    </row>
    <row r="127" spans="2:17" s="367" customFormat="1" ht="16.5" customHeight="1" x14ac:dyDescent="0.25">
      <c r="B127" s="578"/>
      <c r="C127" s="655"/>
      <c r="D127" s="655"/>
      <c r="E127" s="655"/>
      <c r="F127" s="647"/>
      <c r="G127" s="647"/>
      <c r="H127" s="645"/>
      <c r="I127" s="645"/>
      <c r="J127" s="645"/>
      <c r="K127" s="645"/>
      <c r="L127" s="645"/>
    </row>
    <row r="128" spans="2:17" s="367" customFormat="1" ht="19.5" customHeight="1" x14ac:dyDescent="0.25">
      <c r="B128" s="605"/>
      <c r="C128" s="656"/>
      <c r="D128" s="656"/>
      <c r="E128" s="656"/>
      <c r="F128" s="647"/>
      <c r="G128" s="647"/>
      <c r="H128" s="646"/>
      <c r="I128" s="646"/>
      <c r="J128" s="646"/>
      <c r="K128" s="646"/>
      <c r="L128" s="646"/>
    </row>
    <row r="129" spans="1:20" s="367" customFormat="1" ht="65.25" customHeight="1" x14ac:dyDescent="0.25">
      <c r="B129" s="305" t="str">
        <f>'PDI-03'!E46</f>
        <v>Plan operativo 1. Acompañamiento en el diseño y renovación curricular de los programas académicos</v>
      </c>
      <c r="C129" s="306">
        <f>+F39</f>
        <v>35638241.759999998</v>
      </c>
      <c r="D129" s="307">
        <f>D113*1.032</f>
        <v>35403038.640000001</v>
      </c>
      <c r="E129" s="306">
        <f>C129-D129</f>
        <v>235203.11999999732</v>
      </c>
      <c r="F129" s="642" t="s">
        <v>251</v>
      </c>
      <c r="G129" s="642"/>
      <c r="H129" s="642"/>
      <c r="I129" s="642"/>
      <c r="J129" s="642"/>
      <c r="K129" s="642"/>
      <c r="L129" s="643"/>
    </row>
    <row r="130" spans="1:20" s="367" customFormat="1" ht="39.75" customHeight="1" x14ac:dyDescent="0.25">
      <c r="B130" s="458" t="str">
        <f>'PDI-03'!E47</f>
        <v>Plan operativo 2. Desarrollo y gestión integral de los posgrados</v>
      </c>
      <c r="C130" s="306">
        <f>+F54</f>
        <v>0</v>
      </c>
      <c r="D130" s="307">
        <f t="shared" ref="D130:D133" si="47">D114*1.032</f>
        <v>0</v>
      </c>
      <c r="E130" s="306">
        <f t="shared" ref="E130:E133" si="48">C130-D130</f>
        <v>0</v>
      </c>
      <c r="F130" s="642"/>
      <c r="G130" s="642"/>
      <c r="H130" s="642"/>
      <c r="I130" s="642"/>
      <c r="J130" s="642"/>
      <c r="K130" s="642"/>
      <c r="L130" s="643"/>
    </row>
    <row r="131" spans="1:20" s="367" customFormat="1" ht="39.75" hidden="1" customHeight="1" x14ac:dyDescent="0.25">
      <c r="B131" s="305" t="e">
        <f>'PDI-03'!#REF!</f>
        <v>#REF!</v>
      </c>
      <c r="C131" s="306">
        <f>F69</f>
        <v>0</v>
      </c>
      <c r="D131" s="307">
        <f t="shared" si="47"/>
        <v>0</v>
      </c>
      <c r="E131" s="306">
        <f t="shared" si="48"/>
        <v>0</v>
      </c>
      <c r="F131" s="642"/>
      <c r="G131" s="642"/>
      <c r="H131" s="642"/>
      <c r="I131" s="642"/>
      <c r="J131" s="642"/>
      <c r="K131" s="642"/>
      <c r="L131" s="643"/>
    </row>
    <row r="132" spans="1:20" s="367" customFormat="1" ht="39.75" hidden="1" customHeight="1" x14ac:dyDescent="0.25">
      <c r="B132" s="305" t="e">
        <f>'PDI-03'!#REF!</f>
        <v>#REF!</v>
      </c>
      <c r="C132" s="306">
        <f>F85</f>
        <v>0</v>
      </c>
      <c r="D132" s="307">
        <f t="shared" si="47"/>
        <v>0</v>
      </c>
      <c r="E132" s="306">
        <f t="shared" si="48"/>
        <v>0</v>
      </c>
      <c r="F132" s="642"/>
      <c r="G132" s="642"/>
      <c r="H132" s="642"/>
      <c r="I132" s="642"/>
      <c r="J132" s="642"/>
      <c r="K132" s="642"/>
      <c r="L132" s="643"/>
    </row>
    <row r="133" spans="1:20" s="367" customFormat="1" ht="0.75" customHeight="1" x14ac:dyDescent="0.25">
      <c r="B133" s="305" t="e">
        <f>'PDI-03'!#REF!</f>
        <v>#REF!</v>
      </c>
      <c r="C133" s="306">
        <f>F102</f>
        <v>0</v>
      </c>
      <c r="D133" s="307">
        <f t="shared" si="47"/>
        <v>0</v>
      </c>
      <c r="E133" s="306">
        <f t="shared" si="48"/>
        <v>0</v>
      </c>
      <c r="F133" s="642"/>
      <c r="G133" s="642"/>
      <c r="H133" s="642"/>
      <c r="I133" s="642"/>
      <c r="J133" s="642"/>
      <c r="K133" s="642"/>
      <c r="L133" s="643"/>
    </row>
    <row r="134" spans="1:20" s="367" customFormat="1" ht="16.5" x14ac:dyDescent="0.25">
      <c r="B134" s="352" t="s">
        <v>215</v>
      </c>
      <c r="C134" s="352">
        <f>SUM(C129:C133)</f>
        <v>35638241.759999998</v>
      </c>
      <c r="D134" s="352">
        <f>SUM(D129:D133)</f>
        <v>35403038.640000001</v>
      </c>
      <c r="E134" s="352">
        <f>SUM(E129:E133)</f>
        <v>235203.11999999732</v>
      </c>
      <c r="F134" s="435"/>
      <c r="G134" s="435"/>
      <c r="H134" s="435"/>
      <c r="I134" s="423"/>
      <c r="J134" s="423"/>
      <c r="K134" s="423"/>
      <c r="L134" s="423"/>
      <c r="M134" s="423"/>
    </row>
    <row r="135" spans="1:20" s="367" customFormat="1" ht="16.5" x14ac:dyDescent="0.3">
      <c r="C135" s="308" t="s">
        <v>122</v>
      </c>
      <c r="D135" s="309">
        <f>D134/C134</f>
        <v>0.99340026027142603</v>
      </c>
      <c r="E135" s="309">
        <f>E134/C134</f>
        <v>6.5997397285740096E-3</v>
      </c>
      <c r="I135" s="426"/>
      <c r="J135" s="426"/>
      <c r="K135" s="419"/>
      <c r="L135" s="376"/>
      <c r="M135" s="418">
        <v>941808560.23000002</v>
      </c>
    </row>
    <row r="136" spans="1:20" s="367" customFormat="1" ht="16.5" x14ac:dyDescent="0.3">
      <c r="C136" s="315">
        <f>D135+E135</f>
        <v>1</v>
      </c>
      <c r="E136" s="314">
        <v>-57003193.562899947</v>
      </c>
      <c r="F136" s="314"/>
      <c r="G136" s="314"/>
      <c r="H136" s="314"/>
      <c r="I136" s="314"/>
      <c r="J136" s="314"/>
      <c r="K136" s="418"/>
      <c r="L136" s="418"/>
      <c r="M136" s="418">
        <v>54047675.089101434</v>
      </c>
    </row>
    <row r="137" spans="1:20" s="367" customFormat="1" x14ac:dyDescent="0.25"/>
    <row r="138" spans="1:20" s="377" customFormat="1" ht="39" customHeight="1" x14ac:dyDescent="0.3">
      <c r="A138" s="376"/>
      <c r="B138" s="657" t="s">
        <v>1200</v>
      </c>
      <c r="C138" s="657"/>
      <c r="D138" s="657"/>
      <c r="E138" s="657"/>
      <c r="F138" s="657"/>
      <c r="G138" s="657"/>
      <c r="H138" s="657"/>
      <c r="I138" s="657"/>
      <c r="J138" s="376"/>
      <c r="K138" s="376"/>
      <c r="L138" s="376"/>
      <c r="M138" s="376"/>
      <c r="N138" s="376"/>
      <c r="O138" s="376"/>
      <c r="P138" s="376"/>
      <c r="Q138" s="376"/>
      <c r="R138" s="376"/>
      <c r="S138" s="376"/>
      <c r="T138" s="376"/>
    </row>
    <row r="139" spans="1:20" s="367" customFormat="1" x14ac:dyDescent="0.25"/>
    <row r="140" spans="1:20" s="367" customFormat="1" x14ac:dyDescent="0.25"/>
    <row r="141" spans="1:20" s="367" customFormat="1" ht="33.75" customHeight="1" x14ac:dyDescent="0.25">
      <c r="B141" s="577" t="s">
        <v>161</v>
      </c>
      <c r="C141" s="651" t="s">
        <v>219</v>
      </c>
      <c r="D141" s="652"/>
      <c r="E141" s="653"/>
      <c r="F141" s="606" t="s">
        <v>206</v>
      </c>
      <c r="G141" s="606"/>
      <c r="H141" s="606"/>
      <c r="I141" s="606"/>
      <c r="J141" s="606"/>
      <c r="K141" s="606"/>
      <c r="L141" s="606"/>
      <c r="M141" s="436"/>
    </row>
    <row r="142" spans="1:20" s="367" customFormat="1" ht="15" customHeight="1" x14ac:dyDescent="0.25">
      <c r="B142" s="578"/>
      <c r="C142" s="654" t="s">
        <v>220</v>
      </c>
      <c r="D142" s="654" t="s">
        <v>221</v>
      </c>
      <c r="E142" s="654" t="s">
        <v>1202</v>
      </c>
      <c r="F142" s="647" t="s">
        <v>208</v>
      </c>
      <c r="G142" s="647" t="s">
        <v>209</v>
      </c>
      <c r="H142" s="647" t="s">
        <v>210</v>
      </c>
      <c r="I142" s="647" t="s">
        <v>211</v>
      </c>
      <c r="J142" s="647" t="s">
        <v>212</v>
      </c>
      <c r="K142" s="647" t="s">
        <v>213</v>
      </c>
      <c r="L142" s="647" t="s">
        <v>214</v>
      </c>
    </row>
    <row r="143" spans="1:20" s="367" customFormat="1" ht="15" customHeight="1" x14ac:dyDescent="0.25">
      <c r="B143" s="578"/>
      <c r="C143" s="655"/>
      <c r="D143" s="655"/>
      <c r="E143" s="655"/>
      <c r="F143" s="647"/>
      <c r="G143" s="647"/>
      <c r="H143" s="647"/>
      <c r="I143" s="647"/>
      <c r="J143" s="647"/>
      <c r="K143" s="647"/>
      <c r="L143" s="647"/>
    </row>
    <row r="144" spans="1:20" s="367" customFormat="1" ht="15" customHeight="1" x14ac:dyDescent="0.25">
      <c r="B144" s="578"/>
      <c r="C144" s="655"/>
      <c r="D144" s="655"/>
      <c r="E144" s="655"/>
      <c r="F144" s="647"/>
      <c r="G144" s="647"/>
      <c r="H144" s="647"/>
      <c r="I144" s="647"/>
      <c r="J144" s="647"/>
      <c r="K144" s="647"/>
      <c r="L144" s="647"/>
    </row>
    <row r="145" spans="1:20" s="367" customFormat="1" ht="19.5" customHeight="1" x14ac:dyDescent="0.25">
      <c r="B145" s="605"/>
      <c r="C145" s="656"/>
      <c r="D145" s="656"/>
      <c r="E145" s="656"/>
      <c r="F145" s="647"/>
      <c r="G145" s="647"/>
      <c r="H145" s="647"/>
      <c r="I145" s="647"/>
      <c r="J145" s="647"/>
      <c r="K145" s="647"/>
      <c r="L145" s="647"/>
    </row>
    <row r="146" spans="1:20" s="367" customFormat="1" ht="64.5" customHeight="1" x14ac:dyDescent="0.25">
      <c r="B146" s="305" t="str">
        <f>'PDI-03'!E46</f>
        <v>Plan operativo 1. Acompañamiento en el diseño y renovación curricular de los programas académicos</v>
      </c>
      <c r="C146" s="306">
        <f>+G39</f>
        <v>36707389.012800001</v>
      </c>
      <c r="D146" s="307">
        <f>D129*1.03</f>
        <v>36465129.799199998</v>
      </c>
      <c r="E146" s="306">
        <f>C146-D146</f>
        <v>242259.21360000223</v>
      </c>
      <c r="F146" s="642" t="s">
        <v>251</v>
      </c>
      <c r="G146" s="642"/>
      <c r="H146" s="648"/>
      <c r="I146" s="642"/>
      <c r="J146" s="642"/>
      <c r="K146" s="642"/>
      <c r="L146" s="642"/>
      <c r="M146" s="658"/>
    </row>
    <row r="147" spans="1:20" s="367" customFormat="1" ht="36.75" customHeight="1" x14ac:dyDescent="0.25">
      <c r="B147" s="458" t="str">
        <f>'PDI-03'!E47</f>
        <v>Plan operativo 2. Desarrollo y gestión integral de los posgrados</v>
      </c>
      <c r="C147" s="306">
        <f>+G54</f>
        <v>0</v>
      </c>
      <c r="D147" s="307">
        <f t="shared" ref="D147:D150" si="49">D130*1.03</f>
        <v>0</v>
      </c>
      <c r="E147" s="306">
        <f t="shared" ref="E147:E150" si="50">C147-D147</f>
        <v>0</v>
      </c>
      <c r="F147" s="642"/>
      <c r="G147" s="642"/>
      <c r="H147" s="649"/>
      <c r="I147" s="642"/>
      <c r="J147" s="642"/>
      <c r="K147" s="642"/>
      <c r="L147" s="642"/>
      <c r="M147" s="658"/>
    </row>
    <row r="148" spans="1:20" s="367" customFormat="1" ht="36.75" hidden="1" customHeight="1" x14ac:dyDescent="0.25">
      <c r="B148" s="305" t="e">
        <f>'PDI-03'!#REF!</f>
        <v>#REF!</v>
      </c>
      <c r="C148" s="306">
        <f>G69</f>
        <v>0</v>
      </c>
      <c r="D148" s="307">
        <f t="shared" si="49"/>
        <v>0</v>
      </c>
      <c r="E148" s="306">
        <f t="shared" si="50"/>
        <v>0</v>
      </c>
      <c r="F148" s="642"/>
      <c r="G148" s="642"/>
      <c r="H148" s="649"/>
      <c r="I148" s="642"/>
      <c r="J148" s="642"/>
      <c r="K148" s="642"/>
      <c r="L148" s="642"/>
      <c r="M148" s="658"/>
    </row>
    <row r="149" spans="1:20" s="367" customFormat="1" ht="36.75" hidden="1" customHeight="1" x14ac:dyDescent="0.25">
      <c r="B149" s="305" t="e">
        <f>'PDI-03'!#REF!</f>
        <v>#REF!</v>
      </c>
      <c r="C149" s="306">
        <f>G85</f>
        <v>0</v>
      </c>
      <c r="D149" s="307">
        <f t="shared" si="49"/>
        <v>0</v>
      </c>
      <c r="E149" s="306">
        <f t="shared" si="50"/>
        <v>0</v>
      </c>
      <c r="F149" s="642"/>
      <c r="G149" s="642"/>
      <c r="H149" s="649"/>
      <c r="I149" s="642"/>
      <c r="J149" s="642"/>
      <c r="K149" s="642"/>
      <c r="L149" s="642"/>
      <c r="M149" s="658"/>
    </row>
    <row r="150" spans="1:20" s="367" customFormat="1" ht="0.75" customHeight="1" x14ac:dyDescent="0.25">
      <c r="B150" s="305" t="e">
        <f>'PDI-03'!#REF!</f>
        <v>#REF!</v>
      </c>
      <c r="C150" s="306">
        <f>G102</f>
        <v>0</v>
      </c>
      <c r="D150" s="307">
        <f t="shared" si="49"/>
        <v>0</v>
      </c>
      <c r="E150" s="306">
        <f t="shared" si="50"/>
        <v>0</v>
      </c>
      <c r="F150" s="642"/>
      <c r="G150" s="642"/>
      <c r="H150" s="650"/>
      <c r="I150" s="642"/>
      <c r="J150" s="642"/>
      <c r="K150" s="642"/>
      <c r="L150" s="642"/>
      <c r="M150" s="658"/>
    </row>
    <row r="151" spans="1:20" s="367" customFormat="1" ht="16.5" x14ac:dyDescent="0.25">
      <c r="B151" s="352" t="s">
        <v>215</v>
      </c>
      <c r="C151" s="352">
        <f>SUM(C146:C150)</f>
        <v>36707389.012800001</v>
      </c>
      <c r="D151" s="352">
        <f>SUM(D146:D150)</f>
        <v>36465129.799199998</v>
      </c>
      <c r="E151" s="352">
        <f>SUM(E146:E150)</f>
        <v>242259.21360000223</v>
      </c>
      <c r="F151" s="441"/>
      <c r="G151" s="441"/>
      <c r="H151" s="435"/>
      <c r="I151" s="423"/>
      <c r="J151" s="423"/>
      <c r="K151" s="423"/>
      <c r="L151" s="423"/>
      <c r="M151" s="423"/>
    </row>
    <row r="152" spans="1:20" s="367" customFormat="1" ht="16.5" x14ac:dyDescent="0.3">
      <c r="C152" s="308" t="s">
        <v>122</v>
      </c>
      <c r="D152" s="309">
        <f>D151/C151</f>
        <v>0.99340026027142581</v>
      </c>
      <c r="E152" s="309">
        <f>E151/C151</f>
        <v>6.5997397285741449E-3</v>
      </c>
      <c r="I152" s="426"/>
      <c r="J152" s="426"/>
      <c r="K152" s="419"/>
      <c r="L152" s="376"/>
      <c r="M152" s="418">
        <v>941808560.23000002</v>
      </c>
    </row>
    <row r="153" spans="1:20" s="367" customFormat="1" ht="16.5" x14ac:dyDescent="0.3">
      <c r="C153" s="315">
        <f>D152+E152</f>
        <v>1</v>
      </c>
      <c r="E153" s="314">
        <v>-57003193.562899947</v>
      </c>
      <c r="F153" s="314"/>
      <c r="G153" s="314"/>
      <c r="H153" s="314"/>
      <c r="I153" s="314"/>
      <c r="J153" s="314"/>
      <c r="K153" s="418"/>
      <c r="L153" s="418"/>
      <c r="M153" s="418">
        <v>54047675.089101434</v>
      </c>
    </row>
    <row r="154" spans="1:20" s="367" customFormat="1" x14ac:dyDescent="0.25"/>
    <row r="155" spans="1:20" s="377" customFormat="1" ht="39" customHeight="1" x14ac:dyDescent="0.3">
      <c r="A155" s="376"/>
      <c r="B155" s="657" t="s">
        <v>1200</v>
      </c>
      <c r="C155" s="657"/>
      <c r="D155" s="657"/>
      <c r="E155" s="657"/>
      <c r="F155" s="657"/>
      <c r="G155" s="657"/>
      <c r="H155" s="657"/>
      <c r="I155" s="657"/>
      <c r="J155" s="376"/>
      <c r="K155" s="376"/>
      <c r="L155" s="376"/>
      <c r="M155" s="376"/>
      <c r="N155" s="376"/>
      <c r="O155" s="376"/>
      <c r="P155" s="376"/>
      <c r="Q155" s="376"/>
      <c r="R155" s="376"/>
      <c r="S155" s="376"/>
      <c r="T155" s="376"/>
    </row>
    <row r="156" spans="1:20" s="367" customFormat="1" x14ac:dyDescent="0.25"/>
    <row r="157" spans="1:20" s="367" customFormat="1" x14ac:dyDescent="0.25"/>
    <row r="158" spans="1:20" s="367" customFormat="1" ht="31.5" customHeight="1" x14ac:dyDescent="0.25">
      <c r="B158" s="577" t="s">
        <v>161</v>
      </c>
      <c r="C158" s="651" t="s">
        <v>222</v>
      </c>
      <c r="D158" s="652"/>
      <c r="E158" s="653"/>
      <c r="F158" s="606" t="s">
        <v>206</v>
      </c>
      <c r="G158" s="606"/>
      <c r="H158" s="606"/>
      <c r="I158" s="606"/>
      <c r="J158" s="606"/>
      <c r="K158" s="606"/>
      <c r="L158" s="606"/>
      <c r="M158" s="436"/>
    </row>
    <row r="159" spans="1:20" s="367" customFormat="1" ht="16.5" customHeight="1" x14ac:dyDescent="0.25">
      <c r="B159" s="578"/>
      <c r="C159" s="654" t="s">
        <v>223</v>
      </c>
      <c r="D159" s="654" t="s">
        <v>224</v>
      </c>
      <c r="E159" s="654" t="s">
        <v>1203</v>
      </c>
      <c r="F159" s="647" t="s">
        <v>208</v>
      </c>
      <c r="G159" s="647" t="s">
        <v>209</v>
      </c>
      <c r="H159" s="644" t="s">
        <v>210</v>
      </c>
      <c r="I159" s="644" t="s">
        <v>211</v>
      </c>
      <c r="J159" s="644" t="s">
        <v>212</v>
      </c>
      <c r="K159" s="644" t="s">
        <v>213</v>
      </c>
      <c r="L159" s="644" t="s">
        <v>214</v>
      </c>
    </row>
    <row r="160" spans="1:20" s="367" customFormat="1" ht="16.5" customHeight="1" x14ac:dyDescent="0.25">
      <c r="B160" s="578"/>
      <c r="C160" s="655"/>
      <c r="D160" s="655"/>
      <c r="E160" s="655"/>
      <c r="F160" s="647"/>
      <c r="G160" s="647"/>
      <c r="H160" s="645"/>
      <c r="I160" s="645"/>
      <c r="J160" s="645"/>
      <c r="K160" s="645"/>
      <c r="L160" s="645"/>
    </row>
    <row r="161" spans="1:20" s="367" customFormat="1" ht="16.5" customHeight="1" x14ac:dyDescent="0.25">
      <c r="B161" s="578"/>
      <c r="C161" s="655"/>
      <c r="D161" s="655"/>
      <c r="E161" s="655"/>
      <c r="F161" s="647"/>
      <c r="G161" s="647"/>
      <c r="H161" s="645"/>
      <c r="I161" s="645"/>
      <c r="J161" s="645"/>
      <c r="K161" s="645"/>
      <c r="L161" s="645"/>
    </row>
    <row r="162" spans="1:20" s="367" customFormat="1" ht="15" customHeight="1" x14ac:dyDescent="0.25">
      <c r="B162" s="605"/>
      <c r="C162" s="656"/>
      <c r="D162" s="656"/>
      <c r="E162" s="656"/>
      <c r="F162" s="647"/>
      <c r="G162" s="647"/>
      <c r="H162" s="646"/>
      <c r="I162" s="646"/>
      <c r="J162" s="646"/>
      <c r="K162" s="646"/>
      <c r="L162" s="646"/>
    </row>
    <row r="163" spans="1:20" s="367" customFormat="1" ht="41.25" customHeight="1" x14ac:dyDescent="0.25">
      <c r="B163" s="305" t="str">
        <f>'PDI-03'!E46</f>
        <v>Plan operativo 1. Acompañamiento en el diseño y renovación curricular de los programas académicos</v>
      </c>
      <c r="C163" s="306">
        <f>H39</f>
        <v>37808610.683184005</v>
      </c>
      <c r="D163" s="307">
        <f>D146*1.03</f>
        <v>37559083.693176001</v>
      </c>
      <c r="E163" s="306">
        <f>C163-D163</f>
        <v>249526.99000800401</v>
      </c>
      <c r="F163" s="642" t="s">
        <v>251</v>
      </c>
      <c r="G163" s="642"/>
      <c r="H163" s="642"/>
      <c r="I163" s="642"/>
      <c r="J163" s="642"/>
      <c r="K163" s="642"/>
      <c r="L163" s="643"/>
    </row>
    <row r="164" spans="1:20" s="367" customFormat="1" ht="41.25" customHeight="1" x14ac:dyDescent="0.25">
      <c r="B164" s="458" t="str">
        <f>'PDI-03'!E47</f>
        <v>Plan operativo 2. Desarrollo y gestión integral de los posgrados</v>
      </c>
      <c r="C164" s="306">
        <f>H54</f>
        <v>0</v>
      </c>
      <c r="D164" s="307">
        <f t="shared" ref="D164:D167" si="51">D147*1.03</f>
        <v>0</v>
      </c>
      <c r="E164" s="306">
        <f t="shared" ref="E164:E167" si="52">C164-D164</f>
        <v>0</v>
      </c>
      <c r="F164" s="642"/>
      <c r="G164" s="642"/>
      <c r="H164" s="642"/>
      <c r="I164" s="642"/>
      <c r="J164" s="642"/>
      <c r="K164" s="642"/>
      <c r="L164" s="643"/>
    </row>
    <row r="165" spans="1:20" s="367" customFormat="1" ht="41.25" hidden="1" customHeight="1" x14ac:dyDescent="0.25">
      <c r="B165" s="305" t="e">
        <f>'PDI-03'!#REF!</f>
        <v>#REF!</v>
      </c>
      <c r="C165" s="306">
        <f>H69</f>
        <v>0</v>
      </c>
      <c r="D165" s="307">
        <f t="shared" si="51"/>
        <v>0</v>
      </c>
      <c r="E165" s="306">
        <f t="shared" si="52"/>
        <v>0</v>
      </c>
      <c r="F165" s="642"/>
      <c r="G165" s="642"/>
      <c r="H165" s="642"/>
      <c r="I165" s="642"/>
      <c r="J165" s="642"/>
      <c r="K165" s="642"/>
      <c r="L165" s="643"/>
    </row>
    <row r="166" spans="1:20" s="367" customFormat="1" ht="41.25" hidden="1" customHeight="1" x14ac:dyDescent="0.25">
      <c r="B166" s="305" t="e">
        <f>'PDI-03'!#REF!</f>
        <v>#REF!</v>
      </c>
      <c r="C166" s="306">
        <f>H85</f>
        <v>0</v>
      </c>
      <c r="D166" s="307">
        <f t="shared" si="51"/>
        <v>0</v>
      </c>
      <c r="E166" s="306">
        <f t="shared" si="52"/>
        <v>0</v>
      </c>
      <c r="F166" s="642"/>
      <c r="G166" s="642"/>
      <c r="H166" s="642"/>
      <c r="I166" s="642"/>
      <c r="J166" s="642"/>
      <c r="K166" s="642"/>
      <c r="L166" s="643"/>
    </row>
    <row r="167" spans="1:20" s="367" customFormat="1" ht="0.75" customHeight="1" x14ac:dyDescent="0.25">
      <c r="B167" s="305" t="e">
        <f>'PDI-03'!#REF!</f>
        <v>#REF!</v>
      </c>
      <c r="C167" s="306">
        <f>H102</f>
        <v>0</v>
      </c>
      <c r="D167" s="307">
        <f t="shared" si="51"/>
        <v>0</v>
      </c>
      <c r="E167" s="306">
        <f t="shared" si="52"/>
        <v>0</v>
      </c>
      <c r="F167" s="642"/>
      <c r="G167" s="642"/>
      <c r="H167" s="642"/>
      <c r="I167" s="642"/>
      <c r="J167" s="642"/>
      <c r="K167" s="642"/>
      <c r="L167" s="643"/>
    </row>
    <row r="168" spans="1:20" s="367" customFormat="1" ht="16.5" x14ac:dyDescent="0.25">
      <c r="B168" s="352" t="s">
        <v>215</v>
      </c>
      <c r="C168" s="352">
        <f>SUM(C163:C167)</f>
        <v>37808610.683184005</v>
      </c>
      <c r="D168" s="352">
        <f>SUM(D163:D167)</f>
        <v>37559083.693176001</v>
      </c>
      <c r="E168" s="352">
        <f>SUM(E163:E167)</f>
        <v>249526.99000800401</v>
      </c>
      <c r="F168" s="435"/>
      <c r="G168" s="435"/>
      <c r="H168" s="435"/>
      <c r="I168" s="423"/>
      <c r="J168" s="423"/>
      <c r="K168" s="423"/>
      <c r="L168" s="423"/>
      <c r="M168" s="423"/>
    </row>
    <row r="169" spans="1:20" s="367" customFormat="1" ht="16.5" x14ac:dyDescent="0.3">
      <c r="C169" s="308" t="s">
        <v>122</v>
      </c>
      <c r="D169" s="309">
        <f>D168/C168</f>
        <v>0.99340026027142581</v>
      </c>
      <c r="E169" s="309">
        <f>E168/C168</f>
        <v>6.5997397285741891E-3</v>
      </c>
      <c r="I169" s="426"/>
      <c r="J169" s="426"/>
      <c r="K169" s="419"/>
      <c r="L169" s="376"/>
      <c r="M169" s="418">
        <v>941808560.23000002</v>
      </c>
    </row>
    <row r="170" spans="1:20" s="367" customFormat="1" ht="16.5" x14ac:dyDescent="0.3">
      <c r="C170" s="315">
        <f>D169+E169</f>
        <v>1</v>
      </c>
      <c r="E170" s="314">
        <v>-57003193.562899947</v>
      </c>
      <c r="F170" s="314"/>
      <c r="G170" s="314"/>
      <c r="H170" s="314"/>
      <c r="I170" s="314"/>
      <c r="J170" s="314"/>
      <c r="K170" s="418"/>
      <c r="L170" s="418"/>
      <c r="M170" s="418">
        <v>54047675.089101434</v>
      </c>
    </row>
    <row r="171" spans="1:20" s="367" customFormat="1" ht="16.5" x14ac:dyDescent="0.3">
      <c r="C171" s="438"/>
      <c r="E171" s="314"/>
      <c r="F171" s="314"/>
      <c r="G171" s="314"/>
      <c r="H171" s="314"/>
      <c r="I171" s="314"/>
      <c r="J171" s="314"/>
      <c r="K171" s="418"/>
      <c r="L171" s="418"/>
      <c r="M171" s="418"/>
    </row>
    <row r="172" spans="1:20" s="377" customFormat="1" ht="39" customHeight="1" x14ac:dyDescent="0.3">
      <c r="A172" s="376"/>
      <c r="B172" s="657" t="s">
        <v>1200</v>
      </c>
      <c r="C172" s="657"/>
      <c r="D172" s="657"/>
      <c r="E172" s="657"/>
      <c r="F172" s="657"/>
      <c r="G172" s="657"/>
      <c r="H172" s="657"/>
      <c r="I172" s="657"/>
      <c r="J172" s="376"/>
      <c r="K172" s="376"/>
      <c r="L172" s="376"/>
      <c r="M172" s="376"/>
      <c r="N172" s="376"/>
      <c r="O172" s="376"/>
      <c r="P172" s="376"/>
      <c r="Q172" s="376"/>
      <c r="R172" s="376"/>
      <c r="S172" s="376"/>
      <c r="T172" s="376"/>
    </row>
    <row r="173" spans="1:20" s="367" customFormat="1" ht="16.5" x14ac:dyDescent="0.3">
      <c r="C173" s="438"/>
      <c r="E173" s="314"/>
      <c r="F173" s="314"/>
      <c r="G173" s="314"/>
      <c r="H173" s="314"/>
      <c r="I173" s="314"/>
      <c r="J173" s="314"/>
      <c r="K173" s="418"/>
      <c r="L173" s="418"/>
      <c r="M173" s="418"/>
    </row>
    <row r="174" spans="1:20" s="367" customFormat="1" x14ac:dyDescent="0.25"/>
    <row r="175" spans="1:20" s="367" customFormat="1" ht="26.25" customHeight="1" x14ac:dyDescent="0.25">
      <c r="B175" s="660" t="s">
        <v>161</v>
      </c>
      <c r="C175" s="666" t="s">
        <v>225</v>
      </c>
      <c r="D175" s="666"/>
      <c r="E175" s="666"/>
      <c r="F175" s="666"/>
      <c r="G175" s="666"/>
      <c r="H175" s="666"/>
      <c r="I175" s="666"/>
      <c r="J175" s="666"/>
      <c r="K175" s="666"/>
      <c r="L175" s="666"/>
      <c r="M175" s="666"/>
      <c r="N175" s="439"/>
      <c r="O175" s="439"/>
      <c r="P175" s="439"/>
      <c r="Q175" s="439"/>
      <c r="R175" s="439"/>
      <c r="S175" s="439"/>
    </row>
    <row r="176" spans="1:20" s="367" customFormat="1" ht="15" customHeight="1" x14ac:dyDescent="0.25">
      <c r="B176" s="661"/>
      <c r="C176" s="663" t="s">
        <v>191</v>
      </c>
      <c r="D176" s="663" t="s">
        <v>217</v>
      </c>
      <c r="E176" s="664" t="s">
        <v>220</v>
      </c>
      <c r="F176" s="663" t="s">
        <v>223</v>
      </c>
      <c r="G176" s="659" t="s">
        <v>226</v>
      </c>
      <c r="H176" s="659" t="s">
        <v>227</v>
      </c>
      <c r="I176" s="659" t="s">
        <v>228</v>
      </c>
      <c r="J176" s="659" t="s">
        <v>229</v>
      </c>
      <c r="K176" s="659" t="s">
        <v>230</v>
      </c>
      <c r="L176" s="659" t="s">
        <v>231</v>
      </c>
      <c r="M176" s="659" t="s">
        <v>232</v>
      </c>
      <c r="N176" s="620"/>
      <c r="O176" s="620"/>
      <c r="P176" s="620"/>
      <c r="Q176" s="620"/>
      <c r="R176" s="620"/>
      <c r="S176" s="620"/>
    </row>
    <row r="177" spans="2:19" s="367" customFormat="1" ht="27" customHeight="1" x14ac:dyDescent="0.25">
      <c r="B177" s="662"/>
      <c r="C177" s="663"/>
      <c r="D177" s="663"/>
      <c r="E177" s="665"/>
      <c r="F177" s="663"/>
      <c r="G177" s="659"/>
      <c r="H177" s="659"/>
      <c r="I177" s="659"/>
      <c r="J177" s="659"/>
      <c r="K177" s="659"/>
      <c r="L177" s="659"/>
      <c r="M177" s="659"/>
      <c r="N177" s="620"/>
      <c r="O177" s="620"/>
      <c r="P177" s="620"/>
      <c r="Q177" s="620"/>
      <c r="R177" s="620"/>
      <c r="S177" s="620"/>
    </row>
    <row r="178" spans="2:19" s="367" customFormat="1" ht="87" customHeight="1" x14ac:dyDescent="0.25">
      <c r="B178" s="305" t="str">
        <f>'PDI-03'!E46</f>
        <v>Plan operativo 1. Acompañamiento en el diseño y renovación curricular de los programas académicos</v>
      </c>
      <c r="C178" s="306">
        <f>+C113</f>
        <v>34533180</v>
      </c>
      <c r="D178" s="306">
        <f>C129</f>
        <v>35638241.759999998</v>
      </c>
      <c r="E178" s="306">
        <f>C146</f>
        <v>36707389.012800001</v>
      </c>
      <c r="F178" s="306">
        <f>C163</f>
        <v>37808610.683184005</v>
      </c>
      <c r="G178" s="307">
        <f>SUM(C178:F178)</f>
        <v>144687421.455984</v>
      </c>
      <c r="H178" s="307">
        <f t="shared" ref="H178:I182" si="53">D113+D129+D146+D163</f>
        <v>143732522.13237602</v>
      </c>
      <c r="I178" s="306">
        <f t="shared" si="53"/>
        <v>954899.32360800356</v>
      </c>
      <c r="J178" s="307">
        <f>E113</f>
        <v>227910</v>
      </c>
      <c r="K178" s="307">
        <f>E129</f>
        <v>235203.11999999732</v>
      </c>
      <c r="L178" s="307">
        <f>E146</f>
        <v>242259.21360000223</v>
      </c>
      <c r="M178" s="307">
        <f>E163</f>
        <v>249526.99000800401</v>
      </c>
      <c r="N178" s="440"/>
      <c r="O178" s="658"/>
      <c r="P178" s="658"/>
      <c r="Q178" s="658"/>
      <c r="R178" s="658"/>
      <c r="S178" s="658"/>
    </row>
    <row r="179" spans="2:19" s="367" customFormat="1" ht="16.5" hidden="1" x14ac:dyDescent="0.25">
      <c r="B179" s="305">
        <f>'PDI-03'!E62</f>
        <v>0</v>
      </c>
      <c r="C179" s="306">
        <f>+C114</f>
        <v>0</v>
      </c>
      <c r="D179" s="306">
        <f>C130</f>
        <v>0</v>
      </c>
      <c r="E179" s="306">
        <f>C147</f>
        <v>0</v>
      </c>
      <c r="F179" s="306">
        <f>C164</f>
        <v>0</v>
      </c>
      <c r="G179" s="307">
        <f t="shared" ref="G179:G182" si="54">SUM(C179:F179)</f>
        <v>0</v>
      </c>
      <c r="H179" s="307">
        <f t="shared" si="53"/>
        <v>0</v>
      </c>
      <c r="I179" s="306">
        <f t="shared" si="53"/>
        <v>0</v>
      </c>
      <c r="J179" s="307">
        <f>E114</f>
        <v>0</v>
      </c>
      <c r="K179" s="307">
        <f>E130</f>
        <v>0</v>
      </c>
      <c r="L179" s="307">
        <f>E147</f>
        <v>0</v>
      </c>
      <c r="M179" s="307">
        <f>E164</f>
        <v>0</v>
      </c>
      <c r="N179" s="440"/>
      <c r="O179" s="658"/>
      <c r="P179" s="658"/>
      <c r="Q179" s="658"/>
      <c r="R179" s="658"/>
      <c r="S179" s="658"/>
    </row>
    <row r="180" spans="2:19" s="367" customFormat="1" ht="16.5" hidden="1" x14ac:dyDescent="0.25">
      <c r="B180" s="305">
        <f>'PDI-03'!E63</f>
        <v>0</v>
      </c>
      <c r="C180" s="306">
        <f>+C115</f>
        <v>0</v>
      </c>
      <c r="D180" s="306">
        <f>C131</f>
        <v>0</v>
      </c>
      <c r="E180" s="306">
        <f>C148</f>
        <v>0</v>
      </c>
      <c r="F180" s="306">
        <f>C165</f>
        <v>0</v>
      </c>
      <c r="G180" s="307">
        <f t="shared" si="54"/>
        <v>0</v>
      </c>
      <c r="H180" s="307">
        <f t="shared" si="53"/>
        <v>0</v>
      </c>
      <c r="I180" s="306">
        <f t="shared" si="53"/>
        <v>0</v>
      </c>
      <c r="J180" s="307">
        <f>E115</f>
        <v>0</v>
      </c>
      <c r="K180" s="307">
        <f>E131</f>
        <v>0</v>
      </c>
      <c r="L180" s="307">
        <f>E148</f>
        <v>0</v>
      </c>
      <c r="M180" s="307">
        <f>E165</f>
        <v>0</v>
      </c>
      <c r="N180" s="440"/>
      <c r="O180" s="658"/>
      <c r="P180" s="658"/>
      <c r="Q180" s="658"/>
      <c r="R180" s="658"/>
      <c r="S180" s="658"/>
    </row>
    <row r="181" spans="2:19" s="367" customFormat="1" ht="16.5" hidden="1" x14ac:dyDescent="0.25">
      <c r="B181" s="305">
        <f>'PDI-03'!E64</f>
        <v>0</v>
      </c>
      <c r="C181" s="306">
        <f>+C116</f>
        <v>0</v>
      </c>
      <c r="D181" s="306">
        <f>C132</f>
        <v>0</v>
      </c>
      <c r="E181" s="306">
        <f>C149</f>
        <v>0</v>
      </c>
      <c r="F181" s="306">
        <f>C166</f>
        <v>0</v>
      </c>
      <c r="G181" s="307">
        <f t="shared" si="54"/>
        <v>0</v>
      </c>
      <c r="H181" s="307">
        <f t="shared" si="53"/>
        <v>0</v>
      </c>
      <c r="I181" s="306">
        <f t="shared" si="53"/>
        <v>0</v>
      </c>
      <c r="J181" s="307">
        <f>E116</f>
        <v>0</v>
      </c>
      <c r="K181" s="307">
        <f>E132</f>
        <v>0</v>
      </c>
      <c r="L181" s="307">
        <f>E149</f>
        <v>0</v>
      </c>
      <c r="M181" s="307">
        <f>E166</f>
        <v>0</v>
      </c>
      <c r="N181" s="440"/>
      <c r="O181" s="658"/>
      <c r="P181" s="658"/>
      <c r="Q181" s="658"/>
      <c r="R181" s="658"/>
      <c r="S181" s="658"/>
    </row>
    <row r="182" spans="2:19" s="367" customFormat="1" ht="16.5" hidden="1" x14ac:dyDescent="0.25">
      <c r="B182" s="305">
        <f>'PDI-03'!E65</f>
        <v>0</v>
      </c>
      <c r="C182" s="306">
        <f>+C117</f>
        <v>0</v>
      </c>
      <c r="D182" s="306">
        <f>C133</f>
        <v>0</v>
      </c>
      <c r="E182" s="306">
        <f>C150</f>
        <v>0</v>
      </c>
      <c r="F182" s="306">
        <f>C167</f>
        <v>0</v>
      </c>
      <c r="G182" s="307">
        <f t="shared" si="54"/>
        <v>0</v>
      </c>
      <c r="H182" s="307">
        <f t="shared" si="53"/>
        <v>0</v>
      </c>
      <c r="I182" s="306">
        <f t="shared" si="53"/>
        <v>0</v>
      </c>
      <c r="J182" s="307">
        <f>E117</f>
        <v>0</v>
      </c>
      <c r="K182" s="307">
        <f>E133</f>
        <v>0</v>
      </c>
      <c r="L182" s="307">
        <f>E150</f>
        <v>0</v>
      </c>
      <c r="M182" s="307">
        <f>E167</f>
        <v>0</v>
      </c>
      <c r="N182" s="440"/>
      <c r="O182" s="658"/>
      <c r="P182" s="658"/>
      <c r="Q182" s="658"/>
      <c r="R182" s="658"/>
      <c r="S182" s="658"/>
    </row>
    <row r="183" spans="2:19" s="367" customFormat="1" ht="16.5" x14ac:dyDescent="0.25">
      <c r="B183" s="352" t="s">
        <v>215</v>
      </c>
      <c r="C183" s="352">
        <f>SUM(C178:C182)</f>
        <v>34533180</v>
      </c>
      <c r="D183" s="352">
        <f t="shared" ref="D183:F183" si="55">SUM(D178:D182)</f>
        <v>35638241.759999998</v>
      </c>
      <c r="E183" s="352">
        <f t="shared" si="55"/>
        <v>36707389.012800001</v>
      </c>
      <c r="F183" s="352">
        <f t="shared" si="55"/>
        <v>37808610.683184005</v>
      </c>
      <c r="G183" s="352">
        <f t="shared" ref="G183:L183" si="56">SUM(G178:G182)</f>
        <v>144687421.455984</v>
      </c>
      <c r="H183" s="352">
        <f t="shared" si="56"/>
        <v>143732522.13237602</v>
      </c>
      <c r="I183" s="352">
        <f t="shared" si="56"/>
        <v>954899.32360800356</v>
      </c>
      <c r="J183" s="352">
        <f t="shared" si="56"/>
        <v>227910</v>
      </c>
      <c r="K183" s="352">
        <f t="shared" si="56"/>
        <v>235203.11999999732</v>
      </c>
      <c r="L183" s="352">
        <f t="shared" si="56"/>
        <v>242259.21360000223</v>
      </c>
      <c r="M183" s="352">
        <f t="shared" ref="M183" si="57">SUM(M178:M182)</f>
        <v>249526.99000800401</v>
      </c>
      <c r="N183" s="441"/>
      <c r="O183" s="423"/>
      <c r="P183" s="423"/>
      <c r="Q183" s="423"/>
      <c r="R183" s="423"/>
      <c r="S183" s="423"/>
    </row>
    <row r="184" spans="2:19" s="367" customFormat="1" ht="16.5" x14ac:dyDescent="0.3">
      <c r="C184" s="413"/>
      <c r="D184" s="418">
        <v>941808560.23000002</v>
      </c>
      <c r="E184" s="418"/>
      <c r="G184" s="352" t="s">
        <v>122</v>
      </c>
      <c r="H184" s="309">
        <f>H183/G183</f>
        <v>0.99340026027142603</v>
      </c>
      <c r="I184" s="310">
        <f>I183/G183</f>
        <v>6.5997397285741093E-3</v>
      </c>
      <c r="K184" s="426"/>
      <c r="L184" s="426"/>
      <c r="M184" s="419"/>
      <c r="N184" s="376"/>
      <c r="O184" s="418">
        <v>941808560.23000002</v>
      </c>
      <c r="P184" s="376"/>
      <c r="Q184" s="376"/>
      <c r="R184" s="376"/>
      <c r="S184" s="376"/>
    </row>
    <row r="185" spans="2:19" s="367" customFormat="1" ht="16.5" x14ac:dyDescent="0.3">
      <c r="C185" s="413"/>
      <c r="D185" s="418">
        <v>-107794641.23000002</v>
      </c>
      <c r="E185" s="418"/>
      <c r="G185" s="315">
        <f>H184+I184</f>
        <v>1.0000000000000002</v>
      </c>
      <c r="H185" s="314"/>
      <c r="I185" s="314"/>
      <c r="J185" s="314"/>
      <c r="K185" s="314"/>
      <c r="L185" s="314"/>
      <c r="M185" s="418"/>
      <c r="N185" s="418"/>
      <c r="O185" s="418">
        <v>54047675.089101434</v>
      </c>
      <c r="P185" s="414"/>
      <c r="Q185" s="414"/>
      <c r="R185" s="410"/>
      <c r="S185" s="410"/>
    </row>
    <row r="186" spans="2:19" s="367" customFormat="1" x14ac:dyDescent="0.25"/>
    <row r="187" spans="2:19" s="367" customFormat="1" x14ac:dyDescent="0.25"/>
    <row r="188" spans="2:19" s="367" customFormat="1" x14ac:dyDescent="0.25"/>
    <row r="189" spans="2:19" s="367" customFormat="1" x14ac:dyDescent="0.25"/>
    <row r="190" spans="2:19" s="367" customFormat="1" x14ac:dyDescent="0.25"/>
    <row r="191" spans="2:19" s="367" customFormat="1" x14ac:dyDescent="0.25"/>
    <row r="192" spans="2:19" s="367" customFormat="1" hidden="1" x14ac:dyDescent="0.25"/>
    <row r="193" s="367" customFormat="1" hidden="1" x14ac:dyDescent="0.25"/>
    <row r="194" s="367" customFormat="1" hidden="1" x14ac:dyDescent="0.25"/>
    <row r="195" s="367" customFormat="1" hidden="1" x14ac:dyDescent="0.25"/>
    <row r="196" s="367" customFormat="1" hidden="1" x14ac:dyDescent="0.25"/>
    <row r="197" s="367" customFormat="1" hidden="1" x14ac:dyDescent="0.25"/>
    <row r="198" s="367" customFormat="1" hidden="1" x14ac:dyDescent="0.25"/>
    <row r="199" s="367" customFormat="1" hidden="1" x14ac:dyDescent="0.25"/>
    <row r="200" s="367" customFormat="1" hidden="1" x14ac:dyDescent="0.25"/>
    <row r="201" s="367" customFormat="1" hidden="1" x14ac:dyDescent="0.25"/>
    <row r="202" s="367" customFormat="1" hidden="1" x14ac:dyDescent="0.25"/>
    <row r="203" s="367" customFormat="1" hidden="1" x14ac:dyDescent="0.25"/>
    <row r="204" s="367" customFormat="1" hidden="1" x14ac:dyDescent="0.25"/>
    <row r="205" s="367" customFormat="1" hidden="1" x14ac:dyDescent="0.25"/>
    <row r="206" s="367" customFormat="1" hidden="1" x14ac:dyDescent="0.25"/>
    <row r="207" s="367" customFormat="1" hidden="1" x14ac:dyDescent="0.25"/>
    <row r="208" s="367" customFormat="1" hidden="1" x14ac:dyDescent="0.25"/>
    <row r="209" spans="2:19" s="367" customFormat="1" hidden="1" x14ac:dyDescent="0.25"/>
    <row r="210" spans="2:19" s="367" customFormat="1" hidden="1" x14ac:dyDescent="0.25"/>
    <row r="211" spans="2:19" s="367" customFormat="1" hidden="1" x14ac:dyDescent="0.25"/>
    <row r="212" spans="2:19" s="367" customFormat="1" hidden="1" x14ac:dyDescent="0.25"/>
    <row r="213" spans="2:19" s="367" customFormat="1" hidden="1" x14ac:dyDescent="0.25"/>
    <row r="214" spans="2:19" s="367" customFormat="1" hidden="1" x14ac:dyDescent="0.25"/>
    <row r="215" spans="2:19" s="367" customFormat="1" hidden="1" x14ac:dyDescent="0.25"/>
    <row r="216" spans="2:19" s="367" customFormat="1" hidden="1" x14ac:dyDescent="0.25"/>
    <row r="217" spans="2:19" s="367" customFormat="1" hidden="1" x14ac:dyDescent="0.25"/>
    <row r="218" spans="2:19" s="367" customFormat="1" hidden="1" x14ac:dyDescent="0.25"/>
    <row r="219" spans="2:19" s="367" customFormat="1" hidden="1" x14ac:dyDescent="0.25"/>
    <row r="220" spans="2:19" s="367" customFormat="1" hidden="1" x14ac:dyDescent="0.25"/>
    <row r="221" spans="2:19" s="367" customFormat="1" hidden="1" x14ac:dyDescent="0.25"/>
    <row r="222" spans="2:19" s="367" customFormat="1" hidden="1" x14ac:dyDescent="0.25"/>
    <row r="223" spans="2:19" s="367" customFormat="1" hidden="1" x14ac:dyDescent="0.25">
      <c r="B223" s="375"/>
      <c r="C223" s="375"/>
      <c r="D223" s="375"/>
      <c r="E223" s="375"/>
      <c r="F223" s="375"/>
      <c r="G223" s="375"/>
      <c r="H223" s="375"/>
      <c r="I223" s="375"/>
      <c r="J223" s="375"/>
      <c r="K223" s="375"/>
      <c r="L223" s="375"/>
      <c r="N223" s="375"/>
      <c r="O223" s="375"/>
      <c r="P223" s="375"/>
      <c r="Q223" s="375"/>
      <c r="R223" s="375"/>
      <c r="S223" s="375"/>
    </row>
    <row r="224" spans="2:19" s="367" customFormat="1" hidden="1" x14ac:dyDescent="0.25">
      <c r="B224" s="375"/>
      <c r="C224" s="375"/>
      <c r="D224" s="375"/>
      <c r="E224" s="375"/>
      <c r="F224" s="375"/>
      <c r="G224" s="375"/>
      <c r="H224" s="375"/>
      <c r="I224" s="375"/>
      <c r="J224" s="375"/>
      <c r="K224" s="375"/>
      <c r="L224" s="375"/>
      <c r="N224" s="375"/>
      <c r="O224" s="375"/>
      <c r="P224" s="375"/>
      <c r="Q224" s="375"/>
      <c r="R224" s="375"/>
      <c r="S224" s="375"/>
    </row>
    <row r="225" spans="2:19" s="367" customFormat="1" hidden="1" x14ac:dyDescent="0.25">
      <c r="B225" s="375"/>
      <c r="C225" s="375"/>
      <c r="D225" s="375"/>
      <c r="E225" s="375"/>
      <c r="F225" s="375"/>
      <c r="G225" s="375"/>
      <c r="H225" s="375"/>
      <c r="I225" s="375"/>
      <c r="J225" s="375"/>
      <c r="K225" s="375"/>
      <c r="L225" s="375"/>
      <c r="N225" s="375"/>
      <c r="O225" s="375"/>
      <c r="P225" s="375"/>
      <c r="Q225" s="375"/>
      <c r="R225" s="375"/>
      <c r="S225" s="375"/>
    </row>
    <row r="226" spans="2:19" s="367" customFormat="1" hidden="1" x14ac:dyDescent="0.25">
      <c r="B226" s="375"/>
      <c r="C226" s="375"/>
      <c r="D226" s="375"/>
      <c r="E226" s="375"/>
      <c r="F226" s="375"/>
      <c r="G226" s="375"/>
      <c r="H226" s="375"/>
      <c r="I226" s="375"/>
      <c r="J226" s="375"/>
      <c r="K226" s="375"/>
      <c r="L226" s="375"/>
      <c r="N226" s="375"/>
      <c r="O226" s="375"/>
      <c r="P226" s="375"/>
      <c r="Q226" s="375"/>
      <c r="R226" s="375"/>
      <c r="S226" s="375"/>
    </row>
    <row r="227" spans="2:19" s="367" customFormat="1" hidden="1" x14ac:dyDescent="0.25">
      <c r="B227" s="375"/>
      <c r="C227" s="375"/>
      <c r="D227" s="375"/>
      <c r="E227" s="375"/>
      <c r="F227" s="375"/>
      <c r="G227" s="375"/>
      <c r="H227" s="375"/>
      <c r="I227" s="375"/>
      <c r="J227" s="375"/>
      <c r="K227" s="375"/>
      <c r="L227" s="375"/>
      <c r="N227" s="375"/>
      <c r="O227" s="375"/>
      <c r="P227" s="375"/>
      <c r="Q227" s="375"/>
      <c r="R227" s="375"/>
      <c r="S227" s="375"/>
    </row>
    <row r="228" spans="2:19" s="367" customFormat="1" hidden="1" x14ac:dyDescent="0.25">
      <c r="B228" s="375"/>
      <c r="C228" s="375"/>
      <c r="D228" s="375"/>
      <c r="E228" s="375"/>
      <c r="F228" s="375"/>
      <c r="G228" s="375"/>
      <c r="H228" s="375"/>
      <c r="I228" s="375"/>
      <c r="J228" s="375"/>
      <c r="K228" s="375"/>
      <c r="L228" s="375"/>
      <c r="N228" s="375"/>
      <c r="O228" s="375"/>
      <c r="P228" s="375"/>
      <c r="Q228" s="375"/>
      <c r="R228" s="375"/>
      <c r="S228" s="375"/>
    </row>
    <row r="229" spans="2:19" s="367" customFormat="1" hidden="1" x14ac:dyDescent="0.25">
      <c r="B229" s="375"/>
      <c r="C229" s="375"/>
      <c r="D229" s="375"/>
      <c r="E229" s="375"/>
      <c r="F229" s="375"/>
      <c r="G229" s="375"/>
      <c r="H229" s="375"/>
      <c r="I229" s="375"/>
      <c r="J229" s="375"/>
      <c r="K229" s="375"/>
      <c r="L229" s="375"/>
      <c r="N229" s="375"/>
      <c r="O229" s="375"/>
      <c r="P229" s="375"/>
      <c r="Q229" s="375"/>
      <c r="R229" s="375"/>
      <c r="S229" s="375"/>
    </row>
    <row r="230" spans="2:19" s="367" customFormat="1" hidden="1" x14ac:dyDescent="0.25">
      <c r="B230" s="375"/>
      <c r="C230" s="375"/>
      <c r="D230" s="375"/>
      <c r="E230" s="375"/>
      <c r="F230" s="375"/>
      <c r="G230" s="375"/>
      <c r="H230" s="375"/>
      <c r="I230" s="375"/>
      <c r="J230" s="375"/>
      <c r="K230" s="375"/>
      <c r="L230" s="375"/>
      <c r="N230" s="375"/>
      <c r="O230" s="375"/>
      <c r="P230" s="375"/>
      <c r="Q230" s="375"/>
      <c r="R230" s="375"/>
      <c r="S230" s="375"/>
    </row>
    <row r="231" spans="2:19" s="367" customFormat="1" hidden="1" x14ac:dyDescent="0.25">
      <c r="B231" s="375"/>
      <c r="C231" s="375"/>
      <c r="D231" s="375"/>
      <c r="E231" s="375"/>
      <c r="F231" s="375"/>
      <c r="G231" s="375"/>
      <c r="H231" s="375"/>
      <c r="I231" s="375"/>
      <c r="J231" s="375"/>
      <c r="K231" s="375"/>
      <c r="L231" s="375"/>
      <c r="N231" s="375"/>
      <c r="O231" s="375"/>
      <c r="P231" s="375"/>
      <c r="Q231" s="375"/>
      <c r="R231" s="375"/>
      <c r="S231" s="375"/>
    </row>
    <row r="232" spans="2:19" s="367" customFormat="1" hidden="1" x14ac:dyDescent="0.25">
      <c r="B232" s="375"/>
      <c r="C232" s="375"/>
      <c r="D232" s="375"/>
      <c r="E232" s="375"/>
      <c r="F232" s="375"/>
      <c r="G232" s="375"/>
      <c r="H232" s="375"/>
      <c r="I232" s="375"/>
      <c r="J232" s="375"/>
      <c r="K232" s="375"/>
      <c r="L232" s="375"/>
      <c r="N232" s="375"/>
      <c r="O232" s="375"/>
      <c r="P232" s="375"/>
      <c r="Q232" s="375"/>
      <c r="R232" s="375"/>
      <c r="S232" s="375"/>
    </row>
    <row r="233" spans="2:19" s="367" customFormat="1" hidden="1" x14ac:dyDescent="0.25">
      <c r="B233" s="375"/>
      <c r="C233" s="375"/>
      <c r="D233" s="375"/>
      <c r="E233" s="375"/>
      <c r="F233" s="375"/>
      <c r="G233" s="375"/>
      <c r="H233" s="375"/>
      <c r="I233" s="375"/>
      <c r="J233" s="375"/>
      <c r="K233" s="375"/>
      <c r="L233" s="375"/>
      <c r="N233" s="375"/>
      <c r="O233" s="375"/>
      <c r="P233" s="375"/>
      <c r="Q233" s="375"/>
      <c r="R233" s="375"/>
      <c r="S233" s="375"/>
    </row>
    <row r="234" spans="2:19" s="367" customFormat="1" hidden="1" x14ac:dyDescent="0.25">
      <c r="B234" s="375"/>
      <c r="C234" s="375"/>
      <c r="D234" s="375"/>
      <c r="E234" s="375"/>
      <c r="F234" s="375"/>
      <c r="G234" s="375"/>
      <c r="H234" s="375"/>
      <c r="I234" s="375"/>
      <c r="J234" s="375"/>
      <c r="K234" s="375"/>
      <c r="L234" s="375"/>
      <c r="N234" s="375"/>
      <c r="O234" s="375"/>
      <c r="P234" s="375"/>
      <c r="Q234" s="375"/>
      <c r="R234" s="375"/>
      <c r="S234" s="375"/>
    </row>
    <row r="235" spans="2:19" s="367" customFormat="1" hidden="1" x14ac:dyDescent="0.25">
      <c r="B235" s="375"/>
      <c r="C235" s="375"/>
      <c r="D235" s="375"/>
      <c r="E235" s="375"/>
      <c r="F235" s="375"/>
      <c r="G235" s="375"/>
      <c r="H235" s="375"/>
      <c r="I235" s="375"/>
      <c r="J235" s="375"/>
      <c r="K235" s="375"/>
      <c r="L235" s="375"/>
      <c r="N235" s="375"/>
      <c r="O235" s="375"/>
      <c r="P235" s="375"/>
      <c r="Q235" s="375"/>
      <c r="R235" s="375"/>
      <c r="S235" s="375"/>
    </row>
    <row r="236" spans="2:19" s="367" customFormat="1" hidden="1" x14ac:dyDescent="0.25">
      <c r="B236" s="375"/>
      <c r="C236" s="375"/>
      <c r="D236" s="375"/>
      <c r="E236" s="375"/>
      <c r="F236" s="375"/>
      <c r="G236" s="375"/>
      <c r="H236" s="375"/>
      <c r="I236" s="375"/>
      <c r="J236" s="375"/>
      <c r="K236" s="375"/>
      <c r="L236" s="375"/>
      <c r="N236" s="375"/>
      <c r="O236" s="375"/>
      <c r="P236" s="375"/>
      <c r="Q236" s="375"/>
      <c r="R236" s="375"/>
      <c r="S236" s="375"/>
    </row>
    <row r="237" spans="2:19" s="367" customFormat="1" hidden="1" x14ac:dyDescent="0.25">
      <c r="B237" s="375"/>
      <c r="C237" s="375"/>
      <c r="D237" s="375"/>
      <c r="E237" s="375"/>
      <c r="F237" s="375"/>
      <c r="G237" s="375"/>
      <c r="H237" s="375"/>
      <c r="I237" s="375"/>
      <c r="J237" s="375"/>
      <c r="K237" s="375"/>
      <c r="L237" s="375"/>
      <c r="N237" s="375"/>
      <c r="O237" s="375"/>
      <c r="P237" s="375"/>
      <c r="Q237" s="375"/>
      <c r="R237" s="375"/>
      <c r="S237" s="375"/>
    </row>
    <row r="238" spans="2:19" s="367" customFormat="1" hidden="1" x14ac:dyDescent="0.25">
      <c r="B238" s="375"/>
      <c r="C238" s="375"/>
      <c r="D238" s="375"/>
      <c r="E238" s="375"/>
      <c r="F238" s="375"/>
      <c r="G238" s="375"/>
      <c r="H238" s="375"/>
      <c r="I238" s="375"/>
      <c r="J238" s="375"/>
      <c r="K238" s="375"/>
      <c r="L238" s="375"/>
      <c r="N238" s="375"/>
      <c r="O238" s="375"/>
      <c r="P238" s="375"/>
      <c r="Q238" s="375"/>
      <c r="R238" s="375"/>
      <c r="S238" s="375"/>
    </row>
    <row r="239" spans="2:19" s="367" customFormat="1" hidden="1" x14ac:dyDescent="0.25">
      <c r="B239" s="375"/>
      <c r="C239" s="375"/>
      <c r="D239" s="375"/>
      <c r="E239" s="375"/>
      <c r="F239" s="375"/>
      <c r="G239" s="375"/>
      <c r="H239" s="375"/>
      <c r="I239" s="375"/>
      <c r="J239" s="375"/>
      <c r="K239" s="375"/>
      <c r="L239" s="375"/>
      <c r="N239" s="375"/>
      <c r="O239" s="375"/>
      <c r="P239" s="375"/>
      <c r="Q239" s="375"/>
      <c r="R239" s="375"/>
      <c r="S239" s="375"/>
    </row>
    <row r="240" spans="2:19" s="367" customFormat="1" hidden="1" x14ac:dyDescent="0.25">
      <c r="B240" s="375"/>
      <c r="C240" s="375"/>
      <c r="D240" s="375"/>
      <c r="E240" s="375"/>
      <c r="F240" s="375"/>
      <c r="G240" s="375"/>
      <c r="H240" s="375"/>
      <c r="I240" s="375"/>
      <c r="J240" s="375"/>
      <c r="K240" s="375"/>
      <c r="L240" s="375"/>
      <c r="N240" s="375"/>
      <c r="O240" s="375"/>
      <c r="P240" s="375"/>
      <c r="Q240" s="375"/>
      <c r="R240" s="375"/>
      <c r="S240" s="375"/>
    </row>
    <row r="241" spans="2:19" s="367" customFormat="1" hidden="1" x14ac:dyDescent="0.25">
      <c r="B241" s="375"/>
      <c r="C241" s="375"/>
      <c r="D241" s="375"/>
      <c r="E241" s="375"/>
      <c r="F241" s="375"/>
      <c r="G241" s="375"/>
      <c r="H241" s="375"/>
      <c r="I241" s="375"/>
      <c r="J241" s="375"/>
      <c r="K241" s="375"/>
      <c r="L241" s="375"/>
      <c r="N241" s="375"/>
      <c r="O241" s="375"/>
      <c r="P241" s="375"/>
      <c r="Q241" s="375"/>
      <c r="R241" s="375"/>
      <c r="S241" s="375"/>
    </row>
    <row r="242" spans="2:19" s="367" customFormat="1" hidden="1" x14ac:dyDescent="0.25">
      <c r="B242" s="375"/>
      <c r="C242" s="375"/>
      <c r="D242" s="375"/>
      <c r="E242" s="375"/>
      <c r="F242" s="375"/>
      <c r="G242" s="375"/>
      <c r="H242" s="375"/>
      <c r="I242" s="375"/>
      <c r="J242" s="375"/>
      <c r="K242" s="375"/>
      <c r="L242" s="375"/>
      <c r="N242" s="375"/>
      <c r="O242" s="375"/>
      <c r="P242" s="375"/>
      <c r="Q242" s="375"/>
      <c r="R242" s="375"/>
      <c r="S242" s="375"/>
    </row>
    <row r="243" spans="2:19" s="367" customFormat="1" hidden="1" x14ac:dyDescent="0.25">
      <c r="B243" s="375"/>
      <c r="C243" s="375"/>
      <c r="D243" s="375"/>
      <c r="E243" s="375"/>
      <c r="F243" s="375"/>
      <c r="G243" s="375"/>
      <c r="H243" s="375"/>
      <c r="I243" s="375"/>
      <c r="J243" s="375"/>
      <c r="K243" s="375"/>
      <c r="L243" s="375"/>
      <c r="N243" s="375"/>
      <c r="O243" s="375"/>
      <c r="P243" s="375"/>
      <c r="Q243" s="375"/>
      <c r="R243" s="375"/>
      <c r="S243" s="375"/>
    </row>
    <row r="244" spans="2:19" s="367" customFormat="1" hidden="1" x14ac:dyDescent="0.25">
      <c r="B244" s="375"/>
      <c r="C244" s="375"/>
      <c r="D244" s="375"/>
      <c r="E244" s="375"/>
      <c r="F244" s="375"/>
      <c r="G244" s="375"/>
      <c r="H244" s="375"/>
      <c r="I244" s="375"/>
      <c r="J244" s="375"/>
      <c r="K244" s="375"/>
      <c r="L244" s="375"/>
      <c r="N244" s="375"/>
      <c r="O244" s="375"/>
      <c r="P244" s="375"/>
      <c r="Q244" s="375"/>
      <c r="R244" s="375"/>
      <c r="S244" s="375"/>
    </row>
    <row r="245" spans="2:19" s="367" customFormat="1" hidden="1" x14ac:dyDescent="0.25">
      <c r="B245" s="375"/>
      <c r="C245" s="375"/>
      <c r="D245" s="375"/>
      <c r="E245" s="375"/>
      <c r="F245" s="375"/>
      <c r="G245" s="375"/>
      <c r="H245" s="375"/>
      <c r="I245" s="375"/>
      <c r="J245" s="375"/>
      <c r="K245" s="375"/>
      <c r="L245" s="375"/>
      <c r="N245" s="375"/>
      <c r="O245" s="375"/>
      <c r="P245" s="375"/>
      <c r="Q245" s="375"/>
      <c r="R245" s="375"/>
      <c r="S245" s="375"/>
    </row>
    <row r="246" spans="2:19" s="367" customFormat="1" hidden="1" x14ac:dyDescent="0.25">
      <c r="B246" s="375"/>
      <c r="C246" s="375"/>
      <c r="D246" s="375"/>
      <c r="E246" s="375"/>
      <c r="F246" s="375"/>
      <c r="G246" s="375"/>
      <c r="H246" s="375"/>
      <c r="I246" s="375"/>
      <c r="J246" s="375"/>
      <c r="K246" s="375"/>
      <c r="L246" s="375"/>
      <c r="N246" s="375"/>
      <c r="O246" s="375"/>
      <c r="P246" s="375"/>
      <c r="Q246" s="375"/>
      <c r="R246" s="375"/>
      <c r="S246" s="375"/>
    </row>
    <row r="247" spans="2:19" s="367" customFormat="1" hidden="1" x14ac:dyDescent="0.25">
      <c r="B247" s="375"/>
      <c r="C247" s="375"/>
      <c r="D247" s="375"/>
      <c r="E247" s="375"/>
      <c r="F247" s="375"/>
      <c r="G247" s="375"/>
      <c r="H247" s="375"/>
      <c r="I247" s="375"/>
      <c r="J247" s="375"/>
      <c r="K247" s="375"/>
      <c r="L247" s="375"/>
      <c r="N247" s="375"/>
      <c r="O247" s="375"/>
      <c r="P247" s="375"/>
      <c r="Q247" s="375"/>
      <c r="R247" s="375"/>
      <c r="S247" s="375"/>
    </row>
    <row r="248" spans="2:19" s="367" customFormat="1" hidden="1" x14ac:dyDescent="0.25">
      <c r="B248" s="375"/>
      <c r="C248" s="375"/>
      <c r="D248" s="375"/>
      <c r="E248" s="375"/>
      <c r="F248" s="375"/>
      <c r="G248" s="375"/>
      <c r="H248" s="375"/>
      <c r="I248" s="375"/>
      <c r="J248" s="375"/>
      <c r="K248" s="375"/>
      <c r="L248" s="375"/>
      <c r="N248" s="375"/>
      <c r="O248" s="375"/>
      <c r="P248" s="375"/>
      <c r="Q248" s="375"/>
      <c r="R248" s="375"/>
      <c r="S248" s="375"/>
    </row>
    <row r="249" spans="2:19" s="367" customFormat="1" hidden="1" x14ac:dyDescent="0.25">
      <c r="B249" s="375"/>
      <c r="C249" s="375"/>
      <c r="D249" s="375"/>
      <c r="E249" s="375"/>
      <c r="F249" s="375"/>
      <c r="G249" s="375"/>
      <c r="H249" s="375"/>
      <c r="I249" s="375"/>
      <c r="J249" s="375"/>
      <c r="K249" s="375"/>
      <c r="L249" s="375"/>
      <c r="N249" s="375"/>
      <c r="O249" s="375"/>
      <c r="P249" s="375"/>
      <c r="Q249" s="375"/>
      <c r="R249" s="375"/>
      <c r="S249" s="375"/>
    </row>
    <row r="250" spans="2:19" s="367" customFormat="1" hidden="1" x14ac:dyDescent="0.25">
      <c r="B250" s="375"/>
      <c r="C250" s="375"/>
      <c r="D250" s="375"/>
      <c r="E250" s="375"/>
      <c r="F250" s="375"/>
      <c r="G250" s="375"/>
      <c r="H250" s="375"/>
      <c r="I250" s="375"/>
      <c r="J250" s="375"/>
      <c r="K250" s="375"/>
      <c r="L250" s="375"/>
      <c r="N250" s="375"/>
      <c r="O250" s="375"/>
      <c r="P250" s="375"/>
      <c r="Q250" s="375"/>
      <c r="R250" s="375"/>
      <c r="S250" s="375"/>
    </row>
    <row r="251" spans="2:19" s="367" customFormat="1" hidden="1" x14ac:dyDescent="0.25">
      <c r="B251" s="375"/>
      <c r="C251" s="375"/>
      <c r="D251" s="375"/>
      <c r="E251" s="375"/>
      <c r="F251" s="375"/>
      <c r="G251" s="375"/>
      <c r="H251" s="375"/>
      <c r="I251" s="375"/>
      <c r="J251" s="375"/>
      <c r="K251" s="375"/>
      <c r="L251" s="375"/>
      <c r="N251" s="375"/>
      <c r="O251" s="375"/>
      <c r="P251" s="375"/>
      <c r="Q251" s="375"/>
      <c r="R251" s="375"/>
      <c r="S251" s="375"/>
    </row>
    <row r="252" spans="2:19" s="367" customFormat="1" hidden="1" x14ac:dyDescent="0.25">
      <c r="B252" s="375"/>
      <c r="C252" s="375"/>
      <c r="D252" s="375"/>
      <c r="E252" s="375"/>
      <c r="F252" s="375"/>
      <c r="G252" s="375"/>
      <c r="H252" s="375"/>
      <c r="I252" s="375"/>
      <c r="J252" s="375"/>
      <c r="K252" s="375"/>
      <c r="L252" s="375"/>
      <c r="N252" s="375"/>
      <c r="O252" s="375"/>
      <c r="P252" s="375"/>
      <c r="Q252" s="375"/>
      <c r="R252" s="375"/>
      <c r="S252" s="375"/>
    </row>
    <row r="253" spans="2:19" s="367" customFormat="1" hidden="1" x14ac:dyDescent="0.25">
      <c r="B253" s="375"/>
      <c r="C253" s="375"/>
      <c r="D253" s="375"/>
      <c r="E253" s="375"/>
      <c r="F253" s="375"/>
      <c r="G253" s="375"/>
      <c r="H253" s="375"/>
      <c r="I253" s="375"/>
      <c r="J253" s="375"/>
      <c r="K253" s="375"/>
      <c r="L253" s="375"/>
      <c r="N253" s="375"/>
      <c r="O253" s="375"/>
      <c r="P253" s="375"/>
      <c r="Q253" s="375"/>
      <c r="R253" s="375"/>
      <c r="S253" s="375"/>
    </row>
    <row r="254" spans="2:19" s="367" customFormat="1" hidden="1" x14ac:dyDescent="0.25">
      <c r="B254" s="375"/>
      <c r="C254" s="375"/>
      <c r="D254" s="375"/>
      <c r="E254" s="375"/>
      <c r="F254" s="375"/>
      <c r="G254" s="375"/>
      <c r="H254" s="375"/>
      <c r="I254" s="375"/>
      <c r="J254" s="375"/>
      <c r="K254" s="375"/>
      <c r="L254" s="375"/>
      <c r="N254" s="375"/>
      <c r="O254" s="375"/>
      <c r="P254" s="375"/>
      <c r="Q254" s="375"/>
      <c r="R254" s="375"/>
      <c r="S254" s="375"/>
    </row>
    <row r="255" spans="2:19" s="367" customFormat="1" hidden="1" x14ac:dyDescent="0.25">
      <c r="B255" s="375"/>
      <c r="C255" s="375"/>
      <c r="D255" s="375"/>
      <c r="E255" s="375"/>
      <c r="F255" s="375"/>
      <c r="G255" s="375"/>
      <c r="H255" s="375"/>
      <c r="I255" s="375"/>
      <c r="J255" s="375"/>
      <c r="K255" s="375"/>
      <c r="L255" s="375"/>
      <c r="N255" s="375"/>
      <c r="O255" s="375"/>
      <c r="P255" s="375"/>
      <c r="Q255" s="375"/>
      <c r="R255" s="375"/>
      <c r="S255" s="375"/>
    </row>
    <row r="256" spans="2:19" s="367" customFormat="1" hidden="1" x14ac:dyDescent="0.25">
      <c r="B256" s="375"/>
      <c r="C256" s="375"/>
      <c r="D256" s="375"/>
      <c r="E256" s="375"/>
      <c r="F256" s="375"/>
      <c r="G256" s="375"/>
      <c r="H256" s="375"/>
      <c r="I256" s="375"/>
      <c r="J256" s="375"/>
      <c r="K256" s="375"/>
      <c r="L256" s="375"/>
      <c r="N256" s="375"/>
      <c r="O256" s="375"/>
      <c r="P256" s="375"/>
      <c r="Q256" s="375"/>
      <c r="R256" s="375"/>
      <c r="S256" s="375"/>
    </row>
    <row r="257" spans="2:19" s="367" customFormat="1" hidden="1" x14ac:dyDescent="0.25">
      <c r="B257" s="375"/>
      <c r="C257" s="375"/>
      <c r="D257" s="375"/>
      <c r="E257" s="375"/>
      <c r="F257" s="375"/>
      <c r="G257" s="375"/>
      <c r="H257" s="375"/>
      <c r="I257" s="375"/>
      <c r="J257" s="375"/>
      <c r="K257" s="375"/>
      <c r="L257" s="375"/>
      <c r="N257" s="375"/>
      <c r="O257" s="375"/>
      <c r="P257" s="375"/>
      <c r="Q257" s="375"/>
      <c r="R257" s="375"/>
      <c r="S257" s="375"/>
    </row>
    <row r="258" spans="2:19" s="367" customFormat="1" hidden="1" x14ac:dyDescent="0.25">
      <c r="B258" s="375"/>
      <c r="C258" s="375"/>
      <c r="D258" s="375"/>
      <c r="E258" s="375"/>
      <c r="F258" s="375"/>
      <c r="G258" s="375"/>
      <c r="H258" s="375"/>
      <c r="I258" s="375"/>
      <c r="J258" s="375"/>
      <c r="K258" s="375"/>
      <c r="L258" s="375"/>
      <c r="N258" s="375"/>
      <c r="O258" s="375"/>
      <c r="P258" s="375"/>
      <c r="Q258" s="375"/>
      <c r="R258" s="375"/>
      <c r="S258" s="375"/>
    </row>
    <row r="259" spans="2:19" s="367" customFormat="1" hidden="1" x14ac:dyDescent="0.25">
      <c r="B259" s="375"/>
      <c r="C259" s="375"/>
      <c r="D259" s="375"/>
      <c r="E259" s="375"/>
      <c r="F259" s="375"/>
      <c r="G259" s="375"/>
      <c r="H259" s="375"/>
      <c r="I259" s="375"/>
      <c r="J259" s="375"/>
      <c r="K259" s="375"/>
      <c r="L259" s="375"/>
      <c r="N259" s="375"/>
      <c r="O259" s="375"/>
      <c r="P259" s="375"/>
      <c r="Q259" s="375"/>
      <c r="R259" s="375"/>
      <c r="S259" s="375"/>
    </row>
    <row r="260" spans="2:19" s="367" customFormat="1" hidden="1" x14ac:dyDescent="0.25">
      <c r="B260" s="375"/>
      <c r="C260" s="375"/>
      <c r="D260" s="375"/>
      <c r="E260" s="375"/>
      <c r="F260" s="375"/>
      <c r="G260" s="375"/>
      <c r="H260" s="375"/>
      <c r="I260" s="375"/>
      <c r="J260" s="375"/>
      <c r="K260" s="375"/>
      <c r="L260" s="375"/>
      <c r="N260" s="375"/>
      <c r="O260" s="375"/>
      <c r="P260" s="375"/>
      <c r="Q260" s="375"/>
      <c r="R260" s="375"/>
      <c r="S260" s="375"/>
    </row>
    <row r="261" spans="2:19" s="367" customFormat="1" hidden="1" x14ac:dyDescent="0.25">
      <c r="B261" s="375"/>
      <c r="C261" s="375"/>
      <c r="D261" s="375"/>
      <c r="E261" s="375"/>
      <c r="F261" s="375"/>
      <c r="G261" s="375"/>
      <c r="H261" s="375"/>
      <c r="I261" s="375"/>
      <c r="J261" s="375"/>
      <c r="K261" s="375"/>
      <c r="L261" s="375"/>
      <c r="N261" s="375"/>
      <c r="O261" s="375"/>
      <c r="P261" s="375"/>
      <c r="Q261" s="375"/>
      <c r="R261" s="375"/>
      <c r="S261" s="375"/>
    </row>
    <row r="262" spans="2:19" s="367" customFormat="1" hidden="1" x14ac:dyDescent="0.25">
      <c r="B262" s="375"/>
      <c r="C262" s="375"/>
      <c r="D262" s="375"/>
      <c r="E262" s="375"/>
      <c r="F262" s="375"/>
      <c r="G262" s="375"/>
      <c r="H262" s="375"/>
      <c r="I262" s="375"/>
      <c r="J262" s="375"/>
      <c r="K262" s="375"/>
      <c r="L262" s="375"/>
      <c r="N262" s="375"/>
      <c r="O262" s="375"/>
      <c r="P262" s="375"/>
      <c r="Q262" s="375"/>
      <c r="R262" s="375"/>
      <c r="S262" s="375"/>
    </row>
    <row r="263" spans="2:19" s="367" customFormat="1" hidden="1" x14ac:dyDescent="0.25">
      <c r="B263" s="375"/>
      <c r="C263" s="375"/>
      <c r="D263" s="375"/>
      <c r="E263" s="375"/>
      <c r="F263" s="375"/>
      <c r="G263" s="375"/>
      <c r="H263" s="375"/>
      <c r="I263" s="375"/>
      <c r="J263" s="375"/>
      <c r="K263" s="375"/>
      <c r="L263" s="375"/>
      <c r="N263" s="375"/>
      <c r="O263" s="375"/>
      <c r="P263" s="375"/>
      <c r="Q263" s="375"/>
      <c r="R263" s="375"/>
      <c r="S263" s="375"/>
    </row>
    <row r="264" spans="2:19" s="367" customFormat="1" hidden="1" x14ac:dyDescent="0.25">
      <c r="B264" s="375"/>
      <c r="C264" s="375"/>
      <c r="D264" s="375"/>
      <c r="E264" s="375"/>
      <c r="F264" s="375"/>
      <c r="G264" s="375"/>
      <c r="H264" s="375"/>
      <c r="I264" s="375"/>
      <c r="J264" s="375"/>
      <c r="K264" s="375"/>
      <c r="L264" s="375"/>
      <c r="N264" s="375"/>
      <c r="O264" s="375"/>
      <c r="P264" s="375"/>
      <c r="Q264" s="375"/>
      <c r="R264" s="375"/>
      <c r="S264" s="375"/>
    </row>
    <row r="265" spans="2:19" s="367" customFormat="1" hidden="1" x14ac:dyDescent="0.25">
      <c r="B265" s="375"/>
      <c r="C265" s="375"/>
      <c r="D265" s="375"/>
      <c r="E265" s="375"/>
      <c r="F265" s="375"/>
      <c r="G265" s="375"/>
      <c r="H265" s="375"/>
      <c r="I265" s="375"/>
      <c r="J265" s="375"/>
      <c r="K265" s="375"/>
      <c r="L265" s="375"/>
      <c r="N265" s="375"/>
      <c r="O265" s="375"/>
      <c r="P265" s="375"/>
      <c r="Q265" s="375"/>
      <c r="R265" s="375"/>
      <c r="S265" s="375"/>
    </row>
    <row r="266" spans="2:19" s="367" customFormat="1" hidden="1" x14ac:dyDescent="0.25">
      <c r="B266" s="375"/>
      <c r="C266" s="375"/>
      <c r="D266" s="375"/>
      <c r="E266" s="375"/>
      <c r="F266" s="375"/>
      <c r="G266" s="375"/>
      <c r="H266" s="375"/>
      <c r="I266" s="375"/>
      <c r="J266" s="375"/>
      <c r="K266" s="375"/>
      <c r="L266" s="375"/>
      <c r="N266" s="375"/>
      <c r="O266" s="375"/>
      <c r="P266" s="375"/>
      <c r="Q266" s="375"/>
      <c r="R266" s="375"/>
      <c r="S266" s="375"/>
    </row>
    <row r="267" spans="2:19" s="367" customFormat="1" hidden="1" x14ac:dyDescent="0.25">
      <c r="B267" s="375"/>
      <c r="C267" s="375"/>
      <c r="D267" s="375"/>
      <c r="E267" s="375"/>
      <c r="F267" s="375"/>
      <c r="G267" s="375"/>
      <c r="H267" s="375"/>
      <c r="I267" s="375"/>
      <c r="J267" s="375"/>
      <c r="K267" s="375"/>
      <c r="L267" s="375"/>
      <c r="N267" s="375"/>
      <c r="O267" s="375"/>
      <c r="P267" s="375"/>
      <c r="Q267" s="375"/>
      <c r="R267" s="375"/>
      <c r="S267" s="375"/>
    </row>
    <row r="268" spans="2:19" s="367" customFormat="1" hidden="1" x14ac:dyDescent="0.25">
      <c r="B268" s="375"/>
      <c r="C268" s="375"/>
      <c r="D268" s="375"/>
      <c r="E268" s="375"/>
      <c r="F268" s="375"/>
      <c r="G268" s="375"/>
      <c r="H268" s="375"/>
      <c r="I268" s="375"/>
      <c r="J268" s="375"/>
      <c r="K268" s="375"/>
      <c r="L268" s="375"/>
      <c r="N268" s="375"/>
      <c r="O268" s="375"/>
      <c r="P268" s="375"/>
      <c r="Q268" s="375"/>
      <c r="R268" s="375"/>
      <c r="S268" s="375"/>
    </row>
    <row r="269" spans="2:19" s="367" customFormat="1" hidden="1" x14ac:dyDescent="0.25">
      <c r="B269" s="375"/>
      <c r="C269" s="375"/>
      <c r="D269" s="375"/>
      <c r="E269" s="375"/>
      <c r="F269" s="375"/>
      <c r="G269" s="375"/>
      <c r="H269" s="375"/>
      <c r="I269" s="375"/>
      <c r="J269" s="375"/>
      <c r="K269" s="375"/>
      <c r="L269" s="375"/>
      <c r="N269" s="375"/>
      <c r="O269" s="375"/>
      <c r="P269" s="375"/>
      <c r="Q269" s="375"/>
      <c r="R269" s="375"/>
      <c r="S269" s="375"/>
    </row>
    <row r="270" spans="2:19" s="367" customFormat="1" hidden="1" x14ac:dyDescent="0.25">
      <c r="B270" s="375"/>
      <c r="C270" s="375"/>
      <c r="D270" s="375"/>
      <c r="E270" s="375"/>
      <c r="F270" s="375"/>
      <c r="G270" s="375"/>
      <c r="H270" s="375"/>
      <c r="I270" s="375"/>
      <c r="J270" s="375"/>
      <c r="K270" s="375"/>
      <c r="L270" s="375"/>
      <c r="N270" s="375"/>
      <c r="O270" s="375"/>
      <c r="P270" s="375"/>
      <c r="Q270" s="375"/>
      <c r="R270" s="375"/>
      <c r="S270" s="375"/>
    </row>
    <row r="271" spans="2:19" s="367" customFormat="1" hidden="1" x14ac:dyDescent="0.25">
      <c r="B271" s="375"/>
      <c r="C271" s="375"/>
      <c r="D271" s="375"/>
      <c r="E271" s="375"/>
      <c r="F271" s="375"/>
      <c r="G271" s="375"/>
      <c r="H271" s="375"/>
      <c r="I271" s="375"/>
      <c r="J271" s="375"/>
      <c r="K271" s="375"/>
      <c r="L271" s="375"/>
      <c r="N271" s="375"/>
      <c r="O271" s="375"/>
      <c r="P271" s="375"/>
      <c r="Q271" s="375"/>
      <c r="R271" s="375"/>
      <c r="S271" s="375"/>
    </row>
    <row r="272" spans="2:19" s="367" customFormat="1" hidden="1" x14ac:dyDescent="0.25">
      <c r="B272" s="375"/>
      <c r="C272" s="375"/>
      <c r="D272" s="375"/>
      <c r="E272" s="375"/>
      <c r="F272" s="375"/>
      <c r="G272" s="375"/>
      <c r="H272" s="375"/>
      <c r="I272" s="375"/>
      <c r="J272" s="375"/>
      <c r="K272" s="375"/>
      <c r="L272" s="375"/>
      <c r="N272" s="375"/>
      <c r="O272" s="375"/>
      <c r="P272" s="375"/>
      <c r="Q272" s="375"/>
      <c r="R272" s="375"/>
      <c r="S272" s="375"/>
    </row>
    <row r="273" spans="2:19" s="367" customFormat="1" hidden="1" x14ac:dyDescent="0.25">
      <c r="B273" s="375"/>
      <c r="C273" s="375"/>
      <c r="D273" s="375"/>
      <c r="E273" s="375"/>
      <c r="F273" s="375"/>
      <c r="G273" s="375"/>
      <c r="H273" s="375"/>
      <c r="I273" s="375"/>
      <c r="J273" s="375"/>
      <c r="K273" s="375"/>
      <c r="L273" s="375"/>
      <c r="N273" s="375"/>
      <c r="O273" s="375"/>
      <c r="P273" s="375"/>
      <c r="Q273" s="375"/>
      <c r="R273" s="375"/>
      <c r="S273" s="375"/>
    </row>
    <row r="274" spans="2:19" s="367" customFormat="1" hidden="1" x14ac:dyDescent="0.25">
      <c r="B274" s="375"/>
      <c r="C274" s="375"/>
      <c r="D274" s="375"/>
      <c r="E274" s="375"/>
      <c r="F274" s="375"/>
      <c r="G274" s="375"/>
      <c r="H274" s="375"/>
      <c r="I274" s="375"/>
      <c r="J274" s="375"/>
      <c r="K274" s="375"/>
      <c r="L274" s="375"/>
      <c r="N274" s="375"/>
      <c r="O274" s="375"/>
      <c r="P274" s="375"/>
      <c r="Q274" s="375"/>
      <c r="R274" s="375"/>
      <c r="S274" s="375"/>
    </row>
    <row r="275" spans="2:19" s="367" customFormat="1" hidden="1" x14ac:dyDescent="0.25">
      <c r="B275" s="375"/>
      <c r="C275" s="375"/>
      <c r="D275" s="375"/>
      <c r="E275" s="375"/>
      <c r="F275" s="375"/>
      <c r="G275" s="375"/>
      <c r="H275" s="375"/>
      <c r="I275" s="375"/>
      <c r="J275" s="375"/>
      <c r="K275" s="375"/>
      <c r="L275" s="375"/>
      <c r="N275" s="375"/>
      <c r="O275" s="375"/>
      <c r="P275" s="375"/>
      <c r="Q275" s="375"/>
      <c r="R275" s="375"/>
      <c r="S275" s="375"/>
    </row>
    <row r="276" spans="2:19" s="367" customFormat="1" hidden="1" x14ac:dyDescent="0.25">
      <c r="B276" s="375"/>
      <c r="C276" s="375"/>
      <c r="D276" s="375"/>
      <c r="E276" s="375"/>
      <c r="F276" s="375"/>
      <c r="G276" s="375"/>
      <c r="H276" s="375"/>
      <c r="I276" s="375"/>
      <c r="J276" s="375"/>
      <c r="K276" s="375"/>
      <c r="L276" s="375"/>
      <c r="N276" s="375"/>
      <c r="O276" s="375"/>
      <c r="P276" s="375"/>
      <c r="Q276" s="375"/>
      <c r="R276" s="375"/>
      <c r="S276" s="375"/>
    </row>
    <row r="277" spans="2:19" s="367" customFormat="1" hidden="1" x14ac:dyDescent="0.25">
      <c r="B277" s="375"/>
      <c r="C277" s="375"/>
      <c r="D277" s="375"/>
      <c r="E277" s="375"/>
      <c r="F277" s="375"/>
      <c r="G277" s="375"/>
      <c r="H277" s="375"/>
      <c r="I277" s="375"/>
      <c r="J277" s="375"/>
      <c r="K277" s="375"/>
      <c r="L277" s="375"/>
      <c r="N277" s="375"/>
      <c r="O277" s="375"/>
      <c r="P277" s="375"/>
      <c r="Q277" s="375"/>
      <c r="R277" s="375"/>
      <c r="S277" s="375"/>
    </row>
    <row r="278" spans="2:19" s="367" customFormat="1" hidden="1" x14ac:dyDescent="0.25">
      <c r="B278" s="375"/>
      <c r="C278" s="375"/>
      <c r="D278" s="375"/>
      <c r="E278" s="375"/>
      <c r="F278" s="375"/>
      <c r="G278" s="375"/>
      <c r="H278" s="375"/>
      <c r="I278" s="375"/>
      <c r="J278" s="375"/>
      <c r="K278" s="375"/>
      <c r="L278" s="375"/>
      <c r="N278" s="375"/>
      <c r="O278" s="375"/>
      <c r="P278" s="375"/>
      <c r="Q278" s="375"/>
      <c r="R278" s="375"/>
      <c r="S278" s="375"/>
    </row>
    <row r="279" spans="2:19" s="367" customFormat="1" hidden="1" x14ac:dyDescent="0.25">
      <c r="B279" s="375"/>
      <c r="C279" s="375"/>
      <c r="D279" s="375"/>
      <c r="E279" s="375"/>
      <c r="F279" s="375"/>
      <c r="G279" s="375"/>
      <c r="H279" s="375"/>
      <c r="I279" s="375"/>
      <c r="J279" s="375"/>
      <c r="K279" s="375"/>
      <c r="L279" s="375"/>
      <c r="N279" s="375"/>
      <c r="O279" s="375"/>
      <c r="P279" s="375"/>
      <c r="Q279" s="375"/>
      <c r="R279" s="375"/>
      <c r="S279" s="375"/>
    </row>
    <row r="280" spans="2:19" s="367" customFormat="1" hidden="1" x14ac:dyDescent="0.25">
      <c r="B280" s="375"/>
      <c r="C280" s="375"/>
      <c r="D280" s="375"/>
      <c r="E280" s="375"/>
      <c r="F280" s="375"/>
      <c r="G280" s="375"/>
      <c r="H280" s="375"/>
      <c r="I280" s="375"/>
      <c r="J280" s="375"/>
      <c r="K280" s="375"/>
      <c r="L280" s="375"/>
      <c r="N280" s="375"/>
      <c r="O280" s="375"/>
      <c r="P280" s="375"/>
      <c r="Q280" s="375"/>
      <c r="R280" s="375"/>
      <c r="S280" s="375"/>
    </row>
    <row r="281" spans="2:19" s="367" customFormat="1" hidden="1" x14ac:dyDescent="0.25">
      <c r="B281" s="375"/>
      <c r="C281" s="375"/>
      <c r="D281" s="375"/>
      <c r="E281" s="375"/>
      <c r="F281" s="375"/>
      <c r="G281" s="375"/>
      <c r="H281" s="375"/>
      <c r="I281" s="375"/>
      <c r="J281" s="375"/>
      <c r="K281" s="375"/>
      <c r="L281" s="375"/>
      <c r="N281" s="375"/>
      <c r="O281" s="375"/>
      <c r="P281" s="375"/>
      <c r="Q281" s="375"/>
      <c r="R281" s="375"/>
      <c r="S281" s="375"/>
    </row>
    <row r="282" spans="2:19" s="367" customFormat="1" hidden="1" x14ac:dyDescent="0.25">
      <c r="B282" s="375"/>
      <c r="C282" s="375"/>
      <c r="D282" s="375"/>
      <c r="E282" s="375"/>
      <c r="F282" s="375"/>
      <c r="G282" s="375"/>
      <c r="H282" s="375"/>
      <c r="I282" s="375"/>
      <c r="J282" s="375"/>
      <c r="K282" s="375"/>
      <c r="L282" s="375"/>
      <c r="N282" s="375"/>
      <c r="O282" s="375"/>
      <c r="P282" s="375"/>
      <c r="Q282" s="375"/>
      <c r="R282" s="375"/>
      <c r="S282" s="375"/>
    </row>
    <row r="283" spans="2:19" s="367" customFormat="1" hidden="1" x14ac:dyDescent="0.25">
      <c r="B283" s="375"/>
      <c r="C283" s="375"/>
      <c r="D283" s="375"/>
      <c r="E283" s="375"/>
      <c r="F283" s="375"/>
      <c r="G283" s="375"/>
      <c r="H283" s="375"/>
      <c r="I283" s="375"/>
      <c r="J283" s="375"/>
      <c r="K283" s="375"/>
      <c r="L283" s="375"/>
      <c r="N283" s="375"/>
      <c r="O283" s="375"/>
      <c r="P283" s="375"/>
      <c r="Q283" s="375"/>
      <c r="R283" s="375"/>
      <c r="S283" s="375"/>
    </row>
    <row r="284" spans="2:19" s="367" customFormat="1" hidden="1" x14ac:dyDescent="0.25">
      <c r="B284" s="375"/>
      <c r="C284" s="375"/>
      <c r="D284" s="375"/>
      <c r="E284" s="375"/>
      <c r="F284" s="375"/>
      <c r="G284" s="375"/>
      <c r="H284" s="375"/>
      <c r="I284" s="375"/>
      <c r="J284" s="375"/>
      <c r="K284" s="375"/>
      <c r="L284" s="375"/>
      <c r="N284" s="375"/>
      <c r="O284" s="375"/>
      <c r="P284" s="375"/>
      <c r="Q284" s="375"/>
      <c r="R284" s="375"/>
      <c r="S284" s="375"/>
    </row>
    <row r="285" spans="2:19" s="367" customFormat="1" hidden="1" x14ac:dyDescent="0.25">
      <c r="B285" s="375"/>
      <c r="C285" s="375"/>
      <c r="D285" s="375"/>
      <c r="E285" s="375"/>
      <c r="F285" s="375"/>
      <c r="G285" s="375"/>
      <c r="H285" s="375"/>
      <c r="I285" s="375"/>
      <c r="J285" s="375"/>
      <c r="K285" s="375"/>
      <c r="L285" s="375"/>
      <c r="N285" s="375"/>
      <c r="O285" s="375"/>
      <c r="P285" s="375"/>
      <c r="Q285" s="375"/>
      <c r="R285" s="375"/>
      <c r="S285" s="375"/>
    </row>
    <row r="286" spans="2:19" s="367" customFormat="1" hidden="1" x14ac:dyDescent="0.25">
      <c r="B286" s="375"/>
      <c r="C286" s="375"/>
      <c r="D286" s="375"/>
      <c r="E286" s="375"/>
      <c r="F286" s="375"/>
      <c r="G286" s="375"/>
      <c r="H286" s="375"/>
      <c r="I286" s="375"/>
      <c r="J286" s="375"/>
      <c r="K286" s="375"/>
      <c r="L286" s="375"/>
      <c r="N286" s="375"/>
      <c r="O286" s="375"/>
      <c r="P286" s="375"/>
      <c r="Q286" s="375"/>
      <c r="R286" s="375"/>
      <c r="S286" s="375"/>
    </row>
    <row r="287" spans="2:19" s="367" customFormat="1" hidden="1" x14ac:dyDescent="0.25">
      <c r="B287" s="375"/>
      <c r="C287" s="375"/>
      <c r="D287" s="375"/>
      <c r="E287" s="375"/>
      <c r="F287" s="375"/>
      <c r="G287" s="375"/>
      <c r="H287" s="375"/>
      <c r="I287" s="375"/>
      <c r="J287" s="375"/>
      <c r="K287" s="375"/>
      <c r="L287" s="375"/>
      <c r="N287" s="375"/>
      <c r="O287" s="375"/>
      <c r="P287" s="375"/>
      <c r="Q287" s="375"/>
      <c r="R287" s="375"/>
      <c r="S287" s="375"/>
    </row>
    <row r="288" spans="2:19" s="367" customFormat="1" hidden="1" x14ac:dyDescent="0.25">
      <c r="B288" s="375"/>
      <c r="C288" s="375"/>
      <c r="D288" s="375"/>
      <c r="E288" s="375"/>
      <c r="F288" s="375"/>
      <c r="G288" s="375"/>
      <c r="H288" s="375"/>
      <c r="I288" s="375"/>
      <c r="J288" s="375"/>
      <c r="K288" s="375"/>
      <c r="L288" s="375"/>
      <c r="N288" s="375"/>
      <c r="O288" s="375"/>
      <c r="P288" s="375"/>
      <c r="Q288" s="375"/>
      <c r="R288" s="375"/>
      <c r="S288" s="375"/>
    </row>
    <row r="289" spans="2:19" s="367" customFormat="1" hidden="1" x14ac:dyDescent="0.25">
      <c r="B289" s="375"/>
      <c r="C289" s="375"/>
      <c r="D289" s="375"/>
      <c r="E289" s="375"/>
      <c r="F289" s="375"/>
      <c r="G289" s="375"/>
      <c r="H289" s="375"/>
      <c r="I289" s="375"/>
      <c r="J289" s="375"/>
      <c r="K289" s="375"/>
      <c r="L289" s="375"/>
      <c r="N289" s="375"/>
      <c r="O289" s="375"/>
      <c r="P289" s="375"/>
      <c r="Q289" s="375"/>
      <c r="R289" s="375"/>
      <c r="S289" s="375"/>
    </row>
    <row r="290" spans="2:19" s="367" customFormat="1" hidden="1" x14ac:dyDescent="0.25">
      <c r="B290" s="375"/>
      <c r="C290" s="375"/>
      <c r="D290" s="375"/>
      <c r="E290" s="375"/>
      <c r="F290" s="375"/>
      <c r="G290" s="375"/>
      <c r="H290" s="375"/>
      <c r="I290" s="375"/>
      <c r="J290" s="375"/>
      <c r="K290" s="375"/>
      <c r="L290" s="375"/>
      <c r="N290" s="375"/>
      <c r="O290" s="375"/>
      <c r="P290" s="375"/>
      <c r="Q290" s="375"/>
      <c r="R290" s="375"/>
      <c r="S290" s="375"/>
    </row>
    <row r="291" spans="2:19" s="367" customFormat="1" hidden="1" x14ac:dyDescent="0.25">
      <c r="B291" s="375"/>
      <c r="C291" s="375"/>
      <c r="D291" s="375"/>
      <c r="E291" s="375"/>
      <c r="F291" s="375"/>
      <c r="G291" s="375"/>
      <c r="H291" s="375"/>
      <c r="I291" s="375"/>
      <c r="J291" s="375"/>
      <c r="K291" s="375"/>
      <c r="L291" s="375"/>
      <c r="N291" s="375"/>
      <c r="O291" s="375"/>
      <c r="P291" s="375"/>
      <c r="Q291" s="375"/>
      <c r="R291" s="375"/>
      <c r="S291" s="375"/>
    </row>
    <row r="292" spans="2:19" s="367" customFormat="1" hidden="1" x14ac:dyDescent="0.25">
      <c r="B292" s="375"/>
      <c r="C292" s="375"/>
      <c r="D292" s="375"/>
      <c r="E292" s="375"/>
      <c r="F292" s="375"/>
      <c r="G292" s="375"/>
      <c r="H292" s="375"/>
      <c r="I292" s="375"/>
      <c r="J292" s="375"/>
      <c r="K292" s="375"/>
      <c r="L292" s="375"/>
      <c r="N292" s="375"/>
      <c r="O292" s="375"/>
      <c r="P292" s="375"/>
      <c r="Q292" s="375"/>
      <c r="R292" s="375"/>
      <c r="S292" s="375"/>
    </row>
    <row r="293" spans="2:19" s="367" customFormat="1" hidden="1" x14ac:dyDescent="0.25">
      <c r="B293" s="375"/>
      <c r="C293" s="375"/>
      <c r="D293" s="375"/>
      <c r="E293" s="375"/>
      <c r="F293" s="375"/>
      <c r="G293" s="375"/>
      <c r="H293" s="375"/>
      <c r="I293" s="375"/>
      <c r="J293" s="375"/>
      <c r="K293" s="375"/>
      <c r="L293" s="375"/>
      <c r="N293" s="375"/>
      <c r="O293" s="375"/>
      <c r="P293" s="375"/>
      <c r="Q293" s="375"/>
      <c r="R293" s="375"/>
      <c r="S293" s="375"/>
    </row>
    <row r="294" spans="2:19" s="367" customFormat="1" hidden="1" x14ac:dyDescent="0.25">
      <c r="B294" s="375"/>
      <c r="C294" s="375"/>
      <c r="D294" s="375"/>
      <c r="E294" s="375"/>
      <c r="F294" s="375"/>
      <c r="G294" s="375"/>
      <c r="H294" s="375"/>
      <c r="I294" s="375"/>
      <c r="J294" s="375"/>
      <c r="K294" s="375"/>
      <c r="L294" s="375"/>
      <c r="N294" s="375"/>
      <c r="O294" s="375"/>
      <c r="P294" s="375"/>
      <c r="Q294" s="375"/>
      <c r="R294" s="375"/>
      <c r="S294" s="375"/>
    </row>
    <row r="295" spans="2:19" s="367" customFormat="1" hidden="1" x14ac:dyDescent="0.25">
      <c r="B295" s="375"/>
      <c r="C295" s="375"/>
      <c r="D295" s="375"/>
      <c r="E295" s="375"/>
      <c r="F295" s="375"/>
      <c r="G295" s="375"/>
      <c r="H295" s="375"/>
      <c r="I295" s="375"/>
      <c r="J295" s="375"/>
      <c r="K295" s="375"/>
      <c r="L295" s="375"/>
      <c r="N295" s="375"/>
      <c r="O295" s="375"/>
      <c r="P295" s="375"/>
      <c r="Q295" s="375"/>
      <c r="R295" s="375"/>
      <c r="S295" s="375"/>
    </row>
    <row r="296" spans="2:19" s="367" customFormat="1" hidden="1" x14ac:dyDescent="0.25">
      <c r="B296" s="375"/>
      <c r="C296" s="375"/>
      <c r="D296" s="375"/>
      <c r="E296" s="375"/>
      <c r="F296" s="375"/>
      <c r="G296" s="375"/>
      <c r="H296" s="375"/>
      <c r="I296" s="375"/>
      <c r="J296" s="375"/>
      <c r="K296" s="375"/>
      <c r="L296" s="375"/>
      <c r="N296" s="375"/>
      <c r="O296" s="375"/>
      <c r="P296" s="375"/>
      <c r="Q296" s="375"/>
      <c r="R296" s="375"/>
      <c r="S296" s="375"/>
    </row>
    <row r="297" spans="2:19" s="367" customFormat="1" hidden="1" x14ac:dyDescent="0.25">
      <c r="B297" s="375"/>
      <c r="C297" s="375"/>
      <c r="D297" s="375"/>
      <c r="E297" s="375"/>
      <c r="F297" s="375"/>
      <c r="G297" s="375"/>
      <c r="H297" s="375"/>
      <c r="I297" s="375"/>
      <c r="J297" s="375"/>
      <c r="K297" s="375"/>
      <c r="L297" s="375"/>
      <c r="N297" s="375"/>
      <c r="O297" s="375"/>
      <c r="P297" s="375"/>
      <c r="Q297" s="375"/>
      <c r="R297" s="375"/>
      <c r="S297" s="375"/>
    </row>
    <row r="298" spans="2:19" s="367" customFormat="1" hidden="1" x14ac:dyDescent="0.25">
      <c r="B298" s="375"/>
      <c r="C298" s="375"/>
      <c r="D298" s="375"/>
      <c r="E298" s="375"/>
      <c r="F298" s="375"/>
      <c r="G298" s="375"/>
      <c r="H298" s="375"/>
      <c r="I298" s="375"/>
      <c r="J298" s="375"/>
      <c r="K298" s="375"/>
      <c r="L298" s="375"/>
      <c r="N298" s="375"/>
      <c r="O298" s="375"/>
      <c r="P298" s="375"/>
      <c r="Q298" s="375"/>
      <c r="R298" s="375"/>
      <c r="S298" s="375"/>
    </row>
    <row r="299" spans="2:19" s="367" customFormat="1" hidden="1" x14ac:dyDescent="0.25">
      <c r="B299" s="375"/>
      <c r="C299" s="375"/>
      <c r="D299" s="375"/>
      <c r="E299" s="375"/>
      <c r="F299" s="375"/>
      <c r="G299" s="375"/>
      <c r="H299" s="375"/>
      <c r="I299" s="375"/>
      <c r="J299" s="375"/>
      <c r="K299" s="375"/>
      <c r="L299" s="375"/>
      <c r="N299" s="375"/>
      <c r="O299" s="375"/>
      <c r="P299" s="375"/>
      <c r="Q299" s="375"/>
      <c r="R299" s="375"/>
      <c r="S299" s="375"/>
    </row>
    <row r="300" spans="2:19" s="367" customFormat="1" hidden="1" x14ac:dyDescent="0.25">
      <c r="B300" s="375"/>
      <c r="C300" s="375"/>
      <c r="D300" s="375"/>
      <c r="E300" s="375"/>
      <c r="F300" s="375"/>
      <c r="G300" s="375"/>
      <c r="H300" s="375"/>
      <c r="I300" s="375"/>
      <c r="J300" s="375"/>
      <c r="K300" s="375"/>
      <c r="L300" s="375"/>
      <c r="N300" s="375"/>
      <c r="O300" s="375"/>
      <c r="P300" s="375"/>
      <c r="Q300" s="375"/>
      <c r="R300" s="375"/>
      <c r="S300" s="375"/>
    </row>
    <row r="301" spans="2:19" s="367" customFormat="1" hidden="1" x14ac:dyDescent="0.25">
      <c r="B301" s="375"/>
      <c r="C301" s="375"/>
      <c r="D301" s="375"/>
      <c r="E301" s="375"/>
      <c r="F301" s="375"/>
      <c r="G301" s="375"/>
      <c r="H301" s="375"/>
      <c r="I301" s="375"/>
      <c r="J301" s="375"/>
      <c r="K301" s="375"/>
      <c r="L301" s="375"/>
      <c r="N301" s="375"/>
      <c r="O301" s="375"/>
      <c r="P301" s="375"/>
      <c r="Q301" s="375"/>
      <c r="R301" s="375"/>
      <c r="S301" s="375"/>
    </row>
    <row r="302" spans="2:19" s="367" customFormat="1" hidden="1" x14ac:dyDescent="0.25">
      <c r="B302" s="375"/>
      <c r="C302" s="375"/>
      <c r="D302" s="375"/>
      <c r="E302" s="375"/>
      <c r="F302" s="375"/>
      <c r="G302" s="375"/>
      <c r="H302" s="375"/>
      <c r="I302" s="375"/>
      <c r="J302" s="375"/>
      <c r="K302" s="375"/>
      <c r="L302" s="375"/>
      <c r="N302" s="375"/>
      <c r="O302" s="375"/>
      <c r="P302" s="375"/>
      <c r="Q302" s="375"/>
      <c r="R302" s="375"/>
      <c r="S302" s="375"/>
    </row>
    <row r="303" spans="2:19" s="367" customFormat="1" hidden="1" x14ac:dyDescent="0.25">
      <c r="B303" s="375"/>
      <c r="C303" s="375"/>
      <c r="D303" s="375"/>
      <c r="E303" s="375"/>
      <c r="F303" s="375"/>
      <c r="G303" s="375"/>
      <c r="H303" s="375"/>
      <c r="I303" s="375"/>
      <c r="J303" s="375"/>
      <c r="K303" s="375"/>
      <c r="L303" s="375"/>
      <c r="N303" s="375"/>
      <c r="O303" s="375"/>
      <c r="P303" s="375"/>
      <c r="Q303" s="375"/>
      <c r="R303" s="375"/>
      <c r="S303" s="375"/>
    </row>
    <row r="304" spans="2:19" s="367" customFormat="1" hidden="1" x14ac:dyDescent="0.25">
      <c r="B304" s="375"/>
      <c r="C304" s="375"/>
      <c r="D304" s="375"/>
      <c r="E304" s="375"/>
      <c r="F304" s="375"/>
      <c r="G304" s="375"/>
      <c r="H304" s="375"/>
      <c r="I304" s="375"/>
      <c r="J304" s="375"/>
      <c r="K304" s="375"/>
      <c r="L304" s="375"/>
      <c r="N304" s="375"/>
      <c r="O304" s="375"/>
      <c r="P304" s="375"/>
      <c r="Q304" s="375"/>
      <c r="R304" s="375"/>
      <c r="S304" s="375"/>
    </row>
    <row r="305" spans="2:19" s="367" customFormat="1" hidden="1" x14ac:dyDescent="0.25">
      <c r="B305" s="375"/>
      <c r="C305" s="375"/>
      <c r="D305" s="375"/>
      <c r="E305" s="375"/>
      <c r="F305" s="375"/>
      <c r="G305" s="375"/>
      <c r="H305" s="375"/>
      <c r="I305" s="375"/>
      <c r="J305" s="375"/>
      <c r="K305" s="375"/>
      <c r="L305" s="375"/>
      <c r="N305" s="375"/>
      <c r="O305" s="375"/>
      <c r="P305" s="375"/>
      <c r="Q305" s="375"/>
      <c r="R305" s="375"/>
      <c r="S305" s="375"/>
    </row>
    <row r="306" spans="2:19" s="367" customFormat="1" hidden="1" x14ac:dyDescent="0.25">
      <c r="B306" s="375"/>
      <c r="C306" s="375"/>
      <c r="D306" s="375"/>
      <c r="E306" s="375"/>
      <c r="F306" s="375"/>
      <c r="G306" s="375"/>
      <c r="H306" s="375"/>
      <c r="I306" s="375"/>
      <c r="J306" s="375"/>
      <c r="K306" s="375"/>
      <c r="L306" s="375"/>
      <c r="N306" s="375"/>
      <c r="O306" s="375"/>
      <c r="P306" s="375"/>
      <c r="Q306" s="375"/>
      <c r="R306" s="375"/>
      <c r="S306" s="375"/>
    </row>
    <row r="307" spans="2:19" s="367" customFormat="1" hidden="1" x14ac:dyDescent="0.25">
      <c r="B307" s="375"/>
      <c r="C307" s="375"/>
      <c r="D307" s="375"/>
      <c r="E307" s="375"/>
      <c r="F307" s="375"/>
      <c r="G307" s="375"/>
      <c r="H307" s="375"/>
      <c r="I307" s="375"/>
      <c r="J307" s="375"/>
      <c r="K307" s="375"/>
      <c r="L307" s="375"/>
      <c r="N307" s="375"/>
      <c r="O307" s="375"/>
      <c r="P307" s="375"/>
      <c r="Q307" s="375"/>
      <c r="R307" s="375"/>
      <c r="S307" s="375"/>
    </row>
    <row r="308" spans="2:19" s="367" customFormat="1" hidden="1" x14ac:dyDescent="0.25">
      <c r="B308" s="375"/>
      <c r="C308" s="375"/>
      <c r="D308" s="375"/>
      <c r="E308" s="375"/>
      <c r="F308" s="375"/>
      <c r="G308" s="375"/>
      <c r="H308" s="375"/>
      <c r="I308" s="375"/>
      <c r="J308" s="375"/>
      <c r="K308" s="375"/>
      <c r="L308" s="375"/>
      <c r="N308" s="375"/>
      <c r="O308" s="375"/>
      <c r="P308" s="375"/>
      <c r="Q308" s="375"/>
      <c r="R308" s="375"/>
      <c r="S308" s="375"/>
    </row>
    <row r="309" spans="2:19" s="367" customFormat="1" hidden="1" x14ac:dyDescent="0.25">
      <c r="B309" s="375"/>
      <c r="C309" s="375"/>
      <c r="D309" s="375"/>
      <c r="E309" s="375"/>
      <c r="F309" s="375"/>
      <c r="G309" s="375"/>
      <c r="H309" s="375"/>
      <c r="I309" s="375"/>
      <c r="J309" s="375"/>
      <c r="K309" s="375"/>
      <c r="L309" s="375"/>
      <c r="N309" s="375"/>
      <c r="O309" s="375"/>
      <c r="P309" s="375"/>
      <c r="Q309" s="375"/>
      <c r="R309" s="375"/>
      <c r="S309" s="375"/>
    </row>
    <row r="310" spans="2:19" s="367" customFormat="1" hidden="1" x14ac:dyDescent="0.25">
      <c r="B310" s="375"/>
      <c r="C310" s="375"/>
      <c r="D310" s="375"/>
      <c r="E310" s="375"/>
      <c r="F310" s="375"/>
      <c r="G310" s="375"/>
      <c r="H310" s="375"/>
      <c r="I310" s="375"/>
      <c r="J310" s="375"/>
      <c r="K310" s="375"/>
      <c r="L310" s="375"/>
      <c r="N310" s="375"/>
      <c r="O310" s="375"/>
      <c r="P310" s="375"/>
      <c r="Q310" s="375"/>
      <c r="R310" s="375"/>
      <c r="S310" s="375"/>
    </row>
    <row r="311" spans="2:19" s="367" customFormat="1" hidden="1" x14ac:dyDescent="0.25">
      <c r="B311" s="375"/>
      <c r="C311" s="375"/>
      <c r="D311" s="375"/>
      <c r="E311" s="375"/>
      <c r="F311" s="375"/>
      <c r="G311" s="375"/>
      <c r="H311" s="375"/>
      <c r="I311" s="375"/>
      <c r="J311" s="375"/>
      <c r="K311" s="375"/>
      <c r="L311" s="375"/>
      <c r="N311" s="375"/>
      <c r="O311" s="375"/>
      <c r="P311" s="375"/>
      <c r="Q311" s="375"/>
      <c r="R311" s="375"/>
      <c r="S311" s="375"/>
    </row>
    <row r="312" spans="2:19" s="367" customFormat="1" hidden="1" x14ac:dyDescent="0.25">
      <c r="B312" s="375"/>
      <c r="C312" s="375"/>
      <c r="D312" s="375"/>
      <c r="E312" s="375"/>
      <c r="F312" s="375"/>
      <c r="G312" s="375"/>
      <c r="H312" s="375"/>
      <c r="I312" s="375"/>
      <c r="J312" s="375"/>
      <c r="K312" s="375"/>
      <c r="L312" s="375"/>
      <c r="N312" s="375"/>
      <c r="O312" s="375"/>
      <c r="P312" s="375"/>
      <c r="Q312" s="375"/>
      <c r="R312" s="375"/>
      <c r="S312" s="375"/>
    </row>
    <row r="313" spans="2:19" s="367" customFormat="1" hidden="1" x14ac:dyDescent="0.25">
      <c r="B313" s="375"/>
      <c r="C313" s="375"/>
      <c r="D313" s="375"/>
      <c r="E313" s="375"/>
      <c r="F313" s="375"/>
      <c r="G313" s="375"/>
      <c r="H313" s="375"/>
      <c r="I313" s="375"/>
      <c r="J313" s="375"/>
      <c r="K313" s="375"/>
      <c r="L313" s="375"/>
      <c r="N313" s="375"/>
      <c r="O313" s="375"/>
      <c r="P313" s="375"/>
      <c r="Q313" s="375"/>
      <c r="R313" s="375"/>
      <c r="S313" s="375"/>
    </row>
    <row r="314" spans="2:19" s="367" customFormat="1" hidden="1" x14ac:dyDescent="0.25">
      <c r="B314" s="375"/>
      <c r="C314" s="375"/>
      <c r="D314" s="375"/>
      <c r="E314" s="375"/>
      <c r="F314" s="375"/>
      <c r="G314" s="375"/>
      <c r="H314" s="375"/>
      <c r="I314" s="375"/>
      <c r="J314" s="375"/>
      <c r="K314" s="375"/>
      <c r="L314" s="375"/>
      <c r="N314" s="375"/>
      <c r="O314" s="375"/>
      <c r="P314" s="375"/>
      <c r="Q314" s="375"/>
      <c r="R314" s="375"/>
      <c r="S314" s="375"/>
    </row>
    <row r="315" spans="2:19" s="367" customFormat="1" hidden="1" x14ac:dyDescent="0.25">
      <c r="B315" s="375"/>
      <c r="C315" s="375"/>
      <c r="D315" s="375"/>
      <c r="E315" s="375"/>
      <c r="F315" s="375"/>
      <c r="G315" s="375"/>
      <c r="H315" s="375"/>
      <c r="I315" s="375"/>
      <c r="J315" s="375"/>
      <c r="K315" s="375"/>
      <c r="L315" s="375"/>
      <c r="N315" s="375"/>
      <c r="O315" s="375"/>
      <c r="P315" s="375"/>
      <c r="Q315" s="375"/>
      <c r="R315" s="375"/>
      <c r="S315" s="375"/>
    </row>
    <row r="316" spans="2:19" s="367" customFormat="1" hidden="1" x14ac:dyDescent="0.25">
      <c r="B316" s="375"/>
      <c r="C316" s="375"/>
      <c r="D316" s="375"/>
      <c r="E316" s="375"/>
      <c r="F316" s="375"/>
      <c r="G316" s="375"/>
      <c r="H316" s="375"/>
      <c r="I316" s="375"/>
      <c r="J316" s="375"/>
      <c r="K316" s="375"/>
      <c r="L316" s="375"/>
      <c r="N316" s="375"/>
      <c r="O316" s="375"/>
      <c r="P316" s="375"/>
      <c r="Q316" s="375"/>
      <c r="R316" s="375"/>
      <c r="S316" s="375"/>
    </row>
    <row r="317" spans="2:19" s="367" customFormat="1" hidden="1" x14ac:dyDescent="0.25">
      <c r="B317" s="375"/>
      <c r="C317" s="375"/>
      <c r="D317" s="375"/>
      <c r="E317" s="375"/>
      <c r="F317" s="375"/>
      <c r="G317" s="375"/>
      <c r="H317" s="375"/>
      <c r="I317" s="375"/>
      <c r="J317" s="375"/>
      <c r="K317" s="375"/>
      <c r="L317" s="375"/>
      <c r="N317" s="375"/>
      <c r="O317" s="375"/>
      <c r="P317" s="375"/>
      <c r="Q317" s="375"/>
      <c r="R317" s="375"/>
      <c r="S317" s="375"/>
    </row>
    <row r="318" spans="2:19" s="367" customFormat="1" hidden="1" x14ac:dyDescent="0.25">
      <c r="B318" s="375"/>
      <c r="C318" s="375"/>
      <c r="D318" s="375"/>
      <c r="E318" s="375"/>
      <c r="F318" s="375"/>
      <c r="G318" s="375"/>
      <c r="H318" s="375"/>
      <c r="I318" s="375"/>
      <c r="J318" s="375"/>
      <c r="K318" s="375"/>
      <c r="L318" s="375"/>
      <c r="N318" s="375"/>
      <c r="O318" s="375"/>
      <c r="P318" s="375"/>
      <c r="Q318" s="375"/>
      <c r="R318" s="375"/>
      <c r="S318" s="375"/>
    </row>
    <row r="319" spans="2:19" s="367" customFormat="1" hidden="1" x14ac:dyDescent="0.25">
      <c r="B319" s="375"/>
      <c r="C319" s="375"/>
      <c r="D319" s="375"/>
      <c r="E319" s="375"/>
      <c r="F319" s="375"/>
      <c r="G319" s="375"/>
      <c r="H319" s="375"/>
      <c r="I319" s="375"/>
      <c r="J319" s="375"/>
      <c r="K319" s="375"/>
      <c r="L319" s="375"/>
      <c r="N319" s="375"/>
      <c r="O319" s="375"/>
      <c r="P319" s="375"/>
      <c r="Q319" s="375"/>
      <c r="R319" s="375"/>
      <c r="S319" s="375"/>
    </row>
    <row r="320" spans="2:19" s="367" customFormat="1" hidden="1" x14ac:dyDescent="0.25">
      <c r="B320" s="375"/>
      <c r="C320" s="375"/>
      <c r="D320" s="375"/>
      <c r="E320" s="375"/>
      <c r="F320" s="375"/>
      <c r="G320" s="375"/>
      <c r="H320" s="375"/>
      <c r="I320" s="375"/>
      <c r="J320" s="375"/>
      <c r="K320" s="375"/>
      <c r="L320" s="375"/>
      <c r="N320" s="375"/>
      <c r="O320" s="375"/>
      <c r="P320" s="375"/>
      <c r="Q320" s="375"/>
      <c r="R320" s="375"/>
      <c r="S320" s="375"/>
    </row>
    <row r="321" spans="2:19" s="367" customFormat="1" hidden="1" x14ac:dyDescent="0.25">
      <c r="B321" s="375"/>
      <c r="C321" s="375"/>
      <c r="D321" s="375"/>
      <c r="E321" s="375"/>
      <c r="F321" s="375"/>
      <c r="G321" s="375"/>
      <c r="H321" s="375"/>
      <c r="I321" s="375"/>
      <c r="J321" s="375"/>
      <c r="K321" s="375"/>
      <c r="L321" s="375"/>
      <c r="N321" s="375"/>
      <c r="O321" s="375"/>
      <c r="P321" s="375"/>
      <c r="Q321" s="375"/>
      <c r="R321" s="375"/>
      <c r="S321" s="375"/>
    </row>
    <row r="322" spans="2:19" s="367" customFormat="1" hidden="1" x14ac:dyDescent="0.25">
      <c r="B322" s="375"/>
      <c r="C322" s="375"/>
      <c r="D322" s="375"/>
      <c r="E322" s="375"/>
      <c r="F322" s="375"/>
      <c r="G322" s="375"/>
      <c r="H322" s="375"/>
      <c r="I322" s="375"/>
      <c r="J322" s="375"/>
      <c r="K322" s="375"/>
      <c r="L322" s="375"/>
      <c r="N322" s="375"/>
      <c r="O322" s="375"/>
      <c r="P322" s="375"/>
      <c r="Q322" s="375"/>
      <c r="R322" s="375"/>
      <c r="S322" s="375"/>
    </row>
    <row r="323" spans="2:19" s="367" customFormat="1" hidden="1" x14ac:dyDescent="0.25">
      <c r="B323" s="375"/>
      <c r="C323" s="375"/>
      <c r="D323" s="375"/>
      <c r="E323" s="375"/>
      <c r="F323" s="375"/>
      <c r="G323" s="375"/>
      <c r="H323" s="375"/>
      <c r="I323" s="375"/>
      <c r="J323" s="375"/>
      <c r="K323" s="375"/>
      <c r="L323" s="375"/>
      <c r="N323" s="375"/>
      <c r="O323" s="375"/>
      <c r="P323" s="375"/>
      <c r="Q323" s="375"/>
      <c r="R323" s="375"/>
      <c r="S323" s="375"/>
    </row>
    <row r="324" spans="2:19" s="367" customFormat="1" hidden="1" x14ac:dyDescent="0.25">
      <c r="B324" s="375"/>
      <c r="C324" s="375"/>
      <c r="D324" s="375"/>
      <c r="E324" s="375"/>
      <c r="F324" s="375"/>
      <c r="G324" s="375"/>
      <c r="H324" s="375"/>
      <c r="I324" s="375"/>
      <c r="J324" s="375"/>
      <c r="K324" s="375"/>
      <c r="L324" s="375"/>
      <c r="N324" s="375"/>
      <c r="O324" s="375"/>
      <c r="P324" s="375"/>
      <c r="Q324" s="375"/>
      <c r="R324" s="375"/>
      <c r="S324" s="375"/>
    </row>
    <row r="325" spans="2:19" s="367" customFormat="1" hidden="1" x14ac:dyDescent="0.25">
      <c r="B325" s="375"/>
      <c r="C325" s="375"/>
      <c r="D325" s="375"/>
      <c r="E325" s="375"/>
      <c r="F325" s="375"/>
      <c r="G325" s="375"/>
      <c r="H325" s="375"/>
      <c r="I325" s="375"/>
      <c r="J325" s="375"/>
      <c r="K325" s="375"/>
      <c r="L325" s="375"/>
      <c r="N325" s="375"/>
      <c r="O325" s="375"/>
      <c r="P325" s="375"/>
      <c r="Q325" s="375"/>
      <c r="R325" s="375"/>
      <c r="S325" s="375"/>
    </row>
    <row r="326" spans="2:19" s="367" customFormat="1" hidden="1" x14ac:dyDescent="0.25"/>
    <row r="327" spans="2:19" s="367" customFormat="1" hidden="1" x14ac:dyDescent="0.25"/>
    <row r="328" spans="2:19" s="367" customFormat="1" hidden="1" x14ac:dyDescent="0.25"/>
    <row r="329" spans="2:19" s="367" customFormat="1" hidden="1" x14ac:dyDescent="0.25"/>
    <row r="330" spans="2:19" s="367" customFormat="1" hidden="1" x14ac:dyDescent="0.25"/>
    <row r="331" spans="2:19" s="367" customFormat="1" hidden="1" x14ac:dyDescent="0.25"/>
    <row r="332" spans="2:19" s="367" customFormat="1" hidden="1" x14ac:dyDescent="0.25"/>
    <row r="333" spans="2:19" s="367" customFormat="1" hidden="1" x14ac:dyDescent="0.25"/>
    <row r="334" spans="2:19" s="367" customFormat="1" hidden="1" x14ac:dyDescent="0.25"/>
    <row r="335" spans="2:19" s="367" customFormat="1" hidden="1" x14ac:dyDescent="0.25"/>
    <row r="336" spans="2:19" s="367" customFormat="1" hidden="1" x14ac:dyDescent="0.25"/>
    <row r="337" s="367" customFormat="1" hidden="1" x14ac:dyDescent="0.25"/>
    <row r="338" s="367" customFormat="1" hidden="1" x14ac:dyDescent="0.25"/>
    <row r="339" s="367" customFormat="1" hidden="1" x14ac:dyDescent="0.25"/>
    <row r="340" s="367" customFormat="1" hidden="1" x14ac:dyDescent="0.25"/>
    <row r="341" s="367" customFormat="1" hidden="1" x14ac:dyDescent="0.25"/>
    <row r="342" s="367" customFormat="1" hidden="1" x14ac:dyDescent="0.25"/>
    <row r="343" s="367" customFormat="1" hidden="1" x14ac:dyDescent="0.25"/>
    <row r="344" s="367" customFormat="1" hidden="1" x14ac:dyDescent="0.25"/>
    <row r="345" s="367" customFormat="1" hidden="1" x14ac:dyDescent="0.25"/>
    <row r="346" s="367" customFormat="1" hidden="1" x14ac:dyDescent="0.25"/>
    <row r="347" s="367" customFormat="1" hidden="1" x14ac:dyDescent="0.25"/>
    <row r="348" s="367" customFormat="1" hidden="1" x14ac:dyDescent="0.25"/>
    <row r="349" s="367" customFormat="1" hidden="1" x14ac:dyDescent="0.25"/>
    <row r="350" s="367" customFormat="1" hidden="1" x14ac:dyDescent="0.25"/>
    <row r="351" s="367" customFormat="1" hidden="1" x14ac:dyDescent="0.25"/>
    <row r="352" s="367" customFormat="1" hidden="1" x14ac:dyDescent="0.25"/>
    <row r="353" s="367" customFormat="1" hidden="1" x14ac:dyDescent="0.25"/>
    <row r="354" s="367" customFormat="1" hidden="1" x14ac:dyDescent="0.25"/>
    <row r="355" s="367" customFormat="1" hidden="1" x14ac:dyDescent="0.25"/>
    <row r="356" s="367" customFormat="1" hidden="1" x14ac:dyDescent="0.25"/>
    <row r="357" s="367" customFormat="1" hidden="1" x14ac:dyDescent="0.25"/>
    <row r="358" s="367" customFormat="1" hidden="1" x14ac:dyDescent="0.25"/>
    <row r="359" s="367" customFormat="1" hidden="1" x14ac:dyDescent="0.25"/>
    <row r="360" s="367" customFormat="1" hidden="1" x14ac:dyDescent="0.25"/>
    <row r="361" s="367" customFormat="1" hidden="1" x14ac:dyDescent="0.25"/>
    <row r="362" s="367" customFormat="1" hidden="1" x14ac:dyDescent="0.25"/>
    <row r="363" s="367" customFormat="1" hidden="1" x14ac:dyDescent="0.25"/>
    <row r="364" s="367" customFormat="1" hidden="1" x14ac:dyDescent="0.25"/>
    <row r="365" s="367" customFormat="1" hidden="1" x14ac:dyDescent="0.25"/>
    <row r="366" s="367" customFormat="1" hidden="1" x14ac:dyDescent="0.25"/>
    <row r="367" s="367" customFormat="1" hidden="1" x14ac:dyDescent="0.25"/>
    <row r="368" s="367" customFormat="1" hidden="1" x14ac:dyDescent="0.25"/>
    <row r="369" s="367" customFormat="1" hidden="1" x14ac:dyDescent="0.25"/>
    <row r="370" s="367" customFormat="1" hidden="1" x14ac:dyDescent="0.25"/>
    <row r="371" s="367" customFormat="1" hidden="1" x14ac:dyDescent="0.25"/>
    <row r="372" s="367" customFormat="1" hidden="1" x14ac:dyDescent="0.25"/>
    <row r="373" s="367" customFormat="1" hidden="1" x14ac:dyDescent="0.25"/>
    <row r="374" s="367" customFormat="1" hidden="1" x14ac:dyDescent="0.25"/>
    <row r="375" s="367" customFormat="1" hidden="1" x14ac:dyDescent="0.25"/>
    <row r="376" s="367" customFormat="1" hidden="1" x14ac:dyDescent="0.25"/>
    <row r="377" s="367" customFormat="1" hidden="1" x14ac:dyDescent="0.25"/>
    <row r="378" s="367" customFormat="1" hidden="1" x14ac:dyDescent="0.25"/>
    <row r="379" s="367" customFormat="1" hidden="1" x14ac:dyDescent="0.25"/>
    <row r="380" s="367" customFormat="1" hidden="1" x14ac:dyDescent="0.25"/>
    <row r="381" s="367" customFormat="1" hidden="1" x14ac:dyDescent="0.25"/>
    <row r="382" s="367" customFormat="1" hidden="1" x14ac:dyDescent="0.25"/>
    <row r="383" s="367" customFormat="1" hidden="1" x14ac:dyDescent="0.25"/>
    <row r="384" s="367" customFormat="1" hidden="1" x14ac:dyDescent="0.25"/>
    <row r="385" s="367" customFormat="1" hidden="1" x14ac:dyDescent="0.25"/>
    <row r="386" s="367" customFormat="1" hidden="1" x14ac:dyDescent="0.25"/>
    <row r="387" s="367" customFormat="1" hidden="1" x14ac:dyDescent="0.25"/>
    <row r="388" s="367" customFormat="1" hidden="1" x14ac:dyDescent="0.25"/>
    <row r="389" s="367" customFormat="1" hidden="1" x14ac:dyDescent="0.25"/>
    <row r="390" s="367" customFormat="1" hidden="1" x14ac:dyDescent="0.25"/>
    <row r="391" s="367" customFormat="1" hidden="1" x14ac:dyDescent="0.25"/>
    <row r="392" s="367" customFormat="1" hidden="1" x14ac:dyDescent="0.25"/>
    <row r="393" s="367" customFormat="1" hidden="1" x14ac:dyDescent="0.25"/>
    <row r="394" s="367" customFormat="1" hidden="1" x14ac:dyDescent="0.25"/>
    <row r="395" s="367" customFormat="1" hidden="1" x14ac:dyDescent="0.25"/>
    <row r="396" s="367" customFormat="1" hidden="1" x14ac:dyDescent="0.25"/>
    <row r="397" s="367" customFormat="1" hidden="1" x14ac:dyDescent="0.25"/>
    <row r="398" s="367" customFormat="1" hidden="1" x14ac:dyDescent="0.25"/>
    <row r="399" s="367" customFormat="1" hidden="1" x14ac:dyDescent="0.25"/>
    <row r="400" s="367" customFormat="1" hidden="1" x14ac:dyDescent="0.25"/>
    <row r="401" s="367" customFormat="1" hidden="1" x14ac:dyDescent="0.25"/>
    <row r="402" s="367" customFormat="1" hidden="1" x14ac:dyDescent="0.25"/>
    <row r="403" s="367" customFormat="1" hidden="1" x14ac:dyDescent="0.25"/>
    <row r="404" s="367" customFormat="1" hidden="1" x14ac:dyDescent="0.25"/>
    <row r="405" s="367" customFormat="1" hidden="1" x14ac:dyDescent="0.25"/>
    <row r="406" s="367" customFormat="1" hidden="1" x14ac:dyDescent="0.25"/>
    <row r="407" s="367" customFormat="1" hidden="1" x14ac:dyDescent="0.25"/>
    <row r="408" s="367" customFormat="1" hidden="1" x14ac:dyDescent="0.25"/>
    <row r="409" s="367" customFormat="1" hidden="1" x14ac:dyDescent="0.25"/>
    <row r="410" s="367" customFormat="1" hidden="1" x14ac:dyDescent="0.25"/>
    <row r="411" s="367" customFormat="1" hidden="1" x14ac:dyDescent="0.25"/>
    <row r="412" s="367" customFormat="1" hidden="1" x14ac:dyDescent="0.25"/>
    <row r="413" s="367" customFormat="1" hidden="1" x14ac:dyDescent="0.25"/>
    <row r="414" s="367" customFormat="1" hidden="1" x14ac:dyDescent="0.25"/>
    <row r="415" s="367" customFormat="1" hidden="1" x14ac:dyDescent="0.25"/>
    <row r="416" s="367" customFormat="1" hidden="1" x14ac:dyDescent="0.25"/>
    <row r="417" s="367" customFormat="1" hidden="1" x14ac:dyDescent="0.25"/>
    <row r="418" s="367" customFormat="1" hidden="1" x14ac:dyDescent="0.25"/>
    <row r="419" s="367" customFormat="1" hidden="1" x14ac:dyDescent="0.25"/>
    <row r="420" s="367" customFormat="1" hidden="1" x14ac:dyDescent="0.25"/>
    <row r="421" s="367" customFormat="1" hidden="1" x14ac:dyDescent="0.25"/>
    <row r="422" s="367" customFormat="1" hidden="1" x14ac:dyDescent="0.25"/>
    <row r="423" s="367" customFormat="1" hidden="1" x14ac:dyDescent="0.25"/>
    <row r="424" s="367" customFormat="1" hidden="1" x14ac:dyDescent="0.25"/>
    <row r="425" s="367" customFormat="1" hidden="1" x14ac:dyDescent="0.25"/>
    <row r="426" s="367" customFormat="1" hidden="1" x14ac:dyDescent="0.25"/>
    <row r="427" s="367" customFormat="1" hidden="1" x14ac:dyDescent="0.25"/>
    <row r="428" s="367" customFormat="1" hidden="1" x14ac:dyDescent="0.25"/>
    <row r="429" s="367" customFormat="1" hidden="1" x14ac:dyDescent="0.25"/>
    <row r="430" s="367" customFormat="1" hidden="1" x14ac:dyDescent="0.25"/>
    <row r="431" s="367" customFormat="1" hidden="1" x14ac:dyDescent="0.25"/>
    <row r="432" s="367" customFormat="1" hidden="1" x14ac:dyDescent="0.25"/>
    <row r="433" s="367" customFormat="1" hidden="1" x14ac:dyDescent="0.25"/>
    <row r="434" s="367" customFormat="1" hidden="1" x14ac:dyDescent="0.25"/>
    <row r="435" s="367" customFormat="1" hidden="1" x14ac:dyDescent="0.25"/>
    <row r="436" s="367" customFormat="1" hidden="1" x14ac:dyDescent="0.25"/>
    <row r="437" s="367" customFormat="1" hidden="1" x14ac:dyDescent="0.25"/>
    <row r="438" s="367" customFormat="1" hidden="1" x14ac:dyDescent="0.25"/>
    <row r="439" s="367" customFormat="1" hidden="1" x14ac:dyDescent="0.25"/>
    <row r="440" s="367" customFormat="1" hidden="1" x14ac:dyDescent="0.25"/>
    <row r="441" s="367" customFormat="1" hidden="1" x14ac:dyDescent="0.25"/>
    <row r="442" s="367" customFormat="1" hidden="1" x14ac:dyDescent="0.25"/>
    <row r="443" s="367" customFormat="1" hidden="1" x14ac:dyDescent="0.25"/>
    <row r="444" s="367" customFormat="1" hidden="1" x14ac:dyDescent="0.25"/>
    <row r="445" s="367" customFormat="1" hidden="1" x14ac:dyDescent="0.25"/>
    <row r="446" s="367" customFormat="1" hidden="1" x14ac:dyDescent="0.25"/>
    <row r="447" s="367" customFormat="1" hidden="1" x14ac:dyDescent="0.25"/>
    <row r="448" s="367" customFormat="1" hidden="1" x14ac:dyDescent="0.25"/>
    <row r="449" s="367" customFormat="1" hidden="1" x14ac:dyDescent="0.25"/>
    <row r="450" s="367" customFormat="1" hidden="1" x14ac:dyDescent="0.25"/>
    <row r="451" s="367" customFormat="1" hidden="1" x14ac:dyDescent="0.25"/>
    <row r="452" s="367" customFormat="1" hidden="1" x14ac:dyDescent="0.25"/>
    <row r="453" s="367" customFormat="1" hidden="1" x14ac:dyDescent="0.25"/>
    <row r="454" s="367" customFormat="1" hidden="1" x14ac:dyDescent="0.25"/>
    <row r="455" s="367" customFormat="1" hidden="1" x14ac:dyDescent="0.25"/>
    <row r="456" s="367" customFormat="1" hidden="1" x14ac:dyDescent="0.25"/>
    <row r="457" s="367" customFormat="1" hidden="1" x14ac:dyDescent="0.25"/>
    <row r="458" s="367" customFormat="1" hidden="1" x14ac:dyDescent="0.25"/>
    <row r="459" s="367" customFormat="1" hidden="1" x14ac:dyDescent="0.25"/>
    <row r="460" s="367" customFormat="1" hidden="1" x14ac:dyDescent="0.25"/>
    <row r="461" s="367" customFormat="1" hidden="1" x14ac:dyDescent="0.25"/>
    <row r="462" s="367" customFormat="1" hidden="1" x14ac:dyDescent="0.25"/>
    <row r="463" s="367" customFormat="1" hidden="1" x14ac:dyDescent="0.25"/>
    <row r="464" s="367" customFormat="1" hidden="1" x14ac:dyDescent="0.25"/>
    <row r="465" s="367" customFormat="1" hidden="1" x14ac:dyDescent="0.25"/>
    <row r="466" s="367" customFormat="1" hidden="1" x14ac:dyDescent="0.25"/>
    <row r="467" s="367" customFormat="1" hidden="1" x14ac:dyDescent="0.25"/>
    <row r="468" s="367" customFormat="1" hidden="1" x14ac:dyDescent="0.25"/>
    <row r="469" s="367" customFormat="1" hidden="1" x14ac:dyDescent="0.25"/>
    <row r="470" s="367" customFormat="1" hidden="1" x14ac:dyDescent="0.25"/>
    <row r="471" s="367" customFormat="1" hidden="1" x14ac:dyDescent="0.25"/>
    <row r="472" s="367" customFormat="1" hidden="1" x14ac:dyDescent="0.25"/>
    <row r="473" s="367" customFormat="1" hidden="1" x14ac:dyDescent="0.25"/>
    <row r="474" s="367" customFormat="1" hidden="1" x14ac:dyDescent="0.25"/>
    <row r="475" s="367" customFormat="1" hidden="1" x14ac:dyDescent="0.25"/>
    <row r="476" s="367" customFormat="1" hidden="1" x14ac:dyDescent="0.25"/>
    <row r="477" s="367" customFormat="1" hidden="1" x14ac:dyDescent="0.25"/>
    <row r="478" s="367" customFormat="1" hidden="1" x14ac:dyDescent="0.25"/>
    <row r="479" s="367" customFormat="1" hidden="1" x14ac:dyDescent="0.25"/>
    <row r="480" s="367" customFormat="1" hidden="1" x14ac:dyDescent="0.25"/>
    <row r="481" s="367" customFormat="1" hidden="1" x14ac:dyDescent="0.25"/>
    <row r="482" s="367" customFormat="1" hidden="1" x14ac:dyDescent="0.25"/>
    <row r="483" s="367" customFormat="1" hidden="1" x14ac:dyDescent="0.25"/>
    <row r="484" s="367" customFormat="1" hidden="1" x14ac:dyDescent="0.25"/>
    <row r="485" s="367" customFormat="1" hidden="1" x14ac:dyDescent="0.25"/>
    <row r="486" s="367" customFormat="1" hidden="1" x14ac:dyDescent="0.25"/>
    <row r="487" s="367" customFormat="1" hidden="1" x14ac:dyDescent="0.25"/>
    <row r="488" s="367" customFormat="1" hidden="1" x14ac:dyDescent="0.25"/>
    <row r="489" s="367" customFormat="1" hidden="1" x14ac:dyDescent="0.25"/>
    <row r="490" s="367" customFormat="1" hidden="1" x14ac:dyDescent="0.25"/>
    <row r="491" s="367" customFormat="1" hidden="1" x14ac:dyDescent="0.25"/>
    <row r="492" s="367" customFormat="1" hidden="1" x14ac:dyDescent="0.25"/>
    <row r="493" s="367" customFormat="1" hidden="1" x14ac:dyDescent="0.25"/>
    <row r="494" s="367" customFormat="1" hidden="1" x14ac:dyDescent="0.25"/>
  </sheetData>
  <sheetProtection algorithmName="SHA-512" hashValue="DruMOmrvXbO84Exbr/GOy0GVh5Ks0JD2CNjXDsmbm8bNxhM3jX9YcA3NlX5/BCGRf5M4TwcqtupotCdIvcUYVg==" saltValue="y3y5mkTrGj7r7VuM+aNwpg==" spinCount="100000" sheet="1" formatCells="0"/>
  <mergeCells count="129">
    <mergeCell ref="B105:I105"/>
    <mergeCell ref="B56:I56"/>
    <mergeCell ref="B72:I72"/>
    <mergeCell ref="B122:I122"/>
    <mergeCell ref="C69:D69"/>
    <mergeCell ref="B75:C75"/>
    <mergeCell ref="E91:I91"/>
    <mergeCell ref="B92:C92"/>
    <mergeCell ref="C102:D102"/>
    <mergeCell ref="B107:B112"/>
    <mergeCell ref="I108:I112"/>
    <mergeCell ref="G108:G112"/>
    <mergeCell ref="E108:E112"/>
    <mergeCell ref="C108:C112"/>
    <mergeCell ref="B88:I88"/>
    <mergeCell ref="L108:L112"/>
    <mergeCell ref="D108:D112"/>
    <mergeCell ref="F108:F112"/>
    <mergeCell ref="J108:J112"/>
    <mergeCell ref="K108:K112"/>
    <mergeCell ref="C107:E107"/>
    <mergeCell ref="C9:I9"/>
    <mergeCell ref="C11:I11"/>
    <mergeCell ref="C13:I13"/>
    <mergeCell ref="E58:I58"/>
    <mergeCell ref="E74:I74"/>
    <mergeCell ref="B29:C29"/>
    <mergeCell ref="C39:D39"/>
    <mergeCell ref="B44:C44"/>
    <mergeCell ref="E28:I28"/>
    <mergeCell ref="E43:I43"/>
    <mergeCell ref="B15:C15"/>
    <mergeCell ref="D15:I15"/>
    <mergeCell ref="B16:I16"/>
    <mergeCell ref="B18:I25"/>
    <mergeCell ref="B41:I41"/>
    <mergeCell ref="C85:D85"/>
    <mergeCell ref="C54:D54"/>
    <mergeCell ref="B59:C59"/>
    <mergeCell ref="B175:B177"/>
    <mergeCell ref="C176:C177"/>
    <mergeCell ref="D176:D177"/>
    <mergeCell ref="F176:F177"/>
    <mergeCell ref="G176:G177"/>
    <mergeCell ref="I176:I177"/>
    <mergeCell ref="J176:J177"/>
    <mergeCell ref="K176:K177"/>
    <mergeCell ref="L176:L177"/>
    <mergeCell ref="H176:H177"/>
    <mergeCell ref="E176:E177"/>
    <mergeCell ref="C175:M175"/>
    <mergeCell ref="S176:S177"/>
    <mergeCell ref="O178:O182"/>
    <mergeCell ref="P178:P182"/>
    <mergeCell ref="Q178:Q182"/>
    <mergeCell ref="R178:R182"/>
    <mergeCell ref="S178:S182"/>
    <mergeCell ref="L146:L150"/>
    <mergeCell ref="M146:M150"/>
    <mergeCell ref="M176:M177"/>
    <mergeCell ref="N176:N177"/>
    <mergeCell ref="O176:O177"/>
    <mergeCell ref="P176:P177"/>
    <mergeCell ref="K125:K128"/>
    <mergeCell ref="L125:L128"/>
    <mergeCell ref="Q176:Q177"/>
    <mergeCell ref="R176:R177"/>
    <mergeCell ref="F146:F150"/>
    <mergeCell ref="G146:G150"/>
    <mergeCell ref="I146:I150"/>
    <mergeCell ref="J146:J150"/>
    <mergeCell ref="K146:K150"/>
    <mergeCell ref="B172:I172"/>
    <mergeCell ref="B155:I155"/>
    <mergeCell ref="B138:I138"/>
    <mergeCell ref="B124:B128"/>
    <mergeCell ref="C124:E124"/>
    <mergeCell ref="C125:C128"/>
    <mergeCell ref="D125:D128"/>
    <mergeCell ref="E125:E128"/>
    <mergeCell ref="F125:F128"/>
    <mergeCell ref="G125:G128"/>
    <mergeCell ref="I125:I128"/>
    <mergeCell ref="J125:J128"/>
    <mergeCell ref="K159:K162"/>
    <mergeCell ref="L159:L162"/>
    <mergeCell ref="B141:B145"/>
    <mergeCell ref="C141:E141"/>
    <mergeCell ref="C142:C145"/>
    <mergeCell ref="D142:D145"/>
    <mergeCell ref="E142:E145"/>
    <mergeCell ref="F142:F145"/>
    <mergeCell ref="G142:G145"/>
    <mergeCell ref="I142:I145"/>
    <mergeCell ref="J142:J145"/>
    <mergeCell ref="K142:K145"/>
    <mergeCell ref="B158:B162"/>
    <mergeCell ref="C158:E158"/>
    <mergeCell ref="C159:C162"/>
    <mergeCell ref="D159:D162"/>
    <mergeCell ref="E159:E162"/>
    <mergeCell ref="F159:F162"/>
    <mergeCell ref="G159:G162"/>
    <mergeCell ref="I159:I162"/>
    <mergeCell ref="J159:J162"/>
    <mergeCell ref="F163:F167"/>
    <mergeCell ref="G163:G167"/>
    <mergeCell ref="I163:I167"/>
    <mergeCell ref="J163:J167"/>
    <mergeCell ref="K163:K167"/>
    <mergeCell ref="L163:L167"/>
    <mergeCell ref="F107:L107"/>
    <mergeCell ref="H108:H112"/>
    <mergeCell ref="F124:L124"/>
    <mergeCell ref="H125:H128"/>
    <mergeCell ref="H129:H133"/>
    <mergeCell ref="F141:L141"/>
    <mergeCell ref="H142:H145"/>
    <mergeCell ref="H146:H150"/>
    <mergeCell ref="F158:L158"/>
    <mergeCell ref="H159:H162"/>
    <mergeCell ref="H163:H167"/>
    <mergeCell ref="L129:L133"/>
    <mergeCell ref="F129:F133"/>
    <mergeCell ref="G129:G133"/>
    <mergeCell ref="I129:I133"/>
    <mergeCell ref="J129:J133"/>
    <mergeCell ref="K129:K133"/>
    <mergeCell ref="L142:L145"/>
  </mergeCell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48"/>
  <sheetViews>
    <sheetView workbookViewId="0">
      <selection activeCell="J2" sqref="J2:K5"/>
    </sheetView>
  </sheetViews>
  <sheetFormatPr baseColWidth="10" defaultColWidth="0" defaultRowHeight="15" zeroHeight="1" x14ac:dyDescent="0.25"/>
  <cols>
    <col min="1" max="1" width="2.7109375" style="373" customWidth="1"/>
    <col min="2" max="2" width="16.28515625" style="373" customWidth="1"/>
    <col min="3" max="3" width="22" style="373" customWidth="1"/>
    <col min="4" max="4" width="10.5703125" style="373" bestFit="1" customWidth="1"/>
    <col min="5" max="5" width="18.28515625" style="373" customWidth="1"/>
    <col min="6" max="6" width="15.140625" style="373" customWidth="1"/>
    <col min="7" max="7" width="10.140625" style="373" customWidth="1"/>
    <col min="8" max="8" width="12.42578125" style="373" bestFit="1" customWidth="1"/>
    <col min="9" max="9" width="10.5703125" style="373" customWidth="1"/>
    <col min="10" max="10" width="12.7109375" style="373" bestFit="1" customWidth="1"/>
    <col min="11" max="11" width="15.140625" style="373" bestFit="1" customWidth="1"/>
    <col min="12" max="12" width="35.140625" style="373" customWidth="1"/>
    <col min="13" max="13" width="5.28515625" style="373" customWidth="1"/>
    <col min="14" max="14" width="16.42578125" style="373" hidden="1" customWidth="1"/>
    <col min="15" max="15" width="16.5703125" style="373" hidden="1" customWidth="1"/>
    <col min="16" max="16" width="18.42578125" style="373" hidden="1" customWidth="1"/>
    <col min="17" max="17" width="20" style="373" hidden="1" customWidth="1"/>
    <col min="18" max="19" width="0" style="373" hidden="1" customWidth="1"/>
    <col min="20" max="16384" width="11.42578125" style="373" hidden="1"/>
  </cols>
  <sheetData>
    <row r="1" spans="1:13" s="366" customFormat="1" x14ac:dyDescent="0.25">
      <c r="A1" s="364"/>
      <c r="B1" s="364"/>
      <c r="C1" s="364"/>
      <c r="D1" s="364"/>
      <c r="E1" s="364"/>
      <c r="F1" s="364"/>
      <c r="G1" s="364"/>
      <c r="H1" s="364"/>
      <c r="I1" s="364"/>
      <c r="J1" s="364"/>
      <c r="K1" s="364"/>
      <c r="L1" s="364"/>
      <c r="M1" s="364"/>
    </row>
    <row r="2" spans="1:13" s="366" customFormat="1" x14ac:dyDescent="0.25">
      <c r="A2" s="364"/>
      <c r="B2" s="385"/>
      <c r="C2" s="385"/>
      <c r="D2" s="385"/>
      <c r="E2" s="385"/>
      <c r="F2" s="385"/>
      <c r="G2" s="385"/>
      <c r="H2" s="364"/>
      <c r="I2" s="364"/>
      <c r="J2" s="521" t="s">
        <v>0</v>
      </c>
      <c r="K2" s="522" t="s">
        <v>1</v>
      </c>
      <c r="L2" s="364"/>
      <c r="M2" s="364"/>
    </row>
    <row r="3" spans="1:13" s="366" customFormat="1" x14ac:dyDescent="0.25">
      <c r="A3" s="364"/>
      <c r="B3" s="385"/>
      <c r="C3" s="385"/>
      <c r="D3" s="385"/>
      <c r="E3" s="385"/>
      <c r="F3" s="385"/>
      <c r="G3" s="385"/>
      <c r="H3" s="364"/>
      <c r="I3" s="364"/>
      <c r="J3" s="523" t="s">
        <v>2</v>
      </c>
      <c r="K3" s="515">
        <v>10</v>
      </c>
      <c r="L3" s="364"/>
      <c r="M3" s="364"/>
    </row>
    <row r="4" spans="1:13" s="366" customFormat="1" x14ac:dyDescent="0.25">
      <c r="A4" s="364"/>
      <c r="B4" s="385"/>
      <c r="C4" s="385"/>
      <c r="D4" s="385"/>
      <c r="E4" s="385"/>
      <c r="F4" s="385"/>
      <c r="G4" s="385"/>
      <c r="H4" s="364"/>
      <c r="I4" s="364"/>
      <c r="J4" s="521" t="s">
        <v>3</v>
      </c>
      <c r="K4" s="516">
        <v>45848</v>
      </c>
      <c r="L4" s="364"/>
      <c r="M4" s="364"/>
    </row>
    <row r="5" spans="1:13" s="366" customFormat="1" x14ac:dyDescent="0.25">
      <c r="A5" s="364"/>
      <c r="B5" s="364"/>
      <c r="C5" s="364"/>
      <c r="D5" s="364"/>
      <c r="E5" s="364"/>
      <c r="F5" s="364"/>
      <c r="G5" s="364"/>
      <c r="H5" s="364"/>
      <c r="I5" s="364"/>
      <c r="J5" s="521" t="s">
        <v>4</v>
      </c>
      <c r="K5" s="522" t="s">
        <v>1224</v>
      </c>
      <c r="L5" s="364"/>
      <c r="M5" s="364"/>
    </row>
    <row r="6" spans="1:13" s="366" customFormat="1" x14ac:dyDescent="0.25">
      <c r="A6" s="364"/>
      <c r="B6" s="364"/>
      <c r="C6" s="364"/>
      <c r="D6" s="364"/>
      <c r="E6" s="364"/>
      <c r="F6" s="364"/>
      <c r="G6" s="364"/>
      <c r="H6" s="364"/>
      <c r="I6" s="364"/>
      <c r="J6" s="364"/>
      <c r="K6" s="364"/>
      <c r="L6" s="364"/>
      <c r="M6" s="364"/>
    </row>
    <row r="7" spans="1:13" s="366" customFormat="1" ht="33" customHeight="1" x14ac:dyDescent="0.25">
      <c r="A7" s="364"/>
      <c r="B7" s="386"/>
      <c r="C7" s="386"/>
      <c r="D7" s="386"/>
      <c r="E7" s="386"/>
      <c r="F7" s="386"/>
      <c r="G7" s="386"/>
      <c r="H7" s="386"/>
      <c r="I7" s="386"/>
      <c r="J7" s="386"/>
      <c r="K7" s="386"/>
      <c r="L7" s="364"/>
      <c r="M7" s="364"/>
    </row>
    <row r="8" spans="1:13" s="389" customFormat="1" x14ac:dyDescent="0.25">
      <c r="B8" s="388"/>
    </row>
    <row r="9" spans="1:13" s="391" customFormat="1" ht="30.95" customHeight="1" x14ac:dyDescent="0.25">
      <c r="B9" s="681" t="s">
        <v>12</v>
      </c>
      <c r="C9" s="682"/>
      <c r="D9" s="686" t="str">
        <f>'PDI-01'!E13</f>
        <v xml:space="preserve">Excelencia Académica para la Formación Integral </v>
      </c>
      <c r="E9" s="686"/>
      <c r="F9" s="686"/>
      <c r="G9" s="686"/>
      <c r="H9" s="686"/>
      <c r="I9" s="686"/>
      <c r="J9" s="686"/>
      <c r="K9" s="686"/>
      <c r="L9" s="686"/>
    </row>
    <row r="10" spans="1:13" s="391" customFormat="1" ht="6.75" customHeight="1" x14ac:dyDescent="0.25">
      <c r="B10" s="363"/>
      <c r="C10" s="363"/>
      <c r="D10" s="260"/>
      <c r="E10" s="260"/>
      <c r="F10" s="260"/>
      <c r="G10" s="260"/>
      <c r="H10" s="260"/>
      <c r="I10" s="260"/>
      <c r="J10" s="260"/>
      <c r="K10" s="260"/>
      <c r="L10" s="260"/>
    </row>
    <row r="11" spans="1:13" s="391" customFormat="1" ht="30.95" customHeight="1" x14ac:dyDescent="0.25">
      <c r="B11" s="681" t="s">
        <v>16</v>
      </c>
      <c r="C11" s="682"/>
      <c r="D11" s="686" t="str">
        <f>'PDI-01'!E15</f>
        <v>Gestión curricular</v>
      </c>
      <c r="E11" s="686"/>
      <c r="F11" s="686"/>
      <c r="G11" s="686"/>
      <c r="H11" s="686"/>
      <c r="I11" s="686"/>
      <c r="J11" s="686"/>
      <c r="K11" s="686"/>
      <c r="L11" s="686"/>
    </row>
    <row r="12" spans="1:13" s="391" customFormat="1" ht="6.75" customHeight="1" x14ac:dyDescent="0.25">
      <c r="B12" s="15"/>
      <c r="C12" s="14"/>
      <c r="D12" s="14"/>
      <c r="E12" s="14"/>
      <c r="F12" s="14"/>
      <c r="G12" s="14"/>
      <c r="H12" s="14"/>
      <c r="I12" s="14"/>
      <c r="J12" s="14"/>
      <c r="K12" s="14"/>
      <c r="L12" s="14"/>
    </row>
    <row r="13" spans="1:13" s="391" customFormat="1" ht="30.95" customHeight="1" x14ac:dyDescent="0.25">
      <c r="B13" s="681" t="s">
        <v>8</v>
      </c>
      <c r="C13" s="682"/>
      <c r="D13" s="686" t="str">
        <f>'PDI-01'!E11</f>
        <v>Diseño y renovación curricular de los programas académicos (PDI2028 – CEA - 01)</v>
      </c>
      <c r="E13" s="686"/>
      <c r="F13" s="686"/>
      <c r="G13" s="686"/>
      <c r="H13" s="686"/>
      <c r="I13" s="686"/>
      <c r="J13" s="686"/>
      <c r="K13" s="686"/>
      <c r="L13" s="686"/>
    </row>
    <row r="14" spans="1:13" s="398" customFormat="1" ht="22.5" customHeight="1" x14ac:dyDescent="0.3">
      <c r="B14" s="16"/>
      <c r="C14" s="16"/>
      <c r="D14" s="16"/>
      <c r="E14" s="16"/>
      <c r="F14" s="16"/>
      <c r="G14" s="16"/>
      <c r="H14" s="16"/>
      <c r="I14" s="16"/>
      <c r="J14" s="16"/>
      <c r="K14" s="16"/>
      <c r="L14" s="16"/>
    </row>
    <row r="15" spans="1:13" s="398" customFormat="1" ht="75.75" customHeight="1" x14ac:dyDescent="0.3">
      <c r="B15" s="572" t="s">
        <v>233</v>
      </c>
      <c r="C15" s="573"/>
      <c r="D15" s="587" t="s">
        <v>234</v>
      </c>
      <c r="E15" s="588"/>
      <c r="F15" s="588"/>
      <c r="G15" s="588"/>
      <c r="H15" s="588"/>
      <c r="I15" s="588"/>
      <c r="J15" s="588"/>
      <c r="K15" s="588"/>
      <c r="L15" s="589"/>
    </row>
    <row r="16" spans="1:13" s="398" customFormat="1" ht="22.5" customHeight="1" x14ac:dyDescent="0.3">
      <c r="B16" s="606" t="s">
        <v>235</v>
      </c>
      <c r="C16" s="606"/>
      <c r="D16" s="606"/>
      <c r="E16" s="606"/>
      <c r="F16" s="606"/>
      <c r="G16" s="606"/>
      <c r="H16" s="606"/>
      <c r="I16" s="606"/>
      <c r="J16" s="606"/>
      <c r="K16" s="606"/>
      <c r="L16" s="606"/>
    </row>
    <row r="17" spans="2:12" s="398" customFormat="1" ht="15" customHeight="1" x14ac:dyDescent="0.3">
      <c r="B17" s="10"/>
      <c r="C17" s="10"/>
      <c r="D17" s="10"/>
      <c r="E17" s="10"/>
      <c r="F17" s="10"/>
      <c r="G17" s="10"/>
      <c r="H17" s="10"/>
      <c r="I17" s="10"/>
      <c r="J17" s="10"/>
      <c r="K17" s="10"/>
      <c r="L17" s="10"/>
    </row>
    <row r="18" spans="2:12" s="398" customFormat="1" ht="35.25" customHeight="1" x14ac:dyDescent="0.3">
      <c r="B18" s="683" t="s">
        <v>236</v>
      </c>
      <c r="C18" s="684"/>
      <c r="D18" s="684"/>
      <c r="E18" s="684"/>
      <c r="F18" s="684"/>
      <c r="G18" s="684"/>
      <c r="H18" s="684"/>
      <c r="I18" s="684"/>
      <c r="J18" s="684"/>
      <c r="K18" s="684"/>
      <c r="L18" s="685"/>
    </row>
    <row r="19" spans="2:12" s="398" customFormat="1" ht="21.75" customHeight="1" x14ac:dyDescent="0.3">
      <c r="B19" s="12"/>
      <c r="C19" s="12"/>
      <c r="D19" s="12"/>
      <c r="E19" s="12"/>
      <c r="F19" s="12"/>
      <c r="G19" s="12"/>
      <c r="H19" s="12"/>
      <c r="I19" s="12"/>
      <c r="J19" s="12"/>
      <c r="K19" s="12"/>
      <c r="L19" s="16"/>
    </row>
    <row r="20" spans="2:12" s="398" customFormat="1" ht="33.75" customHeight="1" x14ac:dyDescent="0.3">
      <c r="B20" s="16"/>
      <c r="C20" s="11"/>
      <c r="D20" s="677" t="s">
        <v>237</v>
      </c>
      <c r="E20" s="677"/>
      <c r="F20" s="677"/>
      <c r="G20" s="678" t="s">
        <v>238</v>
      </c>
      <c r="H20" s="679"/>
      <c r="I20" s="680"/>
      <c r="J20" s="678" t="s">
        <v>239</v>
      </c>
      <c r="K20" s="680"/>
      <c r="L20" s="677" t="s">
        <v>240</v>
      </c>
    </row>
    <row r="21" spans="2:12" s="398" customFormat="1" ht="33" x14ac:dyDescent="0.3">
      <c r="B21" s="17"/>
      <c r="C21" s="17"/>
      <c r="D21" s="334" t="s">
        <v>241</v>
      </c>
      <c r="E21" s="334" t="s">
        <v>242</v>
      </c>
      <c r="F21" s="334" t="s">
        <v>243</v>
      </c>
      <c r="G21" s="362" t="s">
        <v>244</v>
      </c>
      <c r="H21" s="362" t="s">
        <v>245</v>
      </c>
      <c r="I21" s="362" t="s">
        <v>246</v>
      </c>
      <c r="J21" s="362" t="s">
        <v>247</v>
      </c>
      <c r="K21" s="362" t="s">
        <v>248</v>
      </c>
      <c r="L21" s="677"/>
    </row>
    <row r="22" spans="2:12" s="398" customFormat="1" ht="16.5" x14ac:dyDescent="0.3">
      <c r="B22" s="334" t="s">
        <v>249</v>
      </c>
      <c r="C22" s="356" t="s">
        <v>250</v>
      </c>
      <c r="D22" s="19"/>
      <c r="E22" s="19"/>
      <c r="F22" s="19" t="s">
        <v>251</v>
      </c>
      <c r="G22" s="19"/>
      <c r="H22" s="19"/>
      <c r="I22" s="19"/>
      <c r="J22" s="19"/>
      <c r="K22" s="19"/>
      <c r="L22" s="18"/>
    </row>
    <row r="23" spans="2:12" s="398" customFormat="1" ht="16.5" x14ac:dyDescent="0.3">
      <c r="B23" s="577" t="s">
        <v>252</v>
      </c>
      <c r="C23" s="357" t="s">
        <v>253</v>
      </c>
      <c r="D23" s="19"/>
      <c r="E23" s="19"/>
      <c r="F23" s="19" t="s">
        <v>251</v>
      </c>
      <c r="G23" s="19"/>
      <c r="H23" s="19"/>
      <c r="I23" s="19"/>
      <c r="J23" s="20"/>
      <c r="K23" s="19"/>
      <c r="L23" s="18"/>
    </row>
    <row r="24" spans="2:12" s="398" customFormat="1" ht="16.5" x14ac:dyDescent="0.3">
      <c r="B24" s="578"/>
      <c r="C24" s="356" t="s">
        <v>254</v>
      </c>
      <c r="D24" s="19"/>
      <c r="E24" s="19"/>
      <c r="F24" s="19" t="s">
        <v>251</v>
      </c>
      <c r="G24" s="19"/>
      <c r="H24" s="19"/>
      <c r="I24" s="19"/>
      <c r="J24" s="19"/>
      <c r="K24" s="19"/>
      <c r="L24" s="18"/>
    </row>
    <row r="25" spans="2:12" s="398" customFormat="1" ht="16.5" x14ac:dyDescent="0.3">
      <c r="B25" s="605"/>
      <c r="C25" s="356" t="s">
        <v>255</v>
      </c>
      <c r="D25" s="20"/>
      <c r="E25" s="20"/>
      <c r="F25" s="19" t="s">
        <v>251</v>
      </c>
      <c r="G25" s="20"/>
      <c r="H25" s="20"/>
      <c r="I25" s="20"/>
      <c r="J25" s="20"/>
      <c r="K25" s="20"/>
      <c r="L25" s="18"/>
    </row>
    <row r="26" spans="2:12" s="398" customFormat="1" ht="16.5" x14ac:dyDescent="0.3">
      <c r="B26" s="577" t="s">
        <v>256</v>
      </c>
      <c r="C26" s="356" t="s">
        <v>257</v>
      </c>
      <c r="D26" s="20"/>
      <c r="E26" s="20"/>
      <c r="F26" s="19" t="s">
        <v>251</v>
      </c>
      <c r="G26" s="20"/>
      <c r="H26" s="20"/>
      <c r="I26" s="20"/>
      <c r="J26" s="20"/>
      <c r="K26" s="20"/>
      <c r="L26" s="18"/>
    </row>
    <row r="27" spans="2:12" s="398" customFormat="1" ht="16.5" x14ac:dyDescent="0.3">
      <c r="B27" s="578"/>
      <c r="C27" s="356" t="s">
        <v>258</v>
      </c>
      <c r="D27" s="20"/>
      <c r="E27" s="20"/>
      <c r="F27" s="19" t="s">
        <v>251</v>
      </c>
      <c r="G27" s="20"/>
      <c r="H27" s="20"/>
      <c r="I27" s="20"/>
      <c r="J27" s="20"/>
      <c r="K27" s="20"/>
      <c r="L27" s="18"/>
    </row>
    <row r="28" spans="2:12" s="398" customFormat="1" ht="16.5" x14ac:dyDescent="0.3">
      <c r="B28" s="606" t="s">
        <v>259</v>
      </c>
      <c r="C28" s="358" t="s">
        <v>260</v>
      </c>
      <c r="D28" s="20"/>
      <c r="E28" s="20"/>
      <c r="F28" s="19" t="s">
        <v>251</v>
      </c>
      <c r="G28" s="20"/>
      <c r="H28" s="20"/>
      <c r="I28" s="20"/>
      <c r="J28" s="20"/>
      <c r="K28" s="20"/>
      <c r="L28" s="18"/>
    </row>
    <row r="29" spans="2:12" s="398" customFormat="1" ht="20.25" customHeight="1" x14ac:dyDescent="0.3">
      <c r="B29" s="606"/>
      <c r="C29" s="356" t="s">
        <v>261</v>
      </c>
      <c r="D29" s="20"/>
      <c r="E29" s="20"/>
      <c r="F29" s="19" t="s">
        <v>251</v>
      </c>
      <c r="G29" s="20"/>
      <c r="H29" s="20"/>
      <c r="I29" s="20"/>
      <c r="J29" s="20"/>
      <c r="K29" s="20"/>
      <c r="L29" s="18"/>
    </row>
    <row r="30" spans="2:12" s="398" customFormat="1" ht="16.5" customHeight="1" x14ac:dyDescent="0.3">
      <c r="B30" s="334" t="s">
        <v>262</v>
      </c>
      <c r="C30" s="356" t="s">
        <v>263</v>
      </c>
      <c r="D30" s="20"/>
      <c r="E30" s="20"/>
      <c r="F30" s="19" t="s">
        <v>251</v>
      </c>
      <c r="G30" s="20"/>
      <c r="H30" s="20"/>
      <c r="I30" s="20"/>
      <c r="J30" s="20"/>
      <c r="K30" s="20"/>
      <c r="L30" s="18"/>
    </row>
    <row r="31" spans="2:12" s="398" customFormat="1" ht="59.25" customHeight="1" x14ac:dyDescent="0.3">
      <c r="B31" s="664" t="s">
        <v>264</v>
      </c>
      <c r="C31" s="359" t="s">
        <v>265</v>
      </c>
      <c r="D31" s="20"/>
      <c r="E31" s="20"/>
      <c r="F31" s="19" t="s">
        <v>251</v>
      </c>
      <c r="G31" s="20"/>
      <c r="H31" s="20"/>
      <c r="I31" s="20"/>
      <c r="J31" s="20"/>
      <c r="K31" s="20"/>
      <c r="L31" s="18"/>
    </row>
    <row r="32" spans="2:12" s="398" customFormat="1" ht="125.25" customHeight="1" x14ac:dyDescent="0.3">
      <c r="B32" s="687"/>
      <c r="C32" s="359" t="s">
        <v>266</v>
      </c>
      <c r="D32" s="20"/>
      <c r="E32" s="20"/>
      <c r="F32" s="19" t="s">
        <v>251</v>
      </c>
      <c r="G32" s="20"/>
      <c r="H32" s="20"/>
      <c r="I32" s="20"/>
      <c r="J32" s="20"/>
      <c r="K32" s="20"/>
      <c r="L32" s="18"/>
    </row>
    <row r="33" spans="2:12" s="398" customFormat="1" ht="16.5" x14ac:dyDescent="0.3">
      <c r="B33" s="687"/>
      <c r="C33" s="359" t="s">
        <v>267</v>
      </c>
      <c r="D33" s="20"/>
      <c r="E33" s="20"/>
      <c r="F33" s="19" t="s">
        <v>251</v>
      </c>
      <c r="G33" s="20"/>
      <c r="H33" s="20"/>
      <c r="I33" s="20"/>
      <c r="J33" s="20"/>
      <c r="K33" s="20"/>
      <c r="L33" s="18"/>
    </row>
    <row r="34" spans="2:12" s="398" customFormat="1" ht="70.5" customHeight="1" x14ac:dyDescent="0.3">
      <c r="B34" s="665"/>
      <c r="C34" s="359" t="s">
        <v>268</v>
      </c>
      <c r="D34" s="20"/>
      <c r="E34" s="20"/>
      <c r="F34" s="19" t="s">
        <v>251</v>
      </c>
      <c r="G34" s="20"/>
      <c r="H34" s="20"/>
      <c r="I34" s="20"/>
      <c r="J34" s="20"/>
      <c r="K34" s="20"/>
      <c r="L34" s="18"/>
    </row>
    <row r="35" spans="2:12" s="398" customFormat="1" ht="16.5" x14ac:dyDescent="0.3">
      <c r="B35" s="399"/>
      <c r="C35" s="401"/>
    </row>
    <row r="36" spans="2:12" s="398" customFormat="1" ht="31.5" customHeight="1" x14ac:dyDescent="0.3">
      <c r="B36" s="668" t="s">
        <v>269</v>
      </c>
      <c r="C36" s="688"/>
      <c r="D36" s="688"/>
      <c r="E36" s="688"/>
      <c r="F36" s="688"/>
      <c r="G36" s="688"/>
      <c r="H36" s="669"/>
      <c r="J36" s="689"/>
      <c r="K36" s="689"/>
      <c r="L36" s="689"/>
    </row>
    <row r="37" spans="2:12" s="398" customFormat="1" ht="34.5" customHeight="1" x14ac:dyDescent="0.3">
      <c r="C37" s="401"/>
      <c r="J37" s="376"/>
      <c r="K37" s="376"/>
      <c r="L37" s="376"/>
    </row>
    <row r="38" spans="2:12" s="398" customFormat="1" ht="50.25" customHeight="1" x14ac:dyDescent="0.3">
      <c r="B38" s="676" t="s">
        <v>270</v>
      </c>
      <c r="C38" s="676"/>
      <c r="D38" s="676"/>
      <c r="E38" s="676"/>
      <c r="F38" s="676"/>
      <c r="G38" s="676"/>
      <c r="H38" s="462" t="s">
        <v>251</v>
      </c>
      <c r="J38" s="690"/>
      <c r="K38" s="690"/>
      <c r="L38" s="376"/>
    </row>
    <row r="39" spans="2:12" s="398" customFormat="1" ht="30.75" customHeight="1" x14ac:dyDescent="0.3">
      <c r="B39" s="676" t="s">
        <v>271</v>
      </c>
      <c r="C39" s="676"/>
      <c r="D39" s="676"/>
      <c r="E39" s="676"/>
      <c r="F39" s="676"/>
      <c r="G39" s="676"/>
      <c r="H39" s="462" t="s">
        <v>251</v>
      </c>
      <c r="J39" s="690"/>
      <c r="K39" s="690"/>
      <c r="L39" s="376"/>
    </row>
    <row r="40" spans="2:12" s="398" customFormat="1" ht="49.5" customHeight="1" x14ac:dyDescent="0.3">
      <c r="B40" s="676" t="s">
        <v>272</v>
      </c>
      <c r="C40" s="676"/>
      <c r="D40" s="676"/>
      <c r="E40" s="676"/>
      <c r="F40" s="676"/>
      <c r="G40" s="676"/>
      <c r="H40" s="460"/>
    </row>
    <row r="41" spans="2:12" s="398" customFormat="1" ht="49.5" customHeight="1" x14ac:dyDescent="0.3">
      <c r="B41" s="676" t="s">
        <v>273</v>
      </c>
      <c r="C41" s="676"/>
      <c r="D41" s="676"/>
      <c r="E41" s="676"/>
      <c r="F41" s="676"/>
      <c r="G41" s="676"/>
      <c r="H41" s="462" t="s">
        <v>251</v>
      </c>
    </row>
    <row r="42" spans="2:12" s="398" customFormat="1" ht="36" customHeight="1" x14ac:dyDescent="0.3">
      <c r="B42" s="676" t="s">
        <v>274</v>
      </c>
      <c r="C42" s="676"/>
      <c r="D42" s="676"/>
      <c r="E42" s="676"/>
      <c r="F42" s="676"/>
      <c r="G42" s="676"/>
      <c r="H42" s="462" t="s">
        <v>251</v>
      </c>
    </row>
    <row r="43" spans="2:12" s="398" customFormat="1" ht="49.5" customHeight="1" x14ac:dyDescent="0.3">
      <c r="B43" s="676" t="s">
        <v>275</v>
      </c>
      <c r="C43" s="676"/>
      <c r="D43" s="676"/>
      <c r="E43" s="676"/>
      <c r="F43" s="676"/>
      <c r="G43" s="676"/>
      <c r="H43" s="462" t="s">
        <v>251</v>
      </c>
    </row>
    <row r="44" spans="2:12" ht="36" customHeight="1" x14ac:dyDescent="0.3">
      <c r="B44" s="676" t="s">
        <v>276</v>
      </c>
      <c r="C44" s="676"/>
      <c r="D44" s="676"/>
      <c r="E44" s="676"/>
      <c r="F44" s="676"/>
      <c r="G44" s="676"/>
      <c r="H44" s="461"/>
      <c r="I44" s="398"/>
      <c r="J44" s="398"/>
      <c r="K44" s="398"/>
      <c r="L44" s="398"/>
    </row>
    <row r="45" spans="2:12" ht="32.25" customHeight="1" x14ac:dyDescent="0.3">
      <c r="B45" s="676" t="s">
        <v>277</v>
      </c>
      <c r="C45" s="676"/>
      <c r="D45" s="676"/>
      <c r="E45" s="676"/>
      <c r="F45" s="676"/>
      <c r="G45" s="676"/>
      <c r="H45" s="461"/>
      <c r="I45" s="398"/>
      <c r="J45" s="398"/>
      <c r="K45" s="398"/>
      <c r="L45" s="398"/>
    </row>
    <row r="46" spans="2:12" ht="15" customHeight="1" x14ac:dyDescent="0.25">
      <c r="B46" s="691"/>
      <c r="C46" s="691"/>
      <c r="D46" s="691"/>
      <c r="E46" s="691"/>
      <c r="F46" s="691"/>
      <c r="G46" s="691"/>
    </row>
    <row r="47" spans="2:12" ht="36.75" customHeight="1" x14ac:dyDescent="0.25">
      <c r="B47" s="676" t="s">
        <v>278</v>
      </c>
      <c r="C47" s="676"/>
      <c r="D47" s="676"/>
      <c r="E47" s="676"/>
      <c r="F47" s="676"/>
      <c r="G47" s="676"/>
      <c r="H47" s="276" t="s">
        <v>251</v>
      </c>
    </row>
    <row r="48" spans="2:12" x14ac:dyDescent="0.25"/>
  </sheetData>
  <sheetProtection algorithmName="SHA-512" hashValue="LWVqdZkavXXxMx/1ij2IEp580zcmLPSwb7VGYx/8Tn2img8EQJvfZh9SN5pf7XyWkpg9324v+AdHHwIOz96Krw==" saltValue="YOngcc1RDhP11fNQrBQKYg==" spinCount="100000" sheet="1"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Q21"/>
  <sheetViews>
    <sheetView workbookViewId="0">
      <selection activeCell="H2" sqref="H2:I5"/>
    </sheetView>
  </sheetViews>
  <sheetFormatPr baseColWidth="10" defaultColWidth="0" defaultRowHeight="16.5" zeroHeight="1" x14ac:dyDescent="0.3"/>
  <cols>
    <col min="1" max="1" width="24.5703125" style="398" customWidth="1"/>
    <col min="2" max="2" width="16.28515625" style="398" customWidth="1"/>
    <col min="3" max="3" width="19.42578125" style="398" customWidth="1"/>
    <col min="4" max="4" width="15.42578125" style="398" customWidth="1"/>
    <col min="5" max="5" width="18.28515625" style="398" customWidth="1"/>
    <col min="6" max="6" width="15.140625" style="398" customWidth="1"/>
    <col min="7" max="7" width="14.42578125" style="398" customWidth="1"/>
    <col min="8" max="8" width="19.28515625" style="398" customWidth="1"/>
    <col min="9" max="9" width="10.85546875" style="398" bestFit="1" customWidth="1"/>
    <col min="10" max="10" width="11.7109375" style="398" customWidth="1"/>
    <col min="11" max="11" width="13.42578125" style="398" hidden="1" customWidth="1"/>
    <col min="12" max="12" width="35.140625" style="398" hidden="1" customWidth="1"/>
    <col min="13" max="13" width="19.42578125" style="398" hidden="1" customWidth="1"/>
    <col min="14" max="14" width="16.42578125" style="398" hidden="1" customWidth="1"/>
    <col min="15" max="15" width="16.5703125" style="398" hidden="1" customWidth="1"/>
    <col min="16" max="16" width="18.42578125" style="398" hidden="1" customWidth="1"/>
    <col min="17" max="17" width="20" style="398" hidden="1" customWidth="1"/>
    <col min="18" max="16384" width="11.42578125" style="398" hidden="1"/>
  </cols>
  <sheetData>
    <row r="1" spans="1:12" s="366" customFormat="1" ht="15" x14ac:dyDescent="0.25">
      <c r="A1" s="364"/>
      <c r="B1" s="364"/>
      <c r="C1" s="364"/>
      <c r="D1" s="364"/>
      <c r="E1" s="364"/>
      <c r="F1" s="364"/>
      <c r="G1" s="364"/>
      <c r="H1" s="364"/>
      <c r="I1" s="364"/>
      <c r="J1" s="364"/>
    </row>
    <row r="2" spans="1:12" s="366" customFormat="1" ht="15" x14ac:dyDescent="0.25">
      <c r="A2" s="364"/>
      <c r="B2" s="364"/>
      <c r="C2" s="364"/>
      <c r="D2" s="364"/>
      <c r="E2" s="364"/>
      <c r="F2" s="364"/>
      <c r="G2" s="364"/>
      <c r="H2" s="521" t="s">
        <v>0</v>
      </c>
      <c r="I2" s="522" t="s">
        <v>1</v>
      </c>
      <c r="J2" s="364"/>
    </row>
    <row r="3" spans="1:12" s="366" customFormat="1" ht="15" x14ac:dyDescent="0.25">
      <c r="A3" s="364"/>
      <c r="B3" s="385"/>
      <c r="C3" s="385"/>
      <c r="D3" s="385"/>
      <c r="E3" s="385"/>
      <c r="F3" s="385"/>
      <c r="G3" s="364"/>
      <c r="H3" s="523" t="s">
        <v>2</v>
      </c>
      <c r="I3" s="515">
        <v>10</v>
      </c>
      <c r="J3" s="364"/>
    </row>
    <row r="4" spans="1:12" s="366" customFormat="1" ht="15" x14ac:dyDescent="0.25">
      <c r="A4" s="364"/>
      <c r="B4" s="385"/>
      <c r="C4" s="385"/>
      <c r="D4" s="385"/>
      <c r="E4" s="385"/>
      <c r="F4" s="385"/>
      <c r="G4" s="364"/>
      <c r="H4" s="521" t="s">
        <v>3</v>
      </c>
      <c r="I4" s="516">
        <v>45848</v>
      </c>
      <c r="J4" s="364"/>
    </row>
    <row r="5" spans="1:12" s="366" customFormat="1" ht="15" x14ac:dyDescent="0.25">
      <c r="A5" s="364"/>
      <c r="B5" s="385"/>
      <c r="C5" s="385"/>
      <c r="D5" s="385"/>
      <c r="E5" s="385"/>
      <c r="F5" s="385"/>
      <c r="G5" s="364"/>
      <c r="H5" s="521" t="s">
        <v>4</v>
      </c>
      <c r="I5" s="522" t="s">
        <v>1225</v>
      </c>
      <c r="J5" s="364"/>
    </row>
    <row r="6" spans="1:12" s="366" customFormat="1" ht="15" x14ac:dyDescent="0.25">
      <c r="A6" s="364"/>
      <c r="B6" s="364"/>
      <c r="C6" s="364"/>
      <c r="D6" s="364"/>
      <c r="E6" s="364"/>
      <c r="F6" s="364"/>
      <c r="G6" s="364"/>
      <c r="H6" s="364"/>
      <c r="I6" s="364"/>
      <c r="J6" s="364"/>
    </row>
    <row r="7" spans="1:12" s="366" customFormat="1" ht="31.5" customHeight="1" x14ac:dyDescent="0.25">
      <c r="A7" s="364"/>
      <c r="B7" s="386"/>
      <c r="C7" s="386"/>
      <c r="D7" s="386"/>
      <c r="E7" s="386"/>
      <c r="F7" s="386"/>
      <c r="G7" s="386"/>
      <c r="H7" s="386"/>
      <c r="I7" s="386"/>
      <c r="J7" s="364"/>
      <c r="K7" s="397"/>
    </row>
    <row r="8" spans="1:12" s="389" customFormat="1" ht="15" x14ac:dyDescent="0.25">
      <c r="B8" s="388"/>
    </row>
    <row r="9" spans="1:12" s="391" customFormat="1" ht="30.95" customHeight="1" x14ac:dyDescent="0.25">
      <c r="B9" s="681" t="s">
        <v>12</v>
      </c>
      <c r="C9" s="682"/>
      <c r="D9" s="686" t="str">
        <f>'PDI-01'!E13</f>
        <v xml:space="preserve">Excelencia Académica para la Formación Integral </v>
      </c>
      <c r="E9" s="686"/>
      <c r="F9" s="686"/>
      <c r="G9" s="686"/>
      <c r="H9" s="686"/>
    </row>
    <row r="10" spans="1:12" s="391" customFormat="1" ht="6.75" customHeight="1" x14ac:dyDescent="0.25">
      <c r="B10" s="363"/>
      <c r="C10" s="260"/>
      <c r="D10" s="260"/>
      <c r="E10" s="260"/>
      <c r="F10" s="260"/>
      <c r="G10" s="260"/>
      <c r="H10" s="260"/>
    </row>
    <row r="11" spans="1:12" s="391" customFormat="1" ht="30.95" customHeight="1" x14ac:dyDescent="0.25">
      <c r="B11" s="681" t="s">
        <v>16</v>
      </c>
      <c r="C11" s="682"/>
      <c r="D11" s="686" t="str">
        <f>'PDI-01'!E15</f>
        <v>Gestión curricular</v>
      </c>
      <c r="E11" s="686"/>
      <c r="F11" s="686"/>
      <c r="G11" s="686"/>
      <c r="H11" s="686"/>
    </row>
    <row r="12" spans="1:12" s="391" customFormat="1" ht="6.75" customHeight="1" x14ac:dyDescent="0.25">
      <c r="B12" s="15"/>
      <c r="C12" s="14"/>
      <c r="D12" s="14"/>
      <c r="E12" s="14"/>
      <c r="F12" s="14"/>
      <c r="G12" s="14"/>
      <c r="H12" s="14"/>
    </row>
    <row r="13" spans="1:12" s="391" customFormat="1" ht="30.95" customHeight="1" x14ac:dyDescent="0.25">
      <c r="B13" s="681" t="s">
        <v>8</v>
      </c>
      <c r="C13" s="682"/>
      <c r="D13" s="686" t="str">
        <f>'PDI-01'!E11</f>
        <v>Diseño y renovación curricular de los programas académicos (PDI2028 – CEA - 01)</v>
      </c>
      <c r="E13" s="686"/>
      <c r="F13" s="686"/>
      <c r="G13" s="686"/>
      <c r="H13" s="686"/>
    </row>
    <row r="14" spans="1:12" ht="29.25" customHeight="1" x14ac:dyDescent="0.3">
      <c r="B14" s="21"/>
      <c r="C14" s="21"/>
      <c r="D14" s="21"/>
      <c r="E14" s="21"/>
      <c r="F14" s="21"/>
      <c r="G14" s="21"/>
      <c r="H14" s="21"/>
    </row>
    <row r="15" spans="1:12" ht="84.75" customHeight="1" x14ac:dyDescent="0.3">
      <c r="B15" s="698" t="s">
        <v>279</v>
      </c>
      <c r="C15" s="575"/>
      <c r="D15" s="695" t="s">
        <v>280</v>
      </c>
      <c r="E15" s="696"/>
      <c r="F15" s="696"/>
      <c r="G15" s="696"/>
      <c r="H15" s="697"/>
    </row>
    <row r="16" spans="1:12" ht="27" customHeight="1" x14ac:dyDescent="0.3">
      <c r="B16" s="606" t="s">
        <v>281</v>
      </c>
      <c r="C16" s="606"/>
      <c r="D16" s="606"/>
      <c r="E16" s="606"/>
      <c r="F16" s="606"/>
      <c r="G16" s="606"/>
      <c r="H16" s="606"/>
      <c r="I16" s="399"/>
      <c r="J16" s="399"/>
      <c r="K16" s="399"/>
      <c r="L16" s="399"/>
    </row>
    <row r="17" spans="2:11" ht="11.25" customHeight="1" x14ac:dyDescent="0.3">
      <c r="B17" s="378"/>
      <c r="C17" s="378"/>
      <c r="D17" s="378"/>
      <c r="E17" s="378"/>
      <c r="F17" s="378"/>
      <c r="G17" s="378"/>
      <c r="H17" s="378"/>
      <c r="I17" s="400"/>
      <c r="J17" s="400"/>
      <c r="K17" s="400"/>
    </row>
    <row r="18" spans="2:11" ht="163.5" customHeight="1" x14ac:dyDescent="0.3">
      <c r="B18" s="606" t="s">
        <v>282</v>
      </c>
      <c r="C18" s="606"/>
      <c r="D18" s="692" t="s">
        <v>283</v>
      </c>
      <c r="E18" s="693"/>
      <c r="F18" s="693"/>
      <c r="G18" s="693"/>
      <c r="H18" s="694"/>
    </row>
    <row r="19" spans="2:11" ht="165.75" customHeight="1" x14ac:dyDescent="0.3">
      <c r="B19" s="606" t="s">
        <v>284</v>
      </c>
      <c r="C19" s="606"/>
      <c r="D19" s="692" t="s">
        <v>285</v>
      </c>
      <c r="E19" s="693"/>
      <c r="F19" s="693"/>
      <c r="G19" s="693"/>
      <c r="H19" s="694"/>
    </row>
    <row r="20" spans="2:11" x14ac:dyDescent="0.3"/>
    <row r="21" spans="2:11" x14ac:dyDescent="0.3"/>
  </sheetData>
  <sheetProtection algorithmName="SHA-512" hashValue="LGlM7jIOt/vuMv0YuI6G92FmAHC7nQaLpzS+0w4WlZWyXK6Kq0fKhYOBL9IaCXfDLQrhcRiDcxmChIcZniz9cw==" saltValue="XqIa91VWfMgZ+ynlupSehg==" spinCount="100000" sheet="1"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XFC195"/>
  <sheetViews>
    <sheetView topLeftCell="A19" zoomScale="90" zoomScaleNormal="90" workbookViewId="0">
      <selection activeCell="D16" sqref="D16"/>
    </sheetView>
  </sheetViews>
  <sheetFormatPr baseColWidth="10" defaultColWidth="0" defaultRowHeight="15" customHeight="1" zeroHeight="1" x14ac:dyDescent="0.25"/>
  <cols>
    <col min="1" max="1" width="5.5703125" style="367" customWidth="1"/>
    <col min="2" max="2" width="38.42578125" style="367" customWidth="1"/>
    <col min="3" max="3" width="20.28515625" style="367" customWidth="1"/>
    <col min="4" max="4" width="20" style="367" customWidth="1"/>
    <col min="5" max="6" width="23.42578125" style="367" customWidth="1"/>
    <col min="7" max="7" width="24.42578125" style="367" customWidth="1"/>
    <col min="8" max="8" width="23.5703125" style="367" customWidth="1"/>
    <col min="9" max="9" width="21.140625" style="367" customWidth="1"/>
    <col min="10" max="10" width="29.42578125" style="367" customWidth="1"/>
    <col min="11" max="11" width="46.28515625" style="367" customWidth="1"/>
    <col min="12" max="12" width="26.7109375" style="367" customWidth="1"/>
    <col min="13" max="13" width="24.5703125" style="367" customWidth="1"/>
    <col min="14" max="14" width="24.7109375" style="379" customWidth="1"/>
    <col min="15" max="15" width="28" style="367" customWidth="1"/>
    <col min="16" max="16" width="47.28515625" style="367" customWidth="1"/>
    <col min="17" max="17" width="23.5703125" style="367" hidden="1" customWidth="1"/>
    <col min="18" max="18" width="4.42578125" style="367" hidden="1" customWidth="1"/>
    <col min="19" max="19" width="0.5703125" style="367" hidden="1" customWidth="1"/>
    <col min="20" max="20" width="7.42578125" style="367" customWidth="1"/>
    <col min="21" max="22" width="29.7109375" style="367" hidden="1"/>
    <col min="23" max="23" width="7.7109375" style="367" hidden="1"/>
    <col min="24" max="16383" width="29.7109375" style="367" hidden="1"/>
    <col min="16384" max="16384" width="17.5703125" style="367" hidden="1"/>
  </cols>
  <sheetData>
    <row r="1" spans="1:24" x14ac:dyDescent="0.25">
      <c r="A1" s="364"/>
      <c r="B1" s="364"/>
      <c r="C1" s="364"/>
      <c r="D1" s="364"/>
      <c r="E1" s="364"/>
      <c r="F1" s="364"/>
      <c r="G1" s="364"/>
      <c r="H1" s="364"/>
      <c r="I1" s="364"/>
      <c r="J1" s="364"/>
      <c r="K1" s="364"/>
      <c r="L1" s="364"/>
      <c r="M1" s="364"/>
      <c r="N1" s="364"/>
      <c r="O1" s="364"/>
      <c r="P1" s="364"/>
    </row>
    <row r="2" spans="1:24" x14ac:dyDescent="0.25">
      <c r="A2" s="364"/>
      <c r="B2" s="364"/>
      <c r="C2" s="364"/>
      <c r="D2" s="364"/>
      <c r="E2" s="364"/>
      <c r="F2" s="364"/>
      <c r="G2" s="364"/>
      <c r="H2" s="364"/>
      <c r="I2" s="364"/>
      <c r="J2" s="364"/>
      <c r="K2" s="364"/>
      <c r="L2" s="364"/>
      <c r="M2" s="364"/>
      <c r="N2" s="521" t="s">
        <v>0</v>
      </c>
      <c r="O2" s="522" t="s">
        <v>1</v>
      </c>
      <c r="P2" s="364"/>
    </row>
    <row r="3" spans="1:24" x14ac:dyDescent="0.25">
      <c r="A3" s="364"/>
      <c r="B3" s="364"/>
      <c r="C3" s="364"/>
      <c r="D3" s="364"/>
      <c r="E3" s="364"/>
      <c r="F3" s="364"/>
      <c r="G3" s="364"/>
      <c r="H3" s="364"/>
      <c r="I3" s="364"/>
      <c r="J3" s="364"/>
      <c r="K3" s="364"/>
      <c r="L3" s="364"/>
      <c r="M3" s="364"/>
      <c r="N3" s="523" t="s">
        <v>2</v>
      </c>
      <c r="O3" s="515">
        <v>10</v>
      </c>
      <c r="P3" s="364"/>
    </row>
    <row r="4" spans="1:24" x14ac:dyDescent="0.25">
      <c r="A4" s="364"/>
      <c r="B4" s="364"/>
      <c r="C4" s="364"/>
      <c r="D4" s="364"/>
      <c r="E4" s="364"/>
      <c r="F4" s="364"/>
      <c r="G4" s="364"/>
      <c r="H4" s="364"/>
      <c r="I4" s="364"/>
      <c r="J4" s="364"/>
      <c r="K4" s="364"/>
      <c r="L4" s="364"/>
      <c r="M4" s="364"/>
      <c r="N4" s="521" t="s">
        <v>3</v>
      </c>
      <c r="O4" s="516">
        <v>45848</v>
      </c>
      <c r="P4" s="364"/>
    </row>
    <row r="5" spans="1:24" x14ac:dyDescent="0.25">
      <c r="A5" s="364"/>
      <c r="B5" s="364"/>
      <c r="C5" s="364"/>
      <c r="D5" s="364"/>
      <c r="E5" s="364"/>
      <c r="F5" s="364"/>
      <c r="G5" s="364"/>
      <c r="H5" s="364"/>
      <c r="I5" s="364"/>
      <c r="J5" s="364"/>
      <c r="K5" s="364"/>
      <c r="L5" s="364"/>
      <c r="M5" s="364"/>
      <c r="N5" s="521" t="s">
        <v>4</v>
      </c>
      <c r="O5" s="522" t="s">
        <v>1226</v>
      </c>
      <c r="P5" s="364"/>
    </row>
    <row r="6" spans="1:24" x14ac:dyDescent="0.25">
      <c r="A6" s="364"/>
      <c r="B6" s="364"/>
      <c r="C6" s="364"/>
      <c r="D6" s="364"/>
      <c r="E6" s="364"/>
      <c r="F6" s="364"/>
      <c r="G6" s="364"/>
      <c r="H6" s="364"/>
      <c r="I6" s="364"/>
      <c r="J6" s="364"/>
      <c r="K6" s="364"/>
      <c r="L6" s="364"/>
      <c r="M6" s="364"/>
      <c r="N6" s="364"/>
      <c r="O6" s="364"/>
      <c r="P6" s="364"/>
    </row>
    <row r="7" spans="1:24" ht="27.75" customHeight="1" x14ac:dyDescent="0.25">
      <c r="A7" s="364"/>
      <c r="B7" s="364"/>
      <c r="C7" s="364"/>
      <c r="D7" s="364"/>
      <c r="E7" s="364"/>
      <c r="F7" s="364"/>
      <c r="G7" s="364"/>
      <c r="H7" s="364"/>
      <c r="I7" s="364"/>
      <c r="J7" s="364"/>
      <c r="K7" s="364"/>
      <c r="L7" s="364"/>
      <c r="M7" s="364"/>
      <c r="N7" s="364"/>
      <c r="O7" s="364"/>
      <c r="P7" s="364"/>
    </row>
    <row r="8" spans="1:24" x14ac:dyDescent="0.25">
      <c r="B8" s="373"/>
      <c r="C8" s="373"/>
      <c r="D8" s="373"/>
      <c r="E8" s="373"/>
      <c r="F8" s="373"/>
      <c r="G8" s="373"/>
      <c r="H8" s="373"/>
      <c r="I8" s="373"/>
      <c r="J8" s="373"/>
      <c r="K8" s="373"/>
      <c r="L8" s="373"/>
      <c r="M8" s="373"/>
      <c r="N8" s="374"/>
      <c r="O8" s="373"/>
      <c r="P8" s="373"/>
    </row>
    <row r="9" spans="1:24" s="376" customFormat="1" ht="36.75" customHeight="1" x14ac:dyDescent="0.3">
      <c r="B9" s="447" t="s">
        <v>305</v>
      </c>
      <c r="C9" s="611" t="s">
        <v>306</v>
      </c>
      <c r="D9" s="611"/>
      <c r="E9" s="611"/>
      <c r="F9" s="611"/>
      <c r="G9" s="611"/>
      <c r="H9" s="611"/>
      <c r="I9" s="611"/>
      <c r="J9" s="611"/>
      <c r="K9" s="611"/>
      <c r="L9" s="611"/>
      <c r="M9" s="611"/>
      <c r="N9" s="611"/>
      <c r="O9" s="611"/>
      <c r="P9" s="611"/>
      <c r="Q9" s="367"/>
      <c r="R9" s="367"/>
      <c r="S9" s="367"/>
      <c r="T9" s="367"/>
      <c r="U9" s="367"/>
      <c r="V9" s="367"/>
      <c r="W9" s="367"/>
      <c r="X9" s="367"/>
    </row>
    <row r="10" spans="1:24" s="376" customFormat="1" ht="16.5" x14ac:dyDescent="0.3">
      <c r="B10" s="641" t="s">
        <v>307</v>
      </c>
      <c r="C10" s="641"/>
      <c r="D10" s="641"/>
      <c r="E10" s="641"/>
      <c r="F10" s="641"/>
      <c r="G10" s="641"/>
      <c r="H10" s="641"/>
      <c r="I10" s="641"/>
      <c r="J10" s="641"/>
      <c r="K10" s="641"/>
      <c r="L10" s="641"/>
      <c r="M10" s="641"/>
      <c r="N10" s="641"/>
      <c r="O10" s="641"/>
      <c r="P10" s="641"/>
      <c r="Q10" s="367"/>
      <c r="R10" s="367"/>
      <c r="S10" s="367"/>
      <c r="T10" s="367"/>
      <c r="U10" s="367"/>
      <c r="V10" s="367"/>
      <c r="W10" s="367"/>
      <c r="X10" s="367"/>
    </row>
    <row r="11" spans="1:24" ht="16.5" x14ac:dyDescent="0.25">
      <c r="B11" s="378"/>
    </row>
    <row r="12" spans="1:24" x14ac:dyDescent="0.25"/>
    <row r="13" spans="1:24" ht="15" customHeight="1" x14ac:dyDescent="0.25">
      <c r="B13" s="641" t="s">
        <v>2</v>
      </c>
      <c r="C13" s="641" t="s">
        <v>308</v>
      </c>
      <c r="D13" s="641" t="s">
        <v>309</v>
      </c>
      <c r="E13" s="641" t="s">
        <v>310</v>
      </c>
      <c r="F13" s="699" t="s">
        <v>311</v>
      </c>
      <c r="G13" s="700"/>
      <c r="H13" s="700"/>
      <c r="I13" s="700"/>
      <c r="J13" s="700"/>
      <c r="K13" s="701"/>
      <c r="L13" s="699" t="s">
        <v>312</v>
      </c>
      <c r="M13" s="700"/>
      <c r="N13" s="700"/>
      <c r="O13" s="700"/>
      <c r="P13" s="701"/>
    </row>
    <row r="14" spans="1:24" ht="54" customHeight="1" x14ac:dyDescent="0.25">
      <c r="B14" s="641"/>
      <c r="C14" s="641"/>
      <c r="D14" s="641"/>
      <c r="E14" s="641"/>
      <c r="F14" s="361" t="s">
        <v>313</v>
      </c>
      <c r="G14" s="361" t="s">
        <v>314</v>
      </c>
      <c r="H14" s="361" t="s">
        <v>315</v>
      </c>
      <c r="I14" s="361" t="s">
        <v>1207</v>
      </c>
      <c r="J14" s="361" t="s">
        <v>316</v>
      </c>
      <c r="K14" s="361" t="s">
        <v>88</v>
      </c>
      <c r="L14" s="361" t="s">
        <v>317</v>
      </c>
      <c r="M14" s="446" t="s">
        <v>318</v>
      </c>
      <c r="N14" s="361" t="s">
        <v>319</v>
      </c>
      <c r="O14" s="361" t="s">
        <v>316</v>
      </c>
      <c r="P14" s="361" t="s">
        <v>88</v>
      </c>
      <c r="R14" s="379" t="s">
        <v>320</v>
      </c>
    </row>
    <row r="15" spans="1:24" ht="92.25" customHeight="1" x14ac:dyDescent="0.25">
      <c r="B15" s="517">
        <v>1</v>
      </c>
      <c r="C15" s="524" t="s">
        <v>1250</v>
      </c>
      <c r="D15" s="525" t="s">
        <v>1249</v>
      </c>
      <c r="E15" s="526" t="s">
        <v>1227</v>
      </c>
      <c r="F15" s="526"/>
      <c r="G15" s="526"/>
      <c r="H15" s="526"/>
      <c r="I15" s="526"/>
      <c r="J15" s="526"/>
      <c r="K15" s="526"/>
      <c r="L15" s="524" t="s">
        <v>1228</v>
      </c>
      <c r="M15" s="526"/>
      <c r="N15" s="526" t="s">
        <v>1229</v>
      </c>
      <c r="O15" s="524" t="s">
        <v>1230</v>
      </c>
      <c r="P15" s="524" t="s">
        <v>1231</v>
      </c>
    </row>
    <row r="16" spans="1:24" ht="141.75" customHeight="1" x14ac:dyDescent="0.3">
      <c r="B16" s="517">
        <v>2</v>
      </c>
      <c r="C16" s="524" t="s">
        <v>1247</v>
      </c>
      <c r="D16" s="531" t="s">
        <v>1248</v>
      </c>
      <c r="E16" s="526" t="s">
        <v>320</v>
      </c>
      <c r="F16" s="524" t="s">
        <v>1232</v>
      </c>
      <c r="G16" s="450" t="s">
        <v>1234</v>
      </c>
      <c r="H16" s="527"/>
      <c r="I16" s="527"/>
      <c r="J16" s="524" t="s">
        <v>1233</v>
      </c>
      <c r="K16" s="524" t="s">
        <v>1244</v>
      </c>
      <c r="L16" s="527"/>
      <c r="M16" s="527"/>
      <c r="N16" s="528"/>
      <c r="O16" s="527"/>
      <c r="P16" s="527"/>
    </row>
    <row r="17" spans="2:18" ht="165" x14ac:dyDescent="0.3">
      <c r="B17" s="526">
        <v>2</v>
      </c>
      <c r="C17" s="524" t="s">
        <v>1247</v>
      </c>
      <c r="D17" s="531" t="s">
        <v>1248</v>
      </c>
      <c r="E17" s="526" t="s">
        <v>320</v>
      </c>
      <c r="F17" s="524" t="s">
        <v>1232</v>
      </c>
      <c r="G17" s="527"/>
      <c r="H17" s="527"/>
      <c r="I17" s="450" t="s">
        <v>1236</v>
      </c>
      <c r="J17" s="450" t="s">
        <v>1235</v>
      </c>
      <c r="K17" s="524" t="s">
        <v>1245</v>
      </c>
      <c r="L17" s="527"/>
      <c r="M17" s="527"/>
      <c r="N17" s="527"/>
      <c r="O17" s="527"/>
      <c r="P17" s="527"/>
      <c r="R17" s="367" t="s">
        <v>325</v>
      </c>
    </row>
    <row r="18" spans="2:18" ht="148.5" x14ac:dyDescent="0.3">
      <c r="B18" s="526">
        <v>2</v>
      </c>
      <c r="C18" s="524" t="s">
        <v>1247</v>
      </c>
      <c r="D18" s="531" t="s">
        <v>1248</v>
      </c>
      <c r="E18" s="526" t="s">
        <v>16</v>
      </c>
      <c r="F18" s="524" t="s">
        <v>17</v>
      </c>
      <c r="G18" s="450" t="s">
        <v>1239</v>
      </c>
      <c r="H18" s="450" t="s">
        <v>1240</v>
      </c>
      <c r="I18" s="527"/>
      <c r="J18" s="450" t="s">
        <v>1237</v>
      </c>
      <c r="K18" s="524" t="s">
        <v>1238</v>
      </c>
      <c r="L18" s="527"/>
      <c r="M18" s="527"/>
      <c r="N18" s="527"/>
      <c r="O18" s="527"/>
      <c r="P18" s="527"/>
    </row>
    <row r="19" spans="2:18" ht="181.5" x14ac:dyDescent="0.3">
      <c r="B19" s="526">
        <v>2</v>
      </c>
      <c r="C19" s="524" t="s">
        <v>1247</v>
      </c>
      <c r="D19" s="531" t="s">
        <v>1248</v>
      </c>
      <c r="E19" s="526" t="s">
        <v>1227</v>
      </c>
      <c r="F19" s="524" t="s">
        <v>1232</v>
      </c>
      <c r="G19" s="527"/>
      <c r="H19" s="527"/>
      <c r="I19" s="527"/>
      <c r="J19" s="527"/>
      <c r="K19" s="527"/>
      <c r="L19" s="450" t="s">
        <v>324</v>
      </c>
      <c r="M19" s="526" t="s">
        <v>1243</v>
      </c>
      <c r="N19" s="526" t="s">
        <v>1243</v>
      </c>
      <c r="O19" s="524" t="s">
        <v>1241</v>
      </c>
      <c r="P19" s="524" t="s">
        <v>1242</v>
      </c>
    </row>
    <row r="20" spans="2:18" ht="132" x14ac:dyDescent="0.25">
      <c r="B20" s="526">
        <v>3</v>
      </c>
      <c r="C20" s="529" t="s">
        <v>1246</v>
      </c>
      <c r="D20" s="530" t="s">
        <v>1208</v>
      </c>
      <c r="E20" s="380" t="s">
        <v>320</v>
      </c>
      <c r="F20" s="464" t="s">
        <v>132</v>
      </c>
      <c r="G20" s="491" t="s">
        <v>138</v>
      </c>
      <c r="H20" s="463" t="s">
        <v>322</v>
      </c>
      <c r="I20" s="463" t="s">
        <v>322</v>
      </c>
      <c r="J20" s="492" t="s">
        <v>323</v>
      </c>
      <c r="K20" s="492" t="s">
        <v>1205</v>
      </c>
      <c r="L20" s="514"/>
      <c r="M20" s="380"/>
      <c r="N20" s="492"/>
      <c r="O20" s="492"/>
      <c r="P20" s="492"/>
      <c r="R20" s="367" t="s">
        <v>321</v>
      </c>
    </row>
    <row r="21" spans="2:18" ht="66" x14ac:dyDescent="0.25">
      <c r="B21" s="526">
        <v>3</v>
      </c>
      <c r="C21" s="529" t="s">
        <v>1246</v>
      </c>
      <c r="D21" s="530" t="s">
        <v>1208</v>
      </c>
      <c r="E21" s="380" t="s">
        <v>321</v>
      </c>
      <c r="F21" s="464"/>
      <c r="G21" s="465"/>
      <c r="H21" s="463"/>
      <c r="I21" s="492"/>
      <c r="J21" s="492"/>
      <c r="K21" s="492"/>
      <c r="L21" s="492" t="s">
        <v>324</v>
      </c>
      <c r="M21" s="463" t="s">
        <v>322</v>
      </c>
      <c r="N21" s="463" t="s">
        <v>322</v>
      </c>
      <c r="O21" s="493" t="s">
        <v>1191</v>
      </c>
      <c r="P21" s="493" t="s">
        <v>1206</v>
      </c>
    </row>
    <row r="22" spans="2:18" ht="16.5" x14ac:dyDescent="0.25">
      <c r="B22" s="381"/>
      <c r="C22" s="381"/>
      <c r="D22" s="381"/>
      <c r="E22" s="380"/>
      <c r="F22" s="381"/>
      <c r="G22" s="381"/>
      <c r="H22" s="381"/>
      <c r="I22" s="381"/>
      <c r="J22" s="381"/>
      <c r="K22" s="381"/>
      <c r="L22" s="381"/>
      <c r="M22" s="381"/>
      <c r="N22" s="381"/>
      <c r="O22" s="381"/>
      <c r="P22" s="381"/>
    </row>
    <row r="23" spans="2:18" ht="16.5" x14ac:dyDescent="0.25">
      <c r="B23" s="381"/>
      <c r="C23" s="381"/>
      <c r="D23" s="381"/>
      <c r="E23" s="380"/>
      <c r="F23" s="381"/>
      <c r="G23" s="381"/>
      <c r="H23" s="381"/>
      <c r="I23" s="381"/>
      <c r="J23" s="381"/>
      <c r="K23" s="381"/>
      <c r="L23" s="381"/>
      <c r="M23" s="381"/>
      <c r="N23" s="381"/>
      <c r="O23" s="381"/>
      <c r="P23" s="381"/>
    </row>
    <row r="24" spans="2:18" ht="16.5" x14ac:dyDescent="0.25">
      <c r="B24" s="381"/>
      <c r="C24" s="381"/>
      <c r="D24" s="381"/>
      <c r="E24" s="380"/>
      <c r="F24" s="381"/>
      <c r="G24" s="381"/>
      <c r="H24" s="381"/>
      <c r="I24" s="381"/>
      <c r="J24" s="381"/>
      <c r="K24" s="381"/>
      <c r="L24" s="381"/>
      <c r="M24" s="381"/>
      <c r="N24" s="381"/>
      <c r="O24" s="381"/>
      <c r="P24" s="381"/>
    </row>
    <row r="25" spans="2:18" x14ac:dyDescent="0.25"/>
    <row r="27" spans="2:18" ht="15" customHeight="1" x14ac:dyDescent="0.25"/>
    <row r="28" spans="2:18" ht="15" customHeight="1" x14ac:dyDescent="0.25"/>
    <row r="29" spans="2:18" ht="15" customHeight="1" x14ac:dyDescent="0.25"/>
    <row r="30" spans="2:18" ht="15" customHeight="1" x14ac:dyDescent="0.25"/>
    <row r="31" spans="2:18" ht="15" customHeight="1" x14ac:dyDescent="0.25"/>
    <row r="32" spans="2:18" ht="15" customHeight="1" x14ac:dyDescent="0.25"/>
    <row r="189" ht="15" customHeight="1" x14ac:dyDescent="0.25"/>
    <row r="195" ht="15" customHeight="1" x14ac:dyDescent="0.25"/>
  </sheetData>
  <sheetProtection algorithmName="SHA-512" hashValue="TFVYQeeqqXNCJRK3B8RYgOSC87bYDu6jxhY/TLpLYjqz+CR3d9ICfVndxtnoYj3YQKkQHHRTCrc/tbJodQPhSw==" saltValue="ya4foxv/Phl0KfGflUAYEw==" spinCount="100000" sheet="1" objects="1" scenarios="1"/>
  <mergeCells count="8">
    <mergeCell ref="C9:P9"/>
    <mergeCell ref="B10:P10"/>
    <mergeCell ref="B13:B14"/>
    <mergeCell ref="C13:C14"/>
    <mergeCell ref="D13:D14"/>
    <mergeCell ref="E13:E14"/>
    <mergeCell ref="L13:P13"/>
    <mergeCell ref="F13:K13"/>
  </mergeCells>
  <conditionalFormatting sqref="M22:N24 M20 M17:N19">
    <cfRule type="expression" dxfId="15" priority="8">
      <formula>OR($E17="Pilar",$E17="Programa")</formula>
    </cfRule>
  </conditionalFormatting>
  <dataValidations count="2">
    <dataValidation type="list" allowBlank="1" showInputMessage="1" showErrorMessage="1" sqref="E20:E21">
      <formula1>$R$14:$R$20</formula1>
    </dataValidation>
    <dataValidation type="list" allowBlank="1" showInputMessage="1" showErrorMessage="1" sqref="E20:E24">
      <formula1>#REF!</formula1>
    </dataValidation>
  </dataValidation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C223"/>
  <sheetViews>
    <sheetView workbookViewId="0">
      <selection activeCell="H5" sqref="H5"/>
    </sheetView>
  </sheetViews>
  <sheetFormatPr baseColWidth="10" defaultColWidth="0" defaultRowHeight="15" zeroHeight="1" x14ac:dyDescent="0.25"/>
  <cols>
    <col min="1" max="1" width="7.5703125" style="367" customWidth="1"/>
    <col min="2" max="2" width="39" style="375" customWidth="1"/>
    <col min="3" max="4" width="27.5703125" style="375" customWidth="1"/>
    <col min="5" max="5" width="22.140625" style="375" customWidth="1"/>
    <col min="6" max="6" width="24.42578125" style="375" customWidth="1"/>
    <col min="7" max="7" width="40.5703125" style="375" customWidth="1"/>
    <col min="8" max="8" width="38.85546875" style="375" customWidth="1"/>
    <col min="9" max="9" width="18.42578125" style="375" customWidth="1"/>
    <col min="10" max="17" width="11.42578125" style="375" customWidth="1"/>
    <col min="18" max="29" width="0" style="375" hidden="1" customWidth="1"/>
    <col min="30" max="16384" width="11.42578125" style="375" hidden="1"/>
  </cols>
  <sheetData>
    <row r="1" spans="1:18" x14ac:dyDescent="0.25">
      <c r="A1" s="364"/>
      <c r="B1" s="364"/>
      <c r="C1" s="364"/>
      <c r="D1" s="364"/>
      <c r="E1" s="364"/>
      <c r="F1" s="364"/>
      <c r="G1" s="364"/>
      <c r="H1" s="364"/>
      <c r="I1" s="364"/>
      <c r="J1" s="364"/>
      <c r="K1" s="364"/>
      <c r="L1" s="364"/>
      <c r="M1" s="364"/>
      <c r="N1" s="364"/>
      <c r="O1" s="364"/>
      <c r="P1" s="364"/>
      <c r="Q1" s="364"/>
    </row>
    <row r="2" spans="1:18" x14ac:dyDescent="0.25">
      <c r="A2" s="364"/>
      <c r="B2" s="364"/>
      <c r="C2" s="364"/>
      <c r="D2" s="364"/>
      <c r="E2" s="364"/>
      <c r="F2" s="364"/>
      <c r="G2" s="368" t="s">
        <v>0</v>
      </c>
      <c r="H2" s="369" t="s">
        <v>1</v>
      </c>
      <c r="I2" s="364"/>
      <c r="J2" s="364"/>
      <c r="K2" s="364"/>
      <c r="L2" s="364"/>
      <c r="M2" s="364"/>
      <c r="N2" s="364"/>
      <c r="O2" s="364"/>
      <c r="P2" s="364"/>
      <c r="Q2" s="364"/>
    </row>
    <row r="3" spans="1:18" x14ac:dyDescent="0.25">
      <c r="A3" s="364"/>
      <c r="B3" s="385"/>
      <c r="C3" s="385"/>
      <c r="D3" s="385"/>
      <c r="E3" s="385"/>
      <c r="F3" s="385"/>
      <c r="G3" s="370" t="s">
        <v>2</v>
      </c>
      <c r="H3" s="371">
        <v>9</v>
      </c>
      <c r="I3" s="364"/>
      <c r="J3" s="364"/>
      <c r="K3" s="364"/>
      <c r="L3" s="364"/>
      <c r="M3" s="364"/>
      <c r="N3" s="364"/>
      <c r="O3" s="364"/>
      <c r="P3" s="364"/>
      <c r="Q3" s="364"/>
    </row>
    <row r="4" spans="1:18" x14ac:dyDescent="0.25">
      <c r="A4" s="364"/>
      <c r="B4" s="385"/>
      <c r="C4" s="385"/>
      <c r="D4" s="385"/>
      <c r="E4" s="385"/>
      <c r="F4" s="385"/>
      <c r="G4" s="368" t="s">
        <v>3</v>
      </c>
      <c r="H4" s="372">
        <v>45771</v>
      </c>
      <c r="I4" s="364"/>
      <c r="J4" s="364"/>
      <c r="K4" s="364"/>
      <c r="L4" s="364"/>
      <c r="M4" s="364"/>
      <c r="N4" s="364"/>
      <c r="O4" s="364"/>
      <c r="P4" s="364"/>
      <c r="Q4" s="364"/>
    </row>
    <row r="5" spans="1:18" x14ac:dyDescent="0.25">
      <c r="A5" s="364"/>
      <c r="B5" s="385"/>
      <c r="C5" s="385"/>
      <c r="D5" s="385"/>
      <c r="E5" s="385"/>
      <c r="F5" s="385"/>
      <c r="G5" s="368" t="s">
        <v>4</v>
      </c>
      <c r="H5" s="369" t="s">
        <v>304</v>
      </c>
      <c r="I5" s="364"/>
      <c r="J5" s="364"/>
      <c r="K5" s="364"/>
      <c r="L5" s="364"/>
      <c r="M5" s="364"/>
      <c r="N5" s="364"/>
      <c r="O5" s="364"/>
      <c r="P5" s="364"/>
      <c r="Q5" s="364"/>
    </row>
    <row r="6" spans="1:18" x14ac:dyDescent="0.25">
      <c r="A6" s="364"/>
      <c r="B6" s="364"/>
      <c r="C6" s="364"/>
      <c r="D6" s="364"/>
      <c r="E6" s="364"/>
      <c r="F6" s="364"/>
      <c r="G6" s="364"/>
      <c r="H6" s="364"/>
      <c r="I6" s="364"/>
      <c r="J6" s="364"/>
      <c r="K6" s="364"/>
      <c r="L6" s="364"/>
      <c r="M6" s="364"/>
      <c r="N6" s="364"/>
      <c r="O6" s="364"/>
      <c r="P6" s="364"/>
      <c r="Q6" s="364"/>
    </row>
    <row r="7" spans="1:18" x14ac:dyDescent="0.25">
      <c r="A7" s="364"/>
      <c r="B7" s="386"/>
      <c r="C7" s="386"/>
      <c r="D7" s="386"/>
      <c r="E7" s="386"/>
      <c r="F7" s="386"/>
      <c r="G7" s="386"/>
      <c r="H7" s="386"/>
      <c r="I7" s="386"/>
      <c r="J7" s="386"/>
      <c r="K7" s="386"/>
      <c r="L7" s="386"/>
      <c r="M7" s="386"/>
      <c r="N7" s="386"/>
      <c r="O7" s="386"/>
      <c r="P7" s="386"/>
      <c r="Q7" s="386"/>
    </row>
    <row r="8" spans="1:18" s="367" customFormat="1" x14ac:dyDescent="0.25">
      <c r="A8" s="387"/>
      <c r="B8" s="388"/>
      <c r="C8" s="389"/>
      <c r="D8" s="389"/>
      <c r="E8" s="389"/>
      <c r="F8" s="389"/>
      <c r="G8" s="389"/>
      <c r="H8" s="389"/>
      <c r="I8" s="387"/>
      <c r="J8" s="387"/>
      <c r="K8" s="387"/>
      <c r="L8" s="387"/>
      <c r="M8" s="387"/>
      <c r="N8" s="387"/>
      <c r="O8" s="387"/>
      <c r="P8" s="387"/>
      <c r="Q8" s="387"/>
      <c r="R8" s="387"/>
    </row>
    <row r="9" spans="1:18" s="367" customFormat="1" ht="16.5" x14ac:dyDescent="0.25">
      <c r="A9" s="390"/>
      <c r="B9" s="681" t="s">
        <v>12</v>
      </c>
      <c r="C9" s="682"/>
      <c r="D9" s="704" t="str">
        <f>'PDI-01'!E13</f>
        <v xml:space="preserve">Excelencia Académica para la Formación Integral </v>
      </c>
      <c r="E9" s="705"/>
      <c r="F9" s="705"/>
      <c r="G9" s="705"/>
      <c r="H9" s="706"/>
      <c r="J9" s="390"/>
      <c r="K9" s="390"/>
      <c r="L9" s="390"/>
      <c r="M9" s="390"/>
      <c r="N9" s="390"/>
      <c r="O9" s="390"/>
      <c r="P9" s="390"/>
      <c r="Q9" s="390"/>
      <c r="R9" s="390"/>
    </row>
    <row r="10" spans="1:18" s="367" customFormat="1" ht="16.5" x14ac:dyDescent="0.25">
      <c r="A10" s="390"/>
      <c r="B10" s="363"/>
      <c r="C10" s="260"/>
      <c r="D10" s="302"/>
      <c r="E10" s="302"/>
      <c r="F10" s="302"/>
      <c r="G10" s="302"/>
      <c r="H10" s="302"/>
      <c r="J10" s="390"/>
      <c r="K10" s="390"/>
      <c r="L10" s="390"/>
      <c r="M10" s="390"/>
      <c r="N10" s="390"/>
      <c r="O10" s="390"/>
      <c r="P10" s="390"/>
      <c r="Q10" s="390"/>
      <c r="R10" s="390"/>
    </row>
    <row r="11" spans="1:18" s="367" customFormat="1" ht="31.5" customHeight="1" x14ac:dyDescent="0.25">
      <c r="A11" s="390"/>
      <c r="B11" s="681" t="s">
        <v>16</v>
      </c>
      <c r="C11" s="682"/>
      <c r="D11" s="704" t="str">
        <f>'PDI-01'!E15</f>
        <v>Gestión curricular</v>
      </c>
      <c r="E11" s="705"/>
      <c r="F11" s="705"/>
      <c r="G11" s="705"/>
      <c r="H11" s="706"/>
      <c r="J11" s="390"/>
      <c r="K11" s="390"/>
      <c r="L11" s="390"/>
      <c r="M11" s="390"/>
      <c r="N11" s="390"/>
      <c r="O11" s="390"/>
      <c r="P11" s="390"/>
      <c r="Q11" s="390"/>
      <c r="R11" s="390"/>
    </row>
    <row r="12" spans="1:18" s="367" customFormat="1" ht="16.5" x14ac:dyDescent="0.25">
      <c r="A12" s="390"/>
      <c r="B12" s="15"/>
      <c r="C12" s="14"/>
      <c r="D12" s="15"/>
      <c r="E12" s="15"/>
      <c r="F12" s="15"/>
      <c r="G12" s="15"/>
      <c r="H12" s="15"/>
      <c r="J12" s="390"/>
      <c r="K12" s="390"/>
      <c r="L12" s="390"/>
      <c r="M12" s="390"/>
      <c r="N12" s="390"/>
      <c r="O12" s="390"/>
      <c r="P12" s="390"/>
      <c r="Q12" s="390"/>
      <c r="R12" s="390"/>
    </row>
    <row r="13" spans="1:18" s="367" customFormat="1" ht="16.5" x14ac:dyDescent="0.25">
      <c r="A13" s="390"/>
      <c r="B13" s="681" t="s">
        <v>8</v>
      </c>
      <c r="C13" s="682"/>
      <c r="D13" s="704" t="str">
        <f>'PDI-01'!E11</f>
        <v>Diseño y renovación curricular de los programas académicos (PDI2028 – CEA - 01)</v>
      </c>
      <c r="E13" s="705"/>
      <c r="F13" s="705"/>
      <c r="G13" s="705"/>
      <c r="H13" s="706"/>
      <c r="J13" s="390"/>
      <c r="K13" s="390"/>
      <c r="L13" s="390"/>
      <c r="M13" s="390"/>
      <c r="N13" s="390"/>
      <c r="O13" s="390"/>
      <c r="P13" s="390"/>
      <c r="Q13" s="390"/>
      <c r="R13" s="390"/>
    </row>
    <row r="14" spans="1:18" s="367" customFormat="1" ht="16.5" x14ac:dyDescent="0.3">
      <c r="A14" s="376"/>
      <c r="B14" s="21"/>
      <c r="C14" s="21"/>
      <c r="D14" s="21"/>
      <c r="E14" s="21"/>
      <c r="F14" s="21"/>
      <c r="G14" s="21"/>
      <c r="H14" s="21"/>
      <c r="J14" s="376"/>
      <c r="K14" s="376"/>
      <c r="L14" s="376"/>
      <c r="M14" s="376"/>
      <c r="N14" s="376"/>
      <c r="O14" s="376"/>
      <c r="P14" s="376"/>
      <c r="Q14" s="376"/>
      <c r="R14" s="376"/>
    </row>
    <row r="15" spans="1:18" s="367" customFormat="1" ht="117.75" customHeight="1" x14ac:dyDescent="0.3">
      <c r="A15" s="376"/>
      <c r="B15" s="698" t="s">
        <v>286</v>
      </c>
      <c r="C15" s="575"/>
      <c r="D15" s="707" t="s">
        <v>287</v>
      </c>
      <c r="E15" s="708"/>
      <c r="F15" s="708"/>
      <c r="G15" s="708"/>
      <c r="H15" s="709"/>
      <c r="J15" s="376"/>
      <c r="K15" s="376"/>
      <c r="L15" s="376"/>
      <c r="M15" s="376"/>
      <c r="N15" s="376"/>
      <c r="O15" s="376"/>
      <c r="P15" s="376"/>
      <c r="Q15" s="376"/>
      <c r="R15" s="376"/>
    </row>
    <row r="16" spans="1:18" s="367" customFormat="1" ht="16.5" x14ac:dyDescent="0.3">
      <c r="A16" s="376"/>
      <c r="B16" s="606" t="s">
        <v>288</v>
      </c>
      <c r="C16" s="606"/>
      <c r="D16" s="606"/>
      <c r="E16" s="606"/>
      <c r="F16" s="606"/>
      <c r="G16" s="606"/>
      <c r="H16" s="606"/>
      <c r="I16" s="392"/>
      <c r="J16" s="392"/>
      <c r="K16" s="392"/>
      <c r="L16" s="392"/>
      <c r="M16" s="392"/>
      <c r="N16" s="392"/>
      <c r="O16" s="392"/>
      <c r="P16" s="392"/>
      <c r="Q16" s="392"/>
      <c r="R16" s="392"/>
    </row>
    <row r="17" spans="1:18" s="367" customFormat="1" ht="16.5" x14ac:dyDescent="0.3">
      <c r="A17" s="376"/>
      <c r="B17" s="10"/>
      <c r="C17" s="10"/>
      <c r="D17" s="10"/>
      <c r="E17" s="10"/>
      <c r="F17" s="10"/>
      <c r="G17" s="10"/>
      <c r="H17" s="10"/>
      <c r="I17" s="393"/>
      <c r="J17" s="394"/>
      <c r="K17" s="394"/>
      <c r="L17" s="394"/>
      <c r="M17" s="394"/>
      <c r="N17" s="394"/>
      <c r="O17" s="394"/>
      <c r="P17" s="394"/>
      <c r="Q17" s="394"/>
      <c r="R17" s="394"/>
    </row>
    <row r="18" spans="1:18" s="367" customFormat="1" ht="32.25" customHeight="1" x14ac:dyDescent="0.3">
      <c r="A18" s="376"/>
      <c r="B18" s="382" t="s">
        <v>289</v>
      </c>
      <c r="C18" s="703" t="str">
        <f>'PDI-03'!H16</f>
        <v>Acompañar a los programas académicos de pregrado y postgrado de las 10 facultades, para el diseño o la renovación de los currículos con base en el PEI, las orientaciones institucionales para la renovación curricular en la UTP, las necesidades del contexto y, los desarrollos científicos de las disciplinas.</v>
      </c>
      <c r="D18" s="703"/>
      <c r="E18" s="703"/>
      <c r="F18" s="703"/>
      <c r="G18" s="703"/>
      <c r="H18" s="703"/>
      <c r="I18" s="395"/>
      <c r="J18" s="376"/>
      <c r="K18" s="376"/>
      <c r="L18" s="376"/>
      <c r="M18" s="376"/>
      <c r="N18" s="376"/>
      <c r="O18" s="376"/>
      <c r="P18" s="376"/>
      <c r="Q18" s="376"/>
      <c r="R18" s="376"/>
    </row>
    <row r="19" spans="1:18" s="367" customFormat="1" x14ac:dyDescent="0.25">
      <c r="B19"/>
      <c r="C19"/>
      <c r="D19"/>
      <c r="E19"/>
      <c r="F19"/>
      <c r="G19"/>
      <c r="H19"/>
    </row>
    <row r="20" spans="1:18" s="367" customFormat="1" ht="38.25" customHeight="1" x14ac:dyDescent="0.25">
      <c r="B20" s="383" t="s">
        <v>290</v>
      </c>
      <c r="C20" s="383" t="s">
        <v>291</v>
      </c>
      <c r="D20" s="383" t="s">
        <v>292</v>
      </c>
      <c r="E20" s="383" t="s">
        <v>293</v>
      </c>
      <c r="F20" s="383" t="s">
        <v>294</v>
      </c>
      <c r="G20" s="384" t="s">
        <v>295</v>
      </c>
      <c r="H20" s="384" t="s">
        <v>296</v>
      </c>
    </row>
    <row r="21" spans="1:18" s="367" customFormat="1" ht="174.75" customHeight="1" x14ac:dyDescent="0.25">
      <c r="B21" s="449" t="s">
        <v>297</v>
      </c>
      <c r="C21" s="449" t="s">
        <v>298</v>
      </c>
      <c r="D21" s="449" t="s">
        <v>299</v>
      </c>
      <c r="E21" s="449" t="s">
        <v>300</v>
      </c>
      <c r="F21" s="449">
        <f>IFERROR(INDEX('Anexo Tabla Riesgos'!$E$9:$E$13,MATCH(D21,'Anexo Tabla Riesgos'!$D$9:$D$13,0))*INDEX('Anexo Tabla Riesgos'!$F$8:$J$8,MATCH(E21,'Anexo Tabla Riesgos'!$F$7:$J$7,0)),"-")</f>
        <v>6</v>
      </c>
      <c r="G21" s="449" t="s">
        <v>301</v>
      </c>
      <c r="H21" s="449" t="s">
        <v>302</v>
      </c>
    </row>
    <row r="22" spans="1:18" s="367" customFormat="1" ht="112.5" customHeight="1" x14ac:dyDescent="0.3">
      <c r="B22" s="450"/>
      <c r="C22" s="469"/>
      <c r="D22" s="425"/>
      <c r="E22" s="425"/>
      <c r="F22" s="425" t="str">
        <f>IFERROR(INDEX('Anexo Tabla Riesgos'!$E$9:$E$13,MATCH(D22,'Anexo Tabla Riesgos'!$D$9:$D$13,0))*INDEX('Anexo Tabla Riesgos'!$F$8:$J$8,MATCH(E22,'Anexo Tabla Riesgos'!$F$7:$J$7,0)),"-")</f>
        <v>-</v>
      </c>
      <c r="G22" s="425"/>
      <c r="H22" s="425"/>
    </row>
    <row r="23" spans="1:18" s="367" customFormat="1" ht="71.25" customHeight="1" x14ac:dyDescent="0.3">
      <c r="B23" s="449"/>
      <c r="C23" s="449"/>
      <c r="D23" s="424"/>
      <c r="E23" s="424"/>
      <c r="F23" s="424" t="str">
        <f>IFERROR(INDEX('Anexo Tabla Riesgos'!$E$9:$E$13,MATCH(D23,'Anexo Tabla Riesgos'!$D$9:$D$13,0))*INDEX('Anexo Tabla Riesgos'!$F$8:$J$8,MATCH(E23,'Anexo Tabla Riesgos'!$F$7:$J$7,0)),"-")</f>
        <v>-</v>
      </c>
      <c r="G23" s="424"/>
      <c r="H23" s="424"/>
    </row>
    <row r="24" spans="1:18" s="367" customFormat="1" ht="16.5" x14ac:dyDescent="0.3">
      <c r="B24" s="450"/>
      <c r="C24" s="450"/>
      <c r="D24" s="425"/>
      <c r="E24" s="425"/>
      <c r="F24" s="425" t="str">
        <f>IFERROR(INDEX('Anexo Tabla Riesgos'!$E$9:$E$13,MATCH(D24,'Anexo Tabla Riesgos'!$D$9:$D$13,0))*INDEX('Anexo Tabla Riesgos'!$F$8:$J$8,MATCH(E24,'Anexo Tabla Riesgos'!$F$7:$J$7,0)),"-")</f>
        <v>-</v>
      </c>
      <c r="G24" s="425"/>
      <c r="H24" s="425"/>
    </row>
    <row r="25" spans="1:18" s="367" customFormat="1" ht="69" customHeight="1" x14ac:dyDescent="0.3">
      <c r="B25" s="449"/>
      <c r="C25" s="449"/>
      <c r="D25" s="424"/>
      <c r="E25" s="424"/>
      <c r="F25" s="424" t="str">
        <f>IFERROR(INDEX('Anexo Tabla Riesgos'!$E$9:$E$13,MATCH(D25,'Anexo Tabla Riesgos'!$D$9:$D$13,0))*INDEX('Anexo Tabla Riesgos'!$F$8:$J$8,MATCH(E25,'Anexo Tabla Riesgos'!$F$7:$J$7,0)),"-")</f>
        <v>-</v>
      </c>
      <c r="G25" s="424"/>
      <c r="H25" s="424"/>
    </row>
    <row r="26" spans="1:18" s="367" customFormat="1" ht="30" customHeight="1" x14ac:dyDescent="0.3">
      <c r="B26" s="425"/>
      <c r="C26" s="425"/>
      <c r="D26" s="425"/>
      <c r="E26" s="425"/>
      <c r="F26" s="425" t="str">
        <f>IFERROR(INDEX('Anexo Tabla Riesgos'!$E$9:$E$13,MATCH(D26,'Anexo Tabla Riesgos'!$D$9:$D$13,0))*INDEX('Anexo Tabla Riesgos'!$F$8:$J$8,MATCH(E26,'Anexo Tabla Riesgos'!$F$7:$J$7,0)),"-")</f>
        <v>-</v>
      </c>
      <c r="G26" s="425"/>
      <c r="H26" s="425"/>
    </row>
    <row r="27" spans="1:18" s="367" customFormat="1" ht="30" customHeight="1" x14ac:dyDescent="0.3">
      <c r="B27" s="424"/>
      <c r="C27" s="424"/>
      <c r="D27" s="424"/>
      <c r="E27" s="424"/>
      <c r="F27" s="424" t="str">
        <f>IFERROR(INDEX('Anexo Tabla Riesgos'!$E$9:$E$13,MATCH(D27,'Anexo Tabla Riesgos'!$D$9:$D$13,0))*INDEX('Anexo Tabla Riesgos'!$F$8:$J$8,MATCH(E27,'Anexo Tabla Riesgos'!$F$7:$J$7,0)),"-")</f>
        <v>-</v>
      </c>
      <c r="G27" s="424"/>
      <c r="H27" s="424"/>
    </row>
    <row r="28" spans="1:18" s="367" customFormat="1" x14ac:dyDescent="0.25">
      <c r="M28" s="396" t="b">
        <f>AND(F21&gt;=3,F21&lt;=8)</f>
        <v>1</v>
      </c>
    </row>
    <row r="29" spans="1:18" s="367" customFormat="1" ht="16.5" x14ac:dyDescent="0.25">
      <c r="B29" s="702" t="s">
        <v>303</v>
      </c>
      <c r="C29" s="702"/>
      <c r="D29" s="702"/>
      <c r="E29" s="702"/>
      <c r="F29" s="702"/>
      <c r="G29" s="702"/>
      <c r="H29" s="702"/>
    </row>
    <row r="30" spans="1:18" s="367" customFormat="1" x14ac:dyDescent="0.25"/>
    <row r="31" spans="1:18" s="367" customFormat="1" x14ac:dyDescent="0.25"/>
    <row r="32" spans="1:18" s="367" customFormat="1" x14ac:dyDescent="0.25"/>
    <row r="33" s="367" customFormat="1" x14ac:dyDescent="0.25"/>
    <row r="34" s="367" customFormat="1" x14ac:dyDescent="0.25"/>
    <row r="35" s="367" customFormat="1" x14ac:dyDescent="0.25"/>
    <row r="36" s="367" customFormat="1" x14ac:dyDescent="0.25"/>
    <row r="37" s="367" customFormat="1" x14ac:dyDescent="0.25"/>
    <row r="38" s="367" customFormat="1" x14ac:dyDescent="0.25"/>
    <row r="39" s="367" customFormat="1" x14ac:dyDescent="0.25"/>
    <row r="40" s="367" customFormat="1" x14ac:dyDescent="0.25"/>
    <row r="41" s="367" customFormat="1" x14ac:dyDescent="0.25"/>
    <row r="42" s="367" customFormat="1" x14ac:dyDescent="0.25"/>
    <row r="43" s="367" customFormat="1" x14ac:dyDescent="0.25"/>
    <row r="44" s="367" customFormat="1" x14ac:dyDescent="0.25"/>
    <row r="45" s="367" customFormat="1" x14ac:dyDescent="0.25"/>
    <row r="46" s="367" customFormat="1" x14ac:dyDescent="0.25"/>
    <row r="47" s="367" customFormat="1" x14ac:dyDescent="0.25"/>
    <row r="48" s="367" customFormat="1" x14ac:dyDescent="0.25"/>
    <row r="49" s="367" customFormat="1" x14ac:dyDescent="0.25"/>
    <row r="50" s="367" customFormat="1" x14ac:dyDescent="0.25"/>
    <row r="51" s="367" customFormat="1" x14ac:dyDescent="0.25"/>
    <row r="52" s="367" customFormat="1" x14ac:dyDescent="0.25"/>
    <row r="53" s="367" customFormat="1" x14ac:dyDescent="0.25"/>
    <row r="54" s="367" customFormat="1" x14ac:dyDescent="0.25"/>
    <row r="55" s="367" customFormat="1" x14ac:dyDescent="0.25"/>
    <row r="56" s="367" customFormat="1" x14ac:dyDescent="0.25"/>
    <row r="57" s="367" customFormat="1" x14ac:dyDescent="0.25"/>
    <row r="58" s="367" customFormat="1" x14ac:dyDescent="0.25"/>
    <row r="59" s="367" customFormat="1" x14ac:dyDescent="0.25"/>
    <row r="60" s="367" customFormat="1" x14ac:dyDescent="0.25"/>
    <row r="61" s="367" customFormat="1" x14ac:dyDescent="0.25"/>
    <row r="62" s="367" customFormat="1" x14ac:dyDescent="0.25"/>
    <row r="63" s="367" customFormat="1" x14ac:dyDescent="0.25"/>
    <row r="64" s="367" customFormat="1" x14ac:dyDescent="0.25"/>
    <row r="65" s="367" customFormat="1" x14ac:dyDescent="0.25"/>
    <row r="66" s="367" customFormat="1" x14ac:dyDescent="0.25"/>
    <row r="67" s="367" customFormat="1" x14ac:dyDescent="0.25"/>
    <row r="68" s="367" customFormat="1" x14ac:dyDescent="0.25"/>
    <row r="69" s="367" customFormat="1" hidden="1" x14ac:dyDescent="0.25"/>
    <row r="70" s="367" customFormat="1" hidden="1" x14ac:dyDescent="0.25"/>
    <row r="71" s="367" customFormat="1" hidden="1" x14ac:dyDescent="0.25"/>
    <row r="72" s="367" customFormat="1" hidden="1" x14ac:dyDescent="0.25"/>
    <row r="73" s="367" customFormat="1" hidden="1" x14ac:dyDescent="0.25"/>
    <row r="74" s="367" customFormat="1" hidden="1" x14ac:dyDescent="0.25"/>
    <row r="75" s="367" customFormat="1" hidden="1" x14ac:dyDescent="0.25"/>
    <row r="76" s="367" customFormat="1" hidden="1" x14ac:dyDescent="0.25"/>
    <row r="77" s="367" customFormat="1" hidden="1" x14ac:dyDescent="0.25"/>
    <row r="78" s="367" customFormat="1" hidden="1" x14ac:dyDescent="0.25"/>
    <row r="79" s="367" customFormat="1" hidden="1" x14ac:dyDescent="0.25"/>
    <row r="80" s="367" customFormat="1" hidden="1" x14ac:dyDescent="0.25"/>
    <row r="81" s="367" customFormat="1" hidden="1" x14ac:dyDescent="0.25"/>
    <row r="82" s="367" customFormat="1" hidden="1" x14ac:dyDescent="0.25"/>
    <row r="83" s="367" customFormat="1" hidden="1" x14ac:dyDescent="0.25"/>
    <row r="84" s="367" customFormat="1" hidden="1" x14ac:dyDescent="0.25"/>
    <row r="85" s="367" customFormat="1" hidden="1" x14ac:dyDescent="0.25"/>
    <row r="86" s="367" customFormat="1" hidden="1" x14ac:dyDescent="0.25"/>
    <row r="87" s="367" customFormat="1" hidden="1" x14ac:dyDescent="0.25"/>
    <row r="88" s="367" customFormat="1" hidden="1" x14ac:dyDescent="0.25"/>
    <row r="89" s="367" customFormat="1" hidden="1" x14ac:dyDescent="0.25"/>
    <row r="90" s="367" customFormat="1" hidden="1" x14ac:dyDescent="0.25"/>
    <row r="91" s="367" customFormat="1" hidden="1" x14ac:dyDescent="0.25"/>
    <row r="92" s="367" customFormat="1" hidden="1" x14ac:dyDescent="0.25"/>
    <row r="93" s="367" customFormat="1" hidden="1" x14ac:dyDescent="0.25"/>
    <row r="94" s="367" customFormat="1" hidden="1" x14ac:dyDescent="0.25"/>
    <row r="95" s="367" customFormat="1" hidden="1" x14ac:dyDescent="0.25"/>
    <row r="96" s="367" customFormat="1" hidden="1" x14ac:dyDescent="0.25"/>
    <row r="97" s="367" customFormat="1" hidden="1" x14ac:dyDescent="0.25"/>
    <row r="98" s="367" customFormat="1" hidden="1" x14ac:dyDescent="0.25"/>
    <row r="99" s="367" customFormat="1" hidden="1" x14ac:dyDescent="0.25"/>
    <row r="100" s="367" customFormat="1" hidden="1" x14ac:dyDescent="0.25"/>
    <row r="101" s="367" customFormat="1" hidden="1" x14ac:dyDescent="0.25"/>
    <row r="102" s="367" customFormat="1" hidden="1" x14ac:dyDescent="0.25"/>
    <row r="103" s="367" customFormat="1" hidden="1" x14ac:dyDescent="0.25"/>
    <row r="104" s="367" customFormat="1" hidden="1" x14ac:dyDescent="0.25"/>
    <row r="105" s="367" customFormat="1" hidden="1" x14ac:dyDescent="0.25"/>
    <row r="106" s="367" customFormat="1" hidden="1" x14ac:dyDescent="0.25"/>
    <row r="107" s="367" customFormat="1" hidden="1" x14ac:dyDescent="0.25"/>
    <row r="108" s="367" customFormat="1" hidden="1" x14ac:dyDescent="0.25"/>
    <row r="109" s="367" customFormat="1" hidden="1" x14ac:dyDescent="0.25"/>
    <row r="110" s="367" customFormat="1" hidden="1" x14ac:dyDescent="0.25"/>
    <row r="111" s="367" customFormat="1" hidden="1" x14ac:dyDescent="0.25"/>
    <row r="112" s="367" customFormat="1" hidden="1" x14ac:dyDescent="0.25"/>
    <row r="113" s="367" customFormat="1" hidden="1" x14ac:dyDescent="0.25"/>
    <row r="114" s="367" customFormat="1" hidden="1" x14ac:dyDescent="0.25"/>
    <row r="115" s="367" customFormat="1" hidden="1" x14ac:dyDescent="0.25"/>
    <row r="116" s="367" customFormat="1" hidden="1" x14ac:dyDescent="0.25"/>
    <row r="117" s="367" customFormat="1" hidden="1" x14ac:dyDescent="0.25"/>
    <row r="118" s="367" customFormat="1" hidden="1" x14ac:dyDescent="0.25"/>
    <row r="119" s="367" customFormat="1" hidden="1" x14ac:dyDescent="0.25"/>
    <row r="120" s="367" customFormat="1" hidden="1" x14ac:dyDescent="0.25"/>
    <row r="121" s="367" customFormat="1" hidden="1" x14ac:dyDescent="0.25"/>
    <row r="122" s="367" customFormat="1" hidden="1" x14ac:dyDescent="0.25"/>
    <row r="123" s="367" customFormat="1" hidden="1" x14ac:dyDescent="0.25"/>
    <row r="124" s="367" customFormat="1" hidden="1" x14ac:dyDescent="0.25"/>
    <row r="125" s="367" customFormat="1" hidden="1" x14ac:dyDescent="0.25"/>
    <row r="126" s="367" customFormat="1" hidden="1" x14ac:dyDescent="0.25"/>
    <row r="127" s="367" customFormat="1" hidden="1" x14ac:dyDescent="0.25"/>
    <row r="128" s="367" customFormat="1" hidden="1" x14ac:dyDescent="0.25"/>
    <row r="129" s="367" customFormat="1" hidden="1" x14ac:dyDescent="0.25"/>
    <row r="130" s="367" customFormat="1" hidden="1" x14ac:dyDescent="0.25"/>
    <row r="131" s="367" customFormat="1" hidden="1" x14ac:dyDescent="0.25"/>
    <row r="132" s="367" customFormat="1" hidden="1" x14ac:dyDescent="0.25"/>
    <row r="133" s="367" customFormat="1" hidden="1" x14ac:dyDescent="0.25"/>
    <row r="134" s="367" customFormat="1" hidden="1" x14ac:dyDescent="0.25"/>
    <row r="135" s="367" customFormat="1" hidden="1" x14ac:dyDescent="0.25"/>
    <row r="136" s="367" customFormat="1" hidden="1" x14ac:dyDescent="0.25"/>
    <row r="137" s="367" customFormat="1" hidden="1" x14ac:dyDescent="0.25"/>
    <row r="138" s="367" customFormat="1" hidden="1" x14ac:dyDescent="0.25"/>
    <row r="139" s="367" customFormat="1" hidden="1" x14ac:dyDescent="0.25"/>
    <row r="140" s="367" customFormat="1" hidden="1" x14ac:dyDescent="0.25"/>
    <row r="141" s="367" customFormat="1" hidden="1" x14ac:dyDescent="0.25"/>
    <row r="142" s="367" customFormat="1" hidden="1" x14ac:dyDescent="0.25"/>
    <row r="143" s="367" customFormat="1" hidden="1" x14ac:dyDescent="0.25"/>
    <row r="144" s="367" customFormat="1" hidden="1" x14ac:dyDescent="0.25"/>
    <row r="145" s="367" customFormat="1" hidden="1" x14ac:dyDescent="0.25"/>
    <row r="146" s="367" customFormat="1" hidden="1" x14ac:dyDescent="0.25"/>
    <row r="147" s="367" customFormat="1" hidden="1" x14ac:dyDescent="0.25"/>
    <row r="148" s="367" customFormat="1" hidden="1" x14ac:dyDescent="0.25"/>
    <row r="149" s="367" customFormat="1" hidden="1" x14ac:dyDescent="0.25"/>
    <row r="150" s="367" customFormat="1" hidden="1" x14ac:dyDescent="0.25"/>
    <row r="151" s="367" customFormat="1" hidden="1" x14ac:dyDescent="0.25"/>
    <row r="152" s="367" customFormat="1" hidden="1" x14ac:dyDescent="0.25"/>
    <row r="153" s="367" customFormat="1" hidden="1" x14ac:dyDescent="0.25"/>
    <row r="154" s="367" customFormat="1" hidden="1" x14ac:dyDescent="0.25"/>
    <row r="155" s="367" customFormat="1" hidden="1" x14ac:dyDescent="0.25"/>
    <row r="156" s="367" customFormat="1" hidden="1" x14ac:dyDescent="0.25"/>
    <row r="157" s="367" customFormat="1" hidden="1" x14ac:dyDescent="0.25"/>
    <row r="158" s="367" customFormat="1" hidden="1" x14ac:dyDescent="0.25"/>
    <row r="159" s="367" customFormat="1" hidden="1" x14ac:dyDescent="0.25"/>
    <row r="160" s="367" customFormat="1" hidden="1" x14ac:dyDescent="0.25"/>
    <row r="161" s="367" customFormat="1" hidden="1" x14ac:dyDescent="0.25"/>
    <row r="162" s="367" customFormat="1" hidden="1" x14ac:dyDescent="0.25"/>
    <row r="163" s="367" customFormat="1" hidden="1" x14ac:dyDescent="0.25"/>
    <row r="164" s="367" customFormat="1" hidden="1" x14ac:dyDescent="0.25"/>
    <row r="165" s="367" customFormat="1" hidden="1" x14ac:dyDescent="0.25"/>
    <row r="166" s="367" customFormat="1" hidden="1" x14ac:dyDescent="0.25"/>
    <row r="167" s="367" customFormat="1" hidden="1" x14ac:dyDescent="0.25"/>
    <row r="168" s="367" customFormat="1" hidden="1" x14ac:dyDescent="0.25"/>
    <row r="169" s="367" customFormat="1" hidden="1" x14ac:dyDescent="0.25"/>
    <row r="170" s="367" customFormat="1" hidden="1" x14ac:dyDescent="0.25"/>
    <row r="171" s="367" customFormat="1" hidden="1" x14ac:dyDescent="0.25"/>
    <row r="172" s="367" customFormat="1" hidden="1" x14ac:dyDescent="0.25"/>
    <row r="173" s="367" customFormat="1" hidden="1" x14ac:dyDescent="0.25"/>
    <row r="174" s="367" customFormat="1" hidden="1" x14ac:dyDescent="0.25"/>
    <row r="175" s="367" customFormat="1" hidden="1" x14ac:dyDescent="0.25"/>
    <row r="176" s="367" customFormat="1" hidden="1" x14ac:dyDescent="0.25"/>
    <row r="177" s="367" customFormat="1" hidden="1" x14ac:dyDescent="0.25"/>
    <row r="178" s="367" customFormat="1" hidden="1" x14ac:dyDescent="0.25"/>
    <row r="179" s="367" customFormat="1" hidden="1" x14ac:dyDescent="0.25"/>
    <row r="180" s="367" customFormat="1" hidden="1" x14ac:dyDescent="0.25"/>
    <row r="181" s="367" customFormat="1" hidden="1" x14ac:dyDescent="0.25"/>
    <row r="182" s="367" customFormat="1" hidden="1" x14ac:dyDescent="0.25"/>
    <row r="183" s="367" customFormat="1" hidden="1" x14ac:dyDescent="0.25"/>
    <row r="184" s="367" customFormat="1" hidden="1" x14ac:dyDescent="0.25"/>
    <row r="185" s="367" customFormat="1" hidden="1" x14ac:dyDescent="0.25"/>
    <row r="186" s="367" customFormat="1" hidden="1" x14ac:dyDescent="0.25"/>
    <row r="187" s="367" customFormat="1" hidden="1" x14ac:dyDescent="0.25"/>
    <row r="188" s="367" customFormat="1" hidden="1" x14ac:dyDescent="0.25"/>
    <row r="189" s="367" customFormat="1" hidden="1" x14ac:dyDescent="0.25"/>
    <row r="190" s="367" customFormat="1" hidden="1" x14ac:dyDescent="0.25"/>
    <row r="191" s="367" customFormat="1" hidden="1" x14ac:dyDescent="0.25"/>
    <row r="192" s="367" customFormat="1" hidden="1" x14ac:dyDescent="0.25"/>
    <row r="193" s="367" customFormat="1" hidden="1" x14ac:dyDescent="0.25"/>
    <row r="194" s="367" customFormat="1" hidden="1" x14ac:dyDescent="0.25"/>
    <row r="195" s="367" customFormat="1" hidden="1" x14ac:dyDescent="0.25"/>
    <row r="196" s="367" customFormat="1" hidden="1" x14ac:dyDescent="0.25"/>
    <row r="197" s="367" customFormat="1" hidden="1" x14ac:dyDescent="0.25"/>
    <row r="198" s="367" customFormat="1" hidden="1" x14ac:dyDescent="0.25"/>
    <row r="199" s="367" customFormat="1" hidden="1" x14ac:dyDescent="0.25"/>
    <row r="200" s="367" customFormat="1" hidden="1" x14ac:dyDescent="0.25"/>
    <row r="201" s="367" customFormat="1" hidden="1" x14ac:dyDescent="0.25"/>
    <row r="202" s="367" customFormat="1" hidden="1" x14ac:dyDescent="0.25"/>
    <row r="203" s="367" customFormat="1" hidden="1" x14ac:dyDescent="0.25"/>
    <row r="204" s="367" customFormat="1" hidden="1" x14ac:dyDescent="0.25"/>
    <row r="205" s="367" customFormat="1" hidden="1" x14ac:dyDescent="0.25"/>
    <row r="206" s="367" customFormat="1" hidden="1" x14ac:dyDescent="0.25"/>
    <row r="207" s="367" customFormat="1" hidden="1" x14ac:dyDescent="0.25"/>
    <row r="208" s="367" customFormat="1" hidden="1" x14ac:dyDescent="0.25"/>
    <row r="209" s="367" customFormat="1" hidden="1" x14ac:dyDescent="0.25"/>
    <row r="210" s="367" customFormat="1" hidden="1" x14ac:dyDescent="0.25"/>
    <row r="211" s="367" customFormat="1" hidden="1" x14ac:dyDescent="0.25"/>
    <row r="212" s="367" customFormat="1" hidden="1" x14ac:dyDescent="0.25"/>
    <row r="213" s="367" customFormat="1" hidden="1" x14ac:dyDescent="0.25"/>
    <row r="214" s="367" customFormat="1" hidden="1" x14ac:dyDescent="0.25"/>
    <row r="215" s="367" customFormat="1" hidden="1" x14ac:dyDescent="0.25"/>
    <row r="216" s="367" customFormat="1" hidden="1" x14ac:dyDescent="0.25"/>
    <row r="217" s="367" customFormat="1" hidden="1" x14ac:dyDescent="0.25"/>
    <row r="218" s="367" customFormat="1" hidden="1" x14ac:dyDescent="0.25"/>
    <row r="219" s="367" customFormat="1" hidden="1" x14ac:dyDescent="0.25"/>
    <row r="220" s="367" customFormat="1" hidden="1" x14ac:dyDescent="0.25"/>
    <row r="221" s="367" customFormat="1" hidden="1" x14ac:dyDescent="0.25"/>
    <row r="222" s="367" customFormat="1" hidden="1" x14ac:dyDescent="0.25"/>
    <row r="223" s="367" customFormat="1" hidden="1" x14ac:dyDescent="0.25"/>
  </sheetData>
  <mergeCells count="11">
    <mergeCell ref="B29:H29"/>
    <mergeCell ref="B15:C15"/>
    <mergeCell ref="C18:H18"/>
    <mergeCell ref="D9:H9"/>
    <mergeCell ref="D11:H11"/>
    <mergeCell ref="D13:H13"/>
    <mergeCell ref="D15:H15"/>
    <mergeCell ref="B16:H16"/>
    <mergeCell ref="B9:C9"/>
    <mergeCell ref="B11:C11"/>
    <mergeCell ref="B13:C13"/>
  </mergeCells>
  <conditionalFormatting sqref="F21:F27">
    <cfRule type="expression" dxfId="14" priority="1">
      <formula>AND(F21&gt;=15,F21&lt;=25)</formula>
    </cfRule>
    <cfRule type="expression" dxfId="13" priority="2">
      <formula>AND(F21&gt;=9,F21&lt;=12)</formula>
    </cfRule>
    <cfRule type="expression" dxfId="12" priority="3">
      <formula>AND(F21&gt;=3,F21&lt;=8)</formula>
    </cfRule>
    <cfRule type="expression" dxfId="11" priority="4">
      <formula>AND(F21&gt;=1,F21&lt;=2)</formula>
    </cfRule>
  </conditionalFormatting>
  <dataValidations count="2">
    <dataValidation type="list" allowBlank="1" showInputMessage="1" showErrorMessage="1" sqref="B21:B27">
      <formula1>riesg</formula1>
    </dataValidation>
    <dataValidation allowBlank="1" showInputMessage="1" showErrorMessage="1" prompt="De acuerdo al análisis de los factores interno y externos que incluyo en el estudio de contexto del proceso, establezca claramente la causa que genera el riesgo." sqref="C22"/>
  </dataValidations>
  <pageMargins left="0.7" right="0.7" top="0.75" bottom="0.75" header="0.3" footer="0.3"/>
  <pageSetup paperSize="9" orientation="portrait" horizontalDpi="4294967295" verticalDpi="4294967295"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'Anexo Tabla Riesgos'!$D$9:$D$13</xm:f>
          </x14:formula1>
          <xm:sqref>D21:D27</xm:sqref>
        </x14:dataValidation>
        <x14:dataValidation type="list" allowBlank="1" showInputMessage="1" showErrorMessage="1">
          <x14:formula1>
            <xm:f>'Anexo Tabla Riesgos'!$F$7:$J$7</xm:f>
          </x14:formula1>
          <xm:sqref>E21:E27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3:X89"/>
  <sheetViews>
    <sheetView topLeftCell="E40" workbookViewId="0">
      <selection activeCell="V59" sqref="V59"/>
    </sheetView>
  </sheetViews>
  <sheetFormatPr baseColWidth="10" defaultColWidth="11.42578125" defaultRowHeight="15" x14ac:dyDescent="0.25"/>
  <cols>
    <col min="6" max="6" width="14.85546875" customWidth="1"/>
    <col min="13" max="13" width="12.85546875" customWidth="1"/>
    <col min="14" max="14" width="13.140625" customWidth="1"/>
    <col min="15" max="20" width="0" hidden="1" customWidth="1"/>
    <col min="23" max="23" width="16.28515625" customWidth="1"/>
    <col min="24" max="24" width="58.5703125" customWidth="1"/>
  </cols>
  <sheetData>
    <row r="3" spans="2:2" x14ac:dyDescent="0.25">
      <c r="B3" s="295" t="s">
        <v>290</v>
      </c>
    </row>
    <row r="4" spans="2:2" x14ac:dyDescent="0.25">
      <c r="B4" t="s">
        <v>297</v>
      </c>
    </row>
    <row r="5" spans="2:2" x14ac:dyDescent="0.25">
      <c r="B5" t="s">
        <v>326</v>
      </c>
    </row>
    <row r="6" spans="2:2" x14ac:dyDescent="0.25">
      <c r="B6" t="s">
        <v>327</v>
      </c>
    </row>
    <row r="7" spans="2:2" x14ac:dyDescent="0.25">
      <c r="B7" t="s">
        <v>328</v>
      </c>
    </row>
    <row r="8" spans="2:2" x14ac:dyDescent="0.25">
      <c r="B8" t="s">
        <v>329</v>
      </c>
    </row>
    <row r="9" spans="2:2" x14ac:dyDescent="0.25">
      <c r="B9" t="s">
        <v>330</v>
      </c>
    </row>
    <row r="10" spans="2:2" x14ac:dyDescent="0.25">
      <c r="B10" t="s">
        <v>331</v>
      </c>
    </row>
    <row r="11" spans="2:2" x14ac:dyDescent="0.25">
      <c r="B11" t="s">
        <v>332</v>
      </c>
    </row>
    <row r="12" spans="2:2" x14ac:dyDescent="0.25">
      <c r="B12" t="s">
        <v>333</v>
      </c>
    </row>
    <row r="13" spans="2:2" x14ac:dyDescent="0.25">
      <c r="B13" t="s">
        <v>334</v>
      </c>
    </row>
    <row r="14" spans="2:2" x14ac:dyDescent="0.25">
      <c r="B14" t="s">
        <v>335</v>
      </c>
    </row>
    <row r="15" spans="2:2" x14ac:dyDescent="0.25">
      <c r="B15" t="s">
        <v>336</v>
      </c>
    </row>
    <row r="16" spans="2:2" x14ac:dyDescent="0.25">
      <c r="B16" t="s">
        <v>337</v>
      </c>
    </row>
    <row r="18" spans="2:2" x14ac:dyDescent="0.25">
      <c r="B18" s="295" t="s">
        <v>292</v>
      </c>
    </row>
    <row r="19" spans="2:2" x14ac:dyDescent="0.25">
      <c r="B19" t="s">
        <v>338</v>
      </c>
    </row>
    <row r="20" spans="2:2" x14ac:dyDescent="0.25">
      <c r="B20" t="s">
        <v>339</v>
      </c>
    </row>
    <row r="21" spans="2:2" x14ac:dyDescent="0.25">
      <c r="B21" t="s">
        <v>340</v>
      </c>
    </row>
    <row r="22" spans="2:2" x14ac:dyDescent="0.25">
      <c r="B22" t="s">
        <v>341</v>
      </c>
    </row>
    <row r="23" spans="2:2" x14ac:dyDescent="0.25">
      <c r="B23" t="s">
        <v>342</v>
      </c>
    </row>
    <row r="25" spans="2:2" x14ac:dyDescent="0.25">
      <c r="B25" s="295" t="s">
        <v>293</v>
      </c>
    </row>
    <row r="26" spans="2:2" x14ac:dyDescent="0.25">
      <c r="B26" t="s">
        <v>343</v>
      </c>
    </row>
    <row r="27" spans="2:2" x14ac:dyDescent="0.25">
      <c r="B27" t="s">
        <v>344</v>
      </c>
    </row>
    <row r="28" spans="2:2" x14ac:dyDescent="0.25">
      <c r="B28" t="s">
        <v>340</v>
      </c>
    </row>
    <row r="29" spans="2:2" x14ac:dyDescent="0.25">
      <c r="B29" t="s">
        <v>345</v>
      </c>
    </row>
    <row r="30" spans="2:2" x14ac:dyDescent="0.25">
      <c r="B30" t="s">
        <v>346</v>
      </c>
    </row>
    <row r="34" spans="2:20" ht="15.75" thickBot="1" x14ac:dyDescent="0.3"/>
    <row r="35" spans="2:20" x14ac:dyDescent="0.25">
      <c r="B35" s="279"/>
      <c r="C35" s="280"/>
      <c r="D35" s="280"/>
      <c r="E35" s="280"/>
      <c r="F35" s="280"/>
      <c r="G35" s="280"/>
      <c r="H35" s="280"/>
      <c r="I35" s="280"/>
      <c r="J35" s="280"/>
      <c r="K35" s="281"/>
    </row>
    <row r="36" spans="2:20" ht="18" x14ac:dyDescent="0.25">
      <c r="B36" s="282"/>
      <c r="C36" s="710" t="s">
        <v>347</v>
      </c>
      <c r="D36" s="710"/>
      <c r="E36" s="710"/>
      <c r="F36" s="710"/>
      <c r="G36" s="710"/>
      <c r="H36" s="710"/>
      <c r="I36" s="710"/>
      <c r="J36" s="710"/>
      <c r="K36" s="283"/>
    </row>
    <row r="37" spans="2:20" x14ac:dyDescent="0.25">
      <c r="B37" s="282"/>
      <c r="C37" s="6"/>
      <c r="D37" s="6"/>
      <c r="E37" s="6"/>
      <c r="F37" s="6"/>
      <c r="G37" s="6"/>
      <c r="H37" s="6"/>
      <c r="I37" s="6"/>
      <c r="J37" s="6"/>
      <c r="K37" s="283"/>
    </row>
    <row r="38" spans="2:20" ht="16.5" customHeight="1" x14ac:dyDescent="0.25">
      <c r="B38" s="282"/>
      <c r="C38" s="6"/>
      <c r="D38" s="6"/>
      <c r="E38" s="6"/>
      <c r="F38" s="711" t="s">
        <v>293</v>
      </c>
      <c r="G38" s="711"/>
      <c r="H38" s="711"/>
      <c r="I38" s="711"/>
      <c r="J38" s="711"/>
      <c r="K38" s="283"/>
      <c r="M38" s="289"/>
      <c r="N38" s="299" t="s">
        <v>348</v>
      </c>
      <c r="O38" s="299"/>
      <c r="P38" s="299"/>
      <c r="Q38" s="299"/>
      <c r="R38" s="299"/>
      <c r="S38" s="299"/>
      <c r="T38" s="299"/>
    </row>
    <row r="39" spans="2:20" ht="16.5" x14ac:dyDescent="0.25">
      <c r="B39" s="282"/>
      <c r="C39" s="6"/>
      <c r="D39" s="6"/>
      <c r="E39" s="6"/>
      <c r="F39" s="284" t="s">
        <v>349</v>
      </c>
      <c r="G39" s="284" t="s">
        <v>300</v>
      </c>
      <c r="H39" s="284" t="s">
        <v>299</v>
      </c>
      <c r="I39" s="284" t="s">
        <v>350</v>
      </c>
      <c r="J39" s="284" t="s">
        <v>351</v>
      </c>
      <c r="K39" s="283"/>
      <c r="M39" s="6"/>
      <c r="N39" s="6"/>
      <c r="O39" s="6"/>
      <c r="P39" s="6"/>
      <c r="Q39" s="6"/>
      <c r="R39" s="6"/>
      <c r="S39" s="6"/>
      <c r="T39" s="6"/>
    </row>
    <row r="40" spans="2:20" ht="16.5" x14ac:dyDescent="0.25">
      <c r="B40" s="282"/>
      <c r="C40" s="6"/>
      <c r="D40" s="6"/>
      <c r="E40" s="6"/>
      <c r="F40" s="284">
        <v>1</v>
      </c>
      <c r="G40" s="284">
        <v>2</v>
      </c>
      <c r="H40" s="284">
        <v>3</v>
      </c>
      <c r="I40" s="284">
        <v>4</v>
      </c>
      <c r="J40" s="284">
        <v>5</v>
      </c>
      <c r="K40" s="283"/>
      <c r="M40" s="290"/>
      <c r="N40" s="299" t="s">
        <v>352</v>
      </c>
      <c r="O40" s="299"/>
      <c r="P40" s="299"/>
      <c r="Q40" s="299"/>
      <c r="R40" s="299"/>
      <c r="S40" s="299"/>
      <c r="T40" s="299"/>
    </row>
    <row r="41" spans="2:20" ht="16.5" x14ac:dyDescent="0.3">
      <c r="B41" s="282"/>
      <c r="C41" s="711" t="s">
        <v>292</v>
      </c>
      <c r="D41" s="285" t="s">
        <v>353</v>
      </c>
      <c r="E41" s="284">
        <v>5</v>
      </c>
      <c r="F41" s="296">
        <v>5</v>
      </c>
      <c r="G41" s="286">
        <v>10</v>
      </c>
      <c r="H41" s="287">
        <v>15</v>
      </c>
      <c r="I41" s="287">
        <v>20</v>
      </c>
      <c r="J41" s="287">
        <v>25</v>
      </c>
      <c r="K41" s="283"/>
      <c r="M41" s="6"/>
      <c r="N41" s="6"/>
      <c r="O41" s="6"/>
      <c r="P41" s="6"/>
      <c r="Q41" s="6"/>
      <c r="R41" s="6"/>
      <c r="S41" s="6"/>
      <c r="T41" s="6"/>
    </row>
    <row r="42" spans="2:20" ht="16.5" x14ac:dyDescent="0.3">
      <c r="B42" s="282"/>
      <c r="C42" s="711"/>
      <c r="D42" s="285" t="s">
        <v>354</v>
      </c>
      <c r="E42" s="284">
        <v>4</v>
      </c>
      <c r="F42" s="296">
        <v>4</v>
      </c>
      <c r="G42" s="297">
        <v>8</v>
      </c>
      <c r="H42" s="286">
        <v>12</v>
      </c>
      <c r="I42" s="287">
        <v>16</v>
      </c>
      <c r="J42" s="287">
        <v>20</v>
      </c>
      <c r="K42" s="283"/>
      <c r="M42" s="298"/>
      <c r="N42" s="299" t="s">
        <v>355</v>
      </c>
      <c r="O42" s="299"/>
      <c r="P42" s="299"/>
      <c r="Q42" s="299"/>
      <c r="R42" s="299"/>
      <c r="S42" s="299"/>
      <c r="T42" s="299"/>
    </row>
    <row r="43" spans="2:20" ht="16.5" x14ac:dyDescent="0.3">
      <c r="B43" s="282"/>
      <c r="C43" s="711"/>
      <c r="D43" s="285" t="s">
        <v>299</v>
      </c>
      <c r="E43" s="284">
        <v>3</v>
      </c>
      <c r="F43" s="296">
        <v>3</v>
      </c>
      <c r="G43" s="297">
        <v>6</v>
      </c>
      <c r="H43" s="286">
        <v>9</v>
      </c>
      <c r="I43" s="286">
        <v>12</v>
      </c>
      <c r="J43" s="287">
        <v>15</v>
      </c>
      <c r="K43" s="283"/>
      <c r="M43" s="6"/>
      <c r="N43" s="6"/>
      <c r="O43" s="6"/>
      <c r="P43" s="6"/>
      <c r="Q43" s="6"/>
      <c r="R43" s="6"/>
      <c r="S43" s="6"/>
      <c r="T43" s="6"/>
    </row>
    <row r="44" spans="2:20" ht="16.5" x14ac:dyDescent="0.3">
      <c r="B44" s="282"/>
      <c r="C44" s="711"/>
      <c r="D44" s="285" t="s">
        <v>356</v>
      </c>
      <c r="E44" s="284">
        <v>2</v>
      </c>
      <c r="F44" s="288">
        <v>2</v>
      </c>
      <c r="G44" s="297">
        <v>4</v>
      </c>
      <c r="H44" s="297">
        <v>6</v>
      </c>
      <c r="I44" s="297">
        <v>8</v>
      </c>
      <c r="J44" s="286">
        <v>10</v>
      </c>
      <c r="K44" s="283"/>
      <c r="M44" s="291"/>
      <c r="N44" s="299" t="s">
        <v>357</v>
      </c>
      <c r="O44" s="299"/>
      <c r="P44" s="299"/>
      <c r="Q44" s="299"/>
      <c r="R44" s="299"/>
      <c r="S44" s="299"/>
      <c r="T44" s="299"/>
    </row>
    <row r="45" spans="2:20" ht="16.5" x14ac:dyDescent="0.3">
      <c r="B45" s="282"/>
      <c r="C45" s="711"/>
      <c r="D45" s="285" t="s">
        <v>358</v>
      </c>
      <c r="E45" s="284">
        <v>1</v>
      </c>
      <c r="F45" s="288">
        <v>1</v>
      </c>
      <c r="G45" s="288">
        <v>2</v>
      </c>
      <c r="H45" s="297">
        <v>3</v>
      </c>
      <c r="I45" s="297">
        <v>4</v>
      </c>
      <c r="J45" s="297">
        <v>5</v>
      </c>
      <c r="K45" s="283"/>
    </row>
    <row r="46" spans="2:20" x14ac:dyDescent="0.25">
      <c r="B46" s="282"/>
      <c r="C46" s="6"/>
      <c r="D46" s="6"/>
      <c r="E46" s="6"/>
      <c r="F46" s="6"/>
      <c r="G46" s="6"/>
      <c r="H46" s="6"/>
      <c r="I46" s="6"/>
      <c r="J46" s="6"/>
      <c r="K46" s="283"/>
    </row>
    <row r="47" spans="2:20" ht="16.5" x14ac:dyDescent="0.25">
      <c r="B47" s="282"/>
      <c r="C47" s="289"/>
      <c r="D47" s="703" t="s">
        <v>359</v>
      </c>
      <c r="E47" s="703"/>
      <c r="F47" s="703"/>
      <c r="G47" s="703"/>
      <c r="H47" s="703"/>
      <c r="I47" s="703"/>
      <c r="J47" s="703"/>
      <c r="K47" s="283"/>
    </row>
    <row r="48" spans="2:20" x14ac:dyDescent="0.25">
      <c r="B48" s="282"/>
      <c r="C48" s="6"/>
      <c r="D48" s="6"/>
      <c r="E48" s="6"/>
      <c r="F48" s="6"/>
      <c r="G48" s="6"/>
      <c r="H48" s="6"/>
      <c r="I48" s="6"/>
      <c r="J48" s="6"/>
      <c r="K48" s="283"/>
    </row>
    <row r="49" spans="2:24" ht="16.5" x14ac:dyDescent="0.25">
      <c r="B49" s="282"/>
      <c r="C49" s="290"/>
      <c r="D49" s="703" t="s">
        <v>360</v>
      </c>
      <c r="E49" s="703"/>
      <c r="F49" s="703"/>
      <c r="G49" s="703"/>
      <c r="H49" s="703"/>
      <c r="I49" s="703"/>
      <c r="J49" s="703"/>
      <c r="K49" s="283"/>
    </row>
    <row r="50" spans="2:24" x14ac:dyDescent="0.25">
      <c r="B50" s="282"/>
      <c r="C50" s="6"/>
      <c r="D50" s="6"/>
      <c r="E50" s="6"/>
      <c r="F50" s="6"/>
      <c r="G50" s="6"/>
      <c r="H50" s="6"/>
      <c r="I50" s="6"/>
      <c r="J50" s="6"/>
      <c r="K50" s="283"/>
    </row>
    <row r="51" spans="2:24" ht="16.5" x14ac:dyDescent="0.25">
      <c r="B51" s="282"/>
      <c r="C51" s="298"/>
      <c r="D51" s="703" t="s">
        <v>361</v>
      </c>
      <c r="E51" s="703"/>
      <c r="F51" s="703"/>
      <c r="G51" s="703"/>
      <c r="H51" s="703"/>
      <c r="I51" s="703"/>
      <c r="J51" s="703"/>
      <c r="K51" s="283"/>
    </row>
    <row r="52" spans="2:24" x14ac:dyDescent="0.25">
      <c r="B52" s="282"/>
      <c r="C52" s="6"/>
      <c r="D52" s="6"/>
      <c r="E52" s="6"/>
      <c r="F52" s="6"/>
      <c r="G52" s="6"/>
      <c r="H52" s="6"/>
      <c r="I52" s="6"/>
      <c r="J52" s="6"/>
      <c r="K52" s="283"/>
    </row>
    <row r="53" spans="2:24" ht="16.5" x14ac:dyDescent="0.25">
      <c r="B53" s="282"/>
      <c r="C53" s="291"/>
      <c r="D53" s="703" t="s">
        <v>362</v>
      </c>
      <c r="E53" s="703"/>
      <c r="F53" s="703"/>
      <c r="G53" s="703"/>
      <c r="H53" s="703"/>
      <c r="I53" s="703"/>
      <c r="J53" s="703"/>
      <c r="K53" s="283"/>
    </row>
    <row r="54" spans="2:24" ht="15.75" thickBot="1" x14ac:dyDescent="0.3">
      <c r="B54" s="292"/>
      <c r="C54" s="293"/>
      <c r="D54" s="293"/>
      <c r="E54" s="293"/>
      <c r="F54" s="293"/>
      <c r="G54" s="293"/>
      <c r="H54" s="293"/>
      <c r="I54" s="293"/>
      <c r="J54" s="293"/>
      <c r="K54" s="294"/>
    </row>
    <row r="57" spans="2:24" x14ac:dyDescent="0.25">
      <c r="W57" s="259"/>
      <c r="X57" s="259"/>
    </row>
    <row r="58" spans="2:24" ht="15" customHeight="1" x14ac:dyDescent="0.25">
      <c r="W58" s="712"/>
      <c r="X58" s="433"/>
    </row>
    <row r="59" spans="2:24" ht="15" customHeight="1" x14ac:dyDescent="0.25">
      <c r="W59" s="712"/>
      <c r="X59" s="35"/>
    </row>
    <row r="60" spans="2:24" ht="15" customHeight="1" x14ac:dyDescent="0.25">
      <c r="W60" s="712"/>
      <c r="X60" s="433"/>
    </row>
    <row r="61" spans="2:24" ht="15" customHeight="1" x14ac:dyDescent="0.25">
      <c r="W61" s="712"/>
      <c r="X61" s="433"/>
    </row>
    <row r="62" spans="2:24" ht="15" customHeight="1" x14ac:dyDescent="0.25">
      <c r="W62" s="712"/>
      <c r="X62" s="35"/>
    </row>
    <row r="63" spans="2:24" ht="15" customHeight="1" x14ac:dyDescent="0.25">
      <c r="W63" s="712"/>
      <c r="X63" s="35"/>
    </row>
    <row r="64" spans="2:24" ht="15" customHeight="1" x14ac:dyDescent="0.25">
      <c r="W64" s="712"/>
      <c r="X64" s="433"/>
    </row>
    <row r="65" spans="23:24" ht="15" customHeight="1" x14ac:dyDescent="0.25">
      <c r="W65" s="712"/>
      <c r="X65" s="433"/>
    </row>
    <row r="66" spans="23:24" x14ac:dyDescent="0.25">
      <c r="W66" s="712"/>
      <c r="X66" s="35"/>
    </row>
    <row r="67" spans="23:24" ht="15" customHeight="1" x14ac:dyDescent="0.25">
      <c r="W67" s="712"/>
      <c r="X67" s="433"/>
    </row>
    <row r="68" spans="23:24" ht="15" customHeight="1" x14ac:dyDescent="0.25">
      <c r="W68" s="712"/>
      <c r="X68" s="433"/>
    </row>
    <row r="69" spans="23:24" ht="15" customHeight="1" x14ac:dyDescent="0.25">
      <c r="W69" s="712"/>
      <c r="X69" s="433"/>
    </row>
    <row r="70" spans="23:24" ht="15" customHeight="1" x14ac:dyDescent="0.25">
      <c r="W70" s="712"/>
      <c r="X70" s="433"/>
    </row>
    <row r="71" spans="23:24" ht="15" customHeight="1" x14ac:dyDescent="0.25">
      <c r="W71" s="712"/>
      <c r="X71" s="433"/>
    </row>
    <row r="72" spans="23:24" ht="15" customHeight="1" x14ac:dyDescent="0.25">
      <c r="W72" s="712"/>
      <c r="X72" s="433"/>
    </row>
    <row r="73" spans="23:24" ht="15" customHeight="1" x14ac:dyDescent="0.25">
      <c r="W73" s="712"/>
      <c r="X73" s="433"/>
    </row>
    <row r="74" spans="23:24" ht="15" customHeight="1" x14ac:dyDescent="0.25">
      <c r="W74" s="712"/>
      <c r="X74" s="433"/>
    </row>
    <row r="75" spans="23:24" ht="15" customHeight="1" x14ac:dyDescent="0.25">
      <c r="W75" s="712"/>
      <c r="X75" s="266"/>
    </row>
    <row r="76" spans="23:24" ht="15" customHeight="1" x14ac:dyDescent="0.25">
      <c r="W76" s="712"/>
      <c r="X76" s="434"/>
    </row>
    <row r="77" spans="23:24" ht="15.75" x14ac:dyDescent="0.25">
      <c r="W77" s="712"/>
      <c r="X77" s="434"/>
    </row>
    <row r="78" spans="23:24" ht="15.75" x14ac:dyDescent="0.25">
      <c r="W78" s="712"/>
      <c r="X78" s="434"/>
    </row>
    <row r="79" spans="23:24" ht="15.75" x14ac:dyDescent="0.25">
      <c r="W79" s="712"/>
      <c r="X79" s="434"/>
    </row>
    <row r="80" spans="23:24" ht="15" customHeight="1" x14ac:dyDescent="0.25">
      <c r="W80" s="712"/>
      <c r="X80" s="434"/>
    </row>
    <row r="81" spans="23:24" ht="15" customHeight="1" x14ac:dyDescent="0.25">
      <c r="W81" s="712"/>
      <c r="X81" s="434"/>
    </row>
    <row r="82" spans="23:24" ht="15" customHeight="1" x14ac:dyDescent="0.25">
      <c r="W82" s="712"/>
      <c r="X82" s="434"/>
    </row>
    <row r="83" spans="23:24" ht="15.75" x14ac:dyDescent="0.25">
      <c r="W83" s="712"/>
      <c r="X83" s="434"/>
    </row>
    <row r="84" spans="23:24" ht="15.75" x14ac:dyDescent="0.25">
      <c r="W84" s="712"/>
      <c r="X84" s="434"/>
    </row>
    <row r="85" spans="23:24" ht="15.75" x14ac:dyDescent="0.25">
      <c r="W85" s="712"/>
      <c r="X85" s="434"/>
    </row>
    <row r="86" spans="23:24" ht="15" customHeight="1" x14ac:dyDescent="0.25">
      <c r="W86" s="712"/>
      <c r="X86" s="434"/>
    </row>
    <row r="87" spans="23:24" ht="15" customHeight="1" x14ac:dyDescent="0.25">
      <c r="W87" s="712"/>
      <c r="X87" s="434"/>
    </row>
    <row r="88" spans="23:24" ht="15" customHeight="1" x14ac:dyDescent="0.25">
      <c r="W88" s="712"/>
      <c r="X88" s="434"/>
    </row>
    <row r="89" spans="23:24" ht="15" customHeight="1" x14ac:dyDescent="0.25">
      <c r="W89" s="712"/>
      <c r="X89" s="434"/>
    </row>
  </sheetData>
  <mergeCells count="18">
    <mergeCell ref="W83:W85"/>
    <mergeCell ref="W86:W87"/>
    <mergeCell ref="W88:W89"/>
    <mergeCell ref="W76:W78"/>
    <mergeCell ref="W79:W80"/>
    <mergeCell ref="W81:W82"/>
    <mergeCell ref="W72:W75"/>
    <mergeCell ref="W64:W66"/>
    <mergeCell ref="W67:W71"/>
    <mergeCell ref="W58:W59"/>
    <mergeCell ref="W60:W63"/>
    <mergeCell ref="D53:J53"/>
    <mergeCell ref="C36:J36"/>
    <mergeCell ref="F38:J38"/>
    <mergeCell ref="C41:C45"/>
    <mergeCell ref="D47:J47"/>
    <mergeCell ref="D49:J49"/>
    <mergeCell ref="D51:J5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2"/>
  <sheetViews>
    <sheetView workbookViewId="0">
      <selection activeCell="O33" sqref="O33"/>
    </sheetView>
  </sheetViews>
  <sheetFormatPr baseColWidth="10" defaultColWidth="11.42578125" defaultRowHeight="15" x14ac:dyDescent="0.25"/>
  <cols>
    <col min="1" max="1" width="17" customWidth="1"/>
    <col min="2" max="2" width="6.140625" customWidth="1"/>
    <col min="3" max="3" width="14.28515625" customWidth="1"/>
    <col min="5" max="5" width="3.42578125" customWidth="1"/>
    <col min="6" max="6" width="15.42578125" customWidth="1"/>
    <col min="11" max="11" width="5.85546875" customWidth="1"/>
  </cols>
  <sheetData>
    <row r="1" spans="1:12" x14ac:dyDescent="0.25">
      <c r="A1" s="6"/>
      <c r="B1" s="6"/>
      <c r="C1" s="6"/>
      <c r="D1" s="6"/>
      <c r="E1" s="6"/>
      <c r="F1" s="6"/>
      <c r="G1" s="6"/>
      <c r="H1" s="6"/>
      <c r="I1" s="6"/>
      <c r="J1" s="6"/>
      <c r="K1" s="6"/>
      <c r="L1" s="6"/>
    </row>
    <row r="2" spans="1:12" ht="15.75" thickBot="1" x14ac:dyDescent="0.3">
      <c r="A2" s="6"/>
      <c r="B2" s="6"/>
      <c r="C2" s="6"/>
      <c r="D2" s="6"/>
      <c r="E2" s="6"/>
      <c r="F2" s="6"/>
      <c r="G2" s="6"/>
      <c r="H2" s="6"/>
      <c r="I2" s="6"/>
      <c r="J2" s="6"/>
      <c r="K2" s="6"/>
      <c r="L2" s="6"/>
    </row>
    <row r="3" spans="1:12" ht="22.5" customHeight="1" x14ac:dyDescent="0.25">
      <c r="A3" s="6"/>
      <c r="B3" s="279"/>
      <c r="C3" s="280"/>
      <c r="D3" s="280"/>
      <c r="E3" s="280"/>
      <c r="F3" s="280"/>
      <c r="G3" s="280"/>
      <c r="H3" s="280"/>
      <c r="I3" s="280"/>
      <c r="J3" s="280"/>
      <c r="K3" s="281"/>
      <c r="L3" s="6"/>
    </row>
    <row r="4" spans="1:12" ht="18" x14ac:dyDescent="0.25">
      <c r="A4" s="6"/>
      <c r="B4" s="282"/>
      <c r="C4" s="710" t="s">
        <v>347</v>
      </c>
      <c r="D4" s="710"/>
      <c r="E4" s="710"/>
      <c r="F4" s="710"/>
      <c r="G4" s="710"/>
      <c r="H4" s="710"/>
      <c r="I4" s="710"/>
      <c r="J4" s="710"/>
      <c r="K4" s="283"/>
      <c r="L4" s="6"/>
    </row>
    <row r="5" spans="1:12" ht="22.5" customHeight="1" x14ac:dyDescent="0.25">
      <c r="A5" s="6"/>
      <c r="B5" s="282"/>
      <c r="C5" s="6"/>
      <c r="D5" s="6"/>
      <c r="E5" s="6"/>
      <c r="F5" s="6"/>
      <c r="G5" s="6"/>
      <c r="H5" s="6"/>
      <c r="I5" s="6"/>
      <c r="J5" s="6"/>
      <c r="K5" s="283"/>
      <c r="L5" s="6"/>
    </row>
    <row r="6" spans="1:12" ht="16.5" x14ac:dyDescent="0.25">
      <c r="A6" s="6"/>
      <c r="B6" s="282"/>
      <c r="C6" s="6"/>
      <c r="D6" s="6"/>
      <c r="E6" s="6"/>
      <c r="F6" s="711" t="s">
        <v>293</v>
      </c>
      <c r="G6" s="711"/>
      <c r="H6" s="711"/>
      <c r="I6" s="711"/>
      <c r="J6" s="711"/>
      <c r="K6" s="283"/>
      <c r="L6" s="6"/>
    </row>
    <row r="7" spans="1:12" ht="16.5" x14ac:dyDescent="0.25">
      <c r="A7" s="6"/>
      <c r="B7" s="282"/>
      <c r="C7" s="6"/>
      <c r="D7" s="6"/>
      <c r="E7" s="6"/>
      <c r="F7" s="284" t="s">
        <v>349</v>
      </c>
      <c r="G7" s="284" t="s">
        <v>300</v>
      </c>
      <c r="H7" s="284" t="s">
        <v>299</v>
      </c>
      <c r="I7" s="284" t="s">
        <v>350</v>
      </c>
      <c r="J7" s="284" t="s">
        <v>351</v>
      </c>
      <c r="K7" s="283"/>
      <c r="L7" s="6"/>
    </row>
    <row r="8" spans="1:12" ht="16.5" x14ac:dyDescent="0.25">
      <c r="A8" s="6"/>
      <c r="B8" s="282"/>
      <c r="C8" s="6"/>
      <c r="D8" s="6"/>
      <c r="E8" s="6"/>
      <c r="F8" s="284">
        <v>1</v>
      </c>
      <c r="G8" s="284">
        <v>2</v>
      </c>
      <c r="H8" s="284">
        <v>3</v>
      </c>
      <c r="I8" s="284">
        <v>4</v>
      </c>
      <c r="J8" s="284">
        <v>5</v>
      </c>
      <c r="K8" s="283"/>
      <c r="L8" s="6"/>
    </row>
    <row r="9" spans="1:12" ht="16.5" x14ac:dyDescent="0.3">
      <c r="A9" s="6"/>
      <c r="B9" s="282"/>
      <c r="C9" s="711" t="s">
        <v>292</v>
      </c>
      <c r="D9" s="285" t="s">
        <v>353</v>
      </c>
      <c r="E9" s="284">
        <v>5</v>
      </c>
      <c r="F9" s="297">
        <v>5</v>
      </c>
      <c r="G9" s="286">
        <v>10</v>
      </c>
      <c r="H9" s="287">
        <v>15</v>
      </c>
      <c r="I9" s="287">
        <v>20</v>
      </c>
      <c r="J9" s="287">
        <v>25</v>
      </c>
      <c r="K9" s="283"/>
      <c r="L9" s="6"/>
    </row>
    <row r="10" spans="1:12" ht="16.5" x14ac:dyDescent="0.3">
      <c r="A10" s="6"/>
      <c r="B10" s="282"/>
      <c r="C10" s="711"/>
      <c r="D10" s="285" t="s">
        <v>354</v>
      </c>
      <c r="E10" s="284">
        <v>4</v>
      </c>
      <c r="F10" s="297">
        <v>4</v>
      </c>
      <c r="G10" s="297">
        <v>8</v>
      </c>
      <c r="H10" s="286">
        <v>12</v>
      </c>
      <c r="I10" s="287">
        <v>16</v>
      </c>
      <c r="J10" s="287">
        <v>20</v>
      </c>
      <c r="K10" s="283"/>
      <c r="L10" s="6"/>
    </row>
    <row r="11" spans="1:12" ht="16.5" x14ac:dyDescent="0.3">
      <c r="A11" s="6"/>
      <c r="B11" s="282"/>
      <c r="C11" s="711"/>
      <c r="D11" s="285" t="s">
        <v>299</v>
      </c>
      <c r="E11" s="284">
        <v>3</v>
      </c>
      <c r="F11" s="297">
        <v>3</v>
      </c>
      <c r="G11" s="297">
        <v>6</v>
      </c>
      <c r="H11" s="286">
        <v>9</v>
      </c>
      <c r="I11" s="286">
        <v>12</v>
      </c>
      <c r="J11" s="287">
        <v>15</v>
      </c>
      <c r="K11" s="283"/>
      <c r="L11" s="6"/>
    </row>
    <row r="12" spans="1:12" ht="16.5" x14ac:dyDescent="0.3">
      <c r="A12" s="6"/>
      <c r="B12" s="282"/>
      <c r="C12" s="711"/>
      <c r="D12" s="285" t="s">
        <v>356</v>
      </c>
      <c r="E12" s="284">
        <v>2</v>
      </c>
      <c r="F12" s="288">
        <v>2</v>
      </c>
      <c r="G12" s="297">
        <v>4</v>
      </c>
      <c r="H12" s="297">
        <v>6</v>
      </c>
      <c r="I12" s="297">
        <v>8</v>
      </c>
      <c r="J12" s="286">
        <v>10</v>
      </c>
      <c r="K12" s="283"/>
      <c r="L12" s="6"/>
    </row>
    <row r="13" spans="1:12" ht="16.5" x14ac:dyDescent="0.3">
      <c r="A13" s="6"/>
      <c r="B13" s="282"/>
      <c r="C13" s="711"/>
      <c r="D13" s="285" t="s">
        <v>358</v>
      </c>
      <c r="E13" s="284">
        <v>1</v>
      </c>
      <c r="F13" s="288">
        <v>1</v>
      </c>
      <c r="G13" s="288">
        <v>2</v>
      </c>
      <c r="H13" s="297">
        <v>3</v>
      </c>
      <c r="I13" s="297">
        <v>4</v>
      </c>
      <c r="J13" s="297">
        <v>5</v>
      </c>
      <c r="K13" s="283"/>
      <c r="L13" s="6"/>
    </row>
    <row r="14" spans="1:12" x14ac:dyDescent="0.25">
      <c r="A14" s="6"/>
      <c r="B14" s="282"/>
      <c r="C14" s="6"/>
      <c r="D14" s="6"/>
      <c r="E14" s="6"/>
      <c r="F14" s="6"/>
      <c r="G14" s="6"/>
      <c r="H14" s="6"/>
      <c r="I14" s="6"/>
      <c r="J14" s="6"/>
      <c r="K14" s="283"/>
      <c r="L14" s="6"/>
    </row>
    <row r="15" spans="1:12" ht="16.5" x14ac:dyDescent="0.25">
      <c r="A15" s="6"/>
      <c r="B15" s="282"/>
      <c r="C15" s="289"/>
      <c r="D15" s="703" t="s">
        <v>359</v>
      </c>
      <c r="E15" s="703"/>
      <c r="F15" s="703"/>
      <c r="G15" s="703"/>
      <c r="H15" s="703"/>
      <c r="I15" s="703"/>
      <c r="J15" s="703"/>
      <c r="K15" s="283"/>
      <c r="L15" s="6"/>
    </row>
    <row r="16" spans="1:12" x14ac:dyDescent="0.25">
      <c r="A16" s="6"/>
      <c r="B16" s="282"/>
      <c r="C16" s="6"/>
      <c r="D16" s="6"/>
      <c r="E16" s="6"/>
      <c r="F16" s="6"/>
      <c r="G16" s="6"/>
      <c r="H16" s="6"/>
      <c r="I16" s="6"/>
      <c r="J16" s="6"/>
      <c r="K16" s="283"/>
      <c r="L16" s="6"/>
    </row>
    <row r="17" spans="1:12" ht="16.5" x14ac:dyDescent="0.25">
      <c r="A17" s="6"/>
      <c r="B17" s="282"/>
      <c r="C17" s="290"/>
      <c r="D17" s="703" t="s">
        <v>360</v>
      </c>
      <c r="E17" s="703"/>
      <c r="F17" s="703"/>
      <c r="G17" s="703"/>
      <c r="H17" s="703"/>
      <c r="I17" s="703"/>
      <c r="J17" s="703"/>
      <c r="K17" s="283"/>
      <c r="L17" s="6"/>
    </row>
    <row r="18" spans="1:12" x14ac:dyDescent="0.25">
      <c r="A18" s="6"/>
      <c r="B18" s="282"/>
      <c r="C18" s="6"/>
      <c r="D18" s="6"/>
      <c r="E18" s="6"/>
      <c r="F18" s="6"/>
      <c r="G18" s="6"/>
      <c r="H18" s="6"/>
      <c r="I18" s="6"/>
      <c r="J18" s="6"/>
      <c r="K18" s="283"/>
      <c r="L18" s="6"/>
    </row>
    <row r="19" spans="1:12" ht="16.5" x14ac:dyDescent="0.25">
      <c r="A19" s="6"/>
      <c r="B19" s="282"/>
      <c r="C19" s="298"/>
      <c r="D19" s="703" t="s">
        <v>361</v>
      </c>
      <c r="E19" s="703"/>
      <c r="F19" s="703"/>
      <c r="G19" s="703"/>
      <c r="H19" s="703"/>
      <c r="I19" s="703"/>
      <c r="J19" s="703"/>
      <c r="K19" s="283"/>
      <c r="L19" s="6"/>
    </row>
    <row r="20" spans="1:12" x14ac:dyDescent="0.25">
      <c r="A20" s="6"/>
      <c r="B20" s="282"/>
      <c r="C20" s="6"/>
      <c r="D20" s="6"/>
      <c r="E20" s="6"/>
      <c r="F20" s="6"/>
      <c r="G20" s="6"/>
      <c r="H20" s="6"/>
      <c r="I20" s="6"/>
      <c r="J20" s="6"/>
      <c r="K20" s="283"/>
      <c r="L20" s="6"/>
    </row>
    <row r="21" spans="1:12" ht="16.5" x14ac:dyDescent="0.25">
      <c r="A21" s="6"/>
      <c r="B21" s="282"/>
      <c r="C21" s="291"/>
      <c r="D21" s="703" t="s">
        <v>362</v>
      </c>
      <c r="E21" s="703"/>
      <c r="F21" s="703"/>
      <c r="G21" s="703"/>
      <c r="H21" s="703"/>
      <c r="I21" s="703"/>
      <c r="J21" s="703"/>
      <c r="K21" s="283"/>
      <c r="L21" s="6"/>
    </row>
    <row r="22" spans="1:12" ht="15.75" thickBot="1" x14ac:dyDescent="0.3">
      <c r="A22" s="6"/>
      <c r="B22" s="292"/>
      <c r="C22" s="293"/>
      <c r="D22" s="293"/>
      <c r="E22" s="293"/>
      <c r="F22" s="293"/>
      <c r="G22" s="293"/>
      <c r="H22" s="293"/>
      <c r="I22" s="293"/>
      <c r="J22" s="293"/>
      <c r="K22" s="294"/>
      <c r="L22" s="6"/>
    </row>
    <row r="23" spans="1:12" x14ac:dyDescent="0.25">
      <c r="A23" s="6"/>
      <c r="B23" s="6"/>
      <c r="C23" s="6"/>
      <c r="D23" s="6"/>
      <c r="E23" s="6"/>
      <c r="F23" s="6"/>
      <c r="G23" s="6"/>
      <c r="H23" s="6"/>
      <c r="I23" s="6"/>
      <c r="J23" s="6"/>
      <c r="K23" s="6"/>
      <c r="L23" s="6"/>
    </row>
    <row r="24" spans="1:12" x14ac:dyDescent="0.25">
      <c r="A24" s="6"/>
      <c r="B24" s="6"/>
      <c r="C24" s="6"/>
      <c r="D24" s="6"/>
      <c r="E24" s="6"/>
      <c r="F24" s="6"/>
      <c r="G24" s="6"/>
      <c r="H24" s="6"/>
      <c r="I24" s="6"/>
      <c r="J24" s="6"/>
      <c r="K24" s="6"/>
      <c r="L24" s="6"/>
    </row>
    <row r="25" spans="1:12" x14ac:dyDescent="0.25">
      <c r="A25" s="6"/>
      <c r="B25" s="6"/>
      <c r="C25" s="6"/>
      <c r="D25" s="6"/>
      <c r="E25" s="6"/>
      <c r="F25" s="6"/>
      <c r="G25" s="6"/>
      <c r="H25" s="6"/>
      <c r="I25" s="6"/>
      <c r="J25" s="6"/>
      <c r="K25" s="6"/>
      <c r="L25" s="6"/>
    </row>
    <row r="26" spans="1:12" x14ac:dyDescent="0.25">
      <c r="A26" s="6"/>
      <c r="B26" s="6"/>
      <c r="C26" s="6"/>
      <c r="D26" s="6"/>
      <c r="E26" s="6"/>
      <c r="F26" s="6"/>
      <c r="G26" s="6"/>
      <c r="H26" s="6"/>
      <c r="I26" s="6"/>
      <c r="J26" s="6"/>
      <c r="K26" s="6"/>
      <c r="L26" s="6"/>
    </row>
    <row r="27" spans="1:12" x14ac:dyDescent="0.25">
      <c r="A27" s="6"/>
      <c r="B27" s="6"/>
      <c r="C27" s="6"/>
      <c r="D27" s="6"/>
      <c r="E27" s="6"/>
      <c r="F27" s="6"/>
      <c r="G27" s="6"/>
      <c r="H27" s="6"/>
      <c r="I27" s="6"/>
      <c r="J27" s="6"/>
      <c r="K27" s="6"/>
      <c r="L27" s="6"/>
    </row>
    <row r="28" spans="1:12" x14ac:dyDescent="0.25">
      <c r="A28" s="6"/>
      <c r="B28" s="6"/>
      <c r="C28" s="6"/>
      <c r="D28" s="6"/>
      <c r="E28" s="6"/>
      <c r="F28" s="6"/>
      <c r="G28" s="6"/>
      <c r="H28" s="6"/>
      <c r="I28" s="6"/>
      <c r="J28" s="6"/>
      <c r="K28" s="6"/>
      <c r="L28" s="6"/>
    </row>
    <row r="29" spans="1:12" x14ac:dyDescent="0.25">
      <c r="A29" s="6"/>
      <c r="B29" s="6"/>
      <c r="C29" s="6"/>
      <c r="D29" s="6"/>
      <c r="E29" s="6"/>
      <c r="F29" s="6"/>
      <c r="G29" s="6"/>
      <c r="H29" s="6"/>
      <c r="I29" s="6"/>
      <c r="J29" s="6"/>
      <c r="K29" s="6"/>
      <c r="L29" s="6"/>
    </row>
    <row r="30" spans="1:12" x14ac:dyDescent="0.25">
      <c r="A30" s="6"/>
      <c r="B30" s="6"/>
      <c r="C30" s="6"/>
      <c r="D30" s="6"/>
      <c r="E30" s="6"/>
      <c r="F30" s="6"/>
      <c r="G30" s="6"/>
      <c r="H30" s="6"/>
      <c r="I30" s="6"/>
      <c r="J30" s="6"/>
      <c r="K30" s="6"/>
      <c r="L30" s="6"/>
    </row>
    <row r="31" spans="1:12" x14ac:dyDescent="0.25">
      <c r="A31" s="6"/>
      <c r="B31" s="6"/>
      <c r="C31" s="6"/>
      <c r="D31" s="6"/>
      <c r="E31" s="6"/>
      <c r="F31" s="6"/>
      <c r="G31" s="6"/>
      <c r="H31" s="6"/>
      <c r="I31" s="6"/>
      <c r="J31" s="6"/>
      <c r="K31" s="6"/>
      <c r="L31" s="6"/>
    </row>
    <row r="32" spans="1:12" x14ac:dyDescent="0.25">
      <c r="A32" s="6"/>
      <c r="B32" s="6"/>
    </row>
  </sheetData>
  <mergeCells count="7">
    <mergeCell ref="D21:J21"/>
    <mergeCell ref="C4:J4"/>
    <mergeCell ref="F6:J6"/>
    <mergeCell ref="C9:C13"/>
    <mergeCell ref="D15:J15"/>
    <mergeCell ref="D17:J17"/>
    <mergeCell ref="D19:J19"/>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22B7791A-24CE-4347-B1F8-8407C586D9FF}">
            <xm:f>AND('PDI-08'!F21&gt;=9,'PDI-08'!F21&lt;=12)</xm:f>
            <x14:dxf>
              <numFmt numFmtId="172" formatCode="&quot;Riesgo Importante&quot;"/>
              <fill>
                <patternFill>
                  <bgColor rgb="FFFFC000"/>
                </patternFill>
              </fill>
            </x14:dxf>
          </x14:cfRule>
          <xm:sqref>D2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L195"/>
  <sheetViews>
    <sheetView topLeftCell="D1" workbookViewId="0">
      <selection activeCell="D17" sqref="D17:D19"/>
    </sheetView>
  </sheetViews>
  <sheetFormatPr baseColWidth="10" defaultColWidth="11.42578125" defaultRowHeight="15" x14ac:dyDescent="0.25"/>
  <cols>
    <col min="1" max="1" width="65.7109375" customWidth="1"/>
    <col min="2" max="2" width="71.5703125" customWidth="1"/>
    <col min="3" max="3" width="15.7109375" customWidth="1"/>
    <col min="4" max="4" width="58.5703125" customWidth="1"/>
    <col min="5" max="5" width="94.140625" bestFit="1" customWidth="1"/>
    <col min="8" max="8" width="61.140625" customWidth="1"/>
    <col min="9" max="9" width="87.5703125" customWidth="1"/>
    <col min="11" max="11" width="33.28515625" customWidth="1"/>
  </cols>
  <sheetData>
    <row r="5" spans="1:12" x14ac:dyDescent="0.25">
      <c r="A5" s="27" t="s">
        <v>363</v>
      </c>
      <c r="D5" s="27" t="s">
        <v>363</v>
      </c>
      <c r="E5" s="27" t="s">
        <v>364</v>
      </c>
      <c r="H5" s="27" t="s">
        <v>365</v>
      </c>
      <c r="I5" s="27" t="s">
        <v>366</v>
      </c>
      <c r="K5" s="27" t="s">
        <v>365</v>
      </c>
    </row>
    <row r="6" spans="1:12" ht="31.5" x14ac:dyDescent="0.25">
      <c r="A6" s="254" t="s">
        <v>23</v>
      </c>
      <c r="B6" t="s">
        <v>367</v>
      </c>
      <c r="D6" s="254" t="s">
        <v>368</v>
      </c>
      <c r="E6" s="255" t="s">
        <v>25</v>
      </c>
      <c r="H6" s="432" t="s">
        <v>39</v>
      </c>
      <c r="I6" s="429" t="s">
        <v>369</v>
      </c>
      <c r="K6" s="432" t="s">
        <v>39</v>
      </c>
      <c r="L6" t="s">
        <v>370</v>
      </c>
    </row>
    <row r="7" spans="1:12" ht="15" customHeight="1" x14ac:dyDescent="0.25">
      <c r="A7" s="28" t="s">
        <v>28</v>
      </c>
      <c r="B7" t="s">
        <v>371</v>
      </c>
      <c r="D7" s="254" t="s">
        <v>368</v>
      </c>
      <c r="E7" s="256" t="s">
        <v>26</v>
      </c>
      <c r="H7" s="432" t="s">
        <v>39</v>
      </c>
      <c r="I7" s="255" t="s">
        <v>41</v>
      </c>
      <c r="K7" s="257" t="s">
        <v>372</v>
      </c>
      <c r="L7" t="s">
        <v>373</v>
      </c>
    </row>
    <row r="8" spans="1:12" ht="15.75" x14ac:dyDescent="0.25">
      <c r="A8" s="254" t="s">
        <v>30</v>
      </c>
      <c r="B8" t="s">
        <v>374</v>
      </c>
      <c r="D8" s="254" t="s">
        <v>368</v>
      </c>
      <c r="E8" s="255" t="s">
        <v>27</v>
      </c>
      <c r="H8" s="257" t="s">
        <v>372</v>
      </c>
      <c r="I8" s="427" t="s">
        <v>375</v>
      </c>
      <c r="K8" s="432" t="s">
        <v>376</v>
      </c>
      <c r="L8" t="s">
        <v>377</v>
      </c>
    </row>
    <row r="9" spans="1:12" ht="30" x14ac:dyDescent="0.25">
      <c r="A9" s="257" t="s">
        <v>32</v>
      </c>
      <c r="B9" t="s">
        <v>378</v>
      </c>
      <c r="D9" s="28" t="s">
        <v>379</v>
      </c>
      <c r="E9" s="29" t="s">
        <v>380</v>
      </c>
      <c r="H9" s="257" t="s">
        <v>372</v>
      </c>
      <c r="I9" s="427" t="s">
        <v>381</v>
      </c>
      <c r="K9" s="257" t="s">
        <v>382</v>
      </c>
      <c r="L9" t="s">
        <v>383</v>
      </c>
    </row>
    <row r="10" spans="1:12" ht="15" customHeight="1" x14ac:dyDescent="0.25">
      <c r="A10" s="254" t="s">
        <v>384</v>
      </c>
      <c r="B10" t="s">
        <v>385</v>
      </c>
      <c r="D10" s="28" t="s">
        <v>379</v>
      </c>
      <c r="E10" s="29" t="s">
        <v>29</v>
      </c>
      <c r="H10" s="257" t="s">
        <v>372</v>
      </c>
      <c r="I10" s="29" t="s">
        <v>386</v>
      </c>
      <c r="K10" s="432" t="s">
        <v>42</v>
      </c>
      <c r="L10" t="s">
        <v>387</v>
      </c>
    </row>
    <row r="11" spans="1:12" ht="15" customHeight="1" x14ac:dyDescent="0.25">
      <c r="A11" s="28" t="s">
        <v>388</v>
      </c>
      <c r="B11" t="s">
        <v>389</v>
      </c>
      <c r="D11" s="28" t="s">
        <v>379</v>
      </c>
      <c r="E11" s="29" t="s">
        <v>390</v>
      </c>
      <c r="H11" s="257" t="s">
        <v>372</v>
      </c>
      <c r="I11" s="29" t="s">
        <v>391</v>
      </c>
      <c r="K11" s="257" t="s">
        <v>392</v>
      </c>
      <c r="L11" t="s">
        <v>393</v>
      </c>
    </row>
    <row r="12" spans="1:12" ht="15.75" x14ac:dyDescent="0.25">
      <c r="A12" s="254" t="s">
        <v>394</v>
      </c>
      <c r="B12" t="s">
        <v>395</v>
      </c>
      <c r="D12" s="254" t="s">
        <v>396</v>
      </c>
      <c r="E12" s="255" t="s">
        <v>397</v>
      </c>
      <c r="H12" s="432" t="s">
        <v>376</v>
      </c>
      <c r="I12" s="429" t="s">
        <v>398</v>
      </c>
      <c r="K12" s="432" t="s">
        <v>399</v>
      </c>
      <c r="L12" t="s">
        <v>400</v>
      </c>
    </row>
    <row r="13" spans="1:12" ht="30" x14ac:dyDescent="0.25">
      <c r="A13" s="28" t="s">
        <v>36</v>
      </c>
      <c r="B13" t="s">
        <v>401</v>
      </c>
      <c r="D13" s="254" t="s">
        <v>396</v>
      </c>
      <c r="E13" s="255" t="s">
        <v>402</v>
      </c>
      <c r="H13" s="432" t="s">
        <v>376</v>
      </c>
      <c r="I13" s="429" t="s">
        <v>403</v>
      </c>
      <c r="K13" s="257" t="s">
        <v>45</v>
      </c>
      <c r="L13" t="s">
        <v>404</v>
      </c>
    </row>
    <row r="14" spans="1:12" ht="15" customHeight="1" x14ac:dyDescent="0.25">
      <c r="A14" s="254" t="s">
        <v>405</v>
      </c>
      <c r="B14" t="s">
        <v>406</v>
      </c>
      <c r="D14" s="254" t="s">
        <v>396</v>
      </c>
      <c r="E14" s="255" t="s">
        <v>407</v>
      </c>
      <c r="H14" s="432" t="s">
        <v>376</v>
      </c>
      <c r="I14" s="255" t="s">
        <v>408</v>
      </c>
      <c r="K14" s="432" t="s">
        <v>409</v>
      </c>
      <c r="L14" t="s">
        <v>410</v>
      </c>
    </row>
    <row r="15" spans="1:12" ht="31.5" x14ac:dyDescent="0.25">
      <c r="A15" s="28" t="s">
        <v>411</v>
      </c>
      <c r="B15" t="s">
        <v>412</v>
      </c>
      <c r="D15" s="254" t="s">
        <v>396</v>
      </c>
      <c r="E15" s="255" t="s">
        <v>31</v>
      </c>
      <c r="H15" s="257" t="s">
        <v>382</v>
      </c>
      <c r="I15" s="427" t="s">
        <v>413</v>
      </c>
      <c r="K15" s="257" t="s">
        <v>414</v>
      </c>
      <c r="L15" t="s">
        <v>415</v>
      </c>
    </row>
    <row r="16" spans="1:12" ht="31.5" x14ac:dyDescent="0.25">
      <c r="A16" s="254" t="s">
        <v>416</v>
      </c>
      <c r="B16" t="s">
        <v>417</v>
      </c>
      <c r="D16" s="254" t="s">
        <v>396</v>
      </c>
      <c r="E16" s="255" t="s">
        <v>418</v>
      </c>
      <c r="H16" s="257" t="s">
        <v>382</v>
      </c>
      <c r="I16" s="427" t="s">
        <v>419</v>
      </c>
      <c r="K16" s="432" t="s">
        <v>47</v>
      </c>
      <c r="L16" t="s">
        <v>420</v>
      </c>
    </row>
    <row r="17" spans="1:9" ht="31.5" x14ac:dyDescent="0.25">
      <c r="A17" s="28" t="s">
        <v>421</v>
      </c>
      <c r="B17" t="s">
        <v>422</v>
      </c>
      <c r="D17" s="28" t="s">
        <v>423</v>
      </c>
      <c r="E17" s="29" t="s">
        <v>33</v>
      </c>
      <c r="H17" s="257" t="s">
        <v>382</v>
      </c>
      <c r="I17" s="427" t="s">
        <v>424</v>
      </c>
    </row>
    <row r="18" spans="1:9" ht="31.5" x14ac:dyDescent="0.25">
      <c r="A18" s="31" t="s">
        <v>425</v>
      </c>
      <c r="D18" s="28" t="s">
        <v>423</v>
      </c>
      <c r="E18" s="29" t="s">
        <v>34</v>
      </c>
      <c r="H18" s="257" t="s">
        <v>382</v>
      </c>
      <c r="I18" s="427" t="s">
        <v>426</v>
      </c>
    </row>
    <row r="19" spans="1:9" ht="15.75" x14ac:dyDescent="0.25">
      <c r="D19" s="28" t="s">
        <v>423</v>
      </c>
      <c r="E19" s="29" t="s">
        <v>35</v>
      </c>
      <c r="H19" s="257" t="s">
        <v>382</v>
      </c>
      <c r="I19" s="427" t="s">
        <v>427</v>
      </c>
    </row>
    <row r="20" spans="1:9" ht="31.5" x14ac:dyDescent="0.25">
      <c r="A20" s="263" t="s">
        <v>428</v>
      </c>
      <c r="D20" s="254" t="s">
        <v>429</v>
      </c>
      <c r="E20" s="255" t="s">
        <v>430</v>
      </c>
      <c r="H20" s="432" t="s">
        <v>42</v>
      </c>
      <c r="I20" s="429" t="s">
        <v>431</v>
      </c>
    </row>
    <row r="21" spans="1:9" ht="47.25" x14ac:dyDescent="0.25">
      <c r="A21" s="264" t="s">
        <v>119</v>
      </c>
      <c r="D21" s="254" t="s">
        <v>429</v>
      </c>
      <c r="E21" s="255" t="s">
        <v>432</v>
      </c>
      <c r="H21" s="432" t="s">
        <v>42</v>
      </c>
      <c r="I21" s="429" t="s">
        <v>43</v>
      </c>
    </row>
    <row r="22" spans="1:9" ht="47.25" x14ac:dyDescent="0.25">
      <c r="A22" s="264" t="s">
        <v>127</v>
      </c>
      <c r="D22" s="28" t="s">
        <v>433</v>
      </c>
      <c r="E22" s="29" t="s">
        <v>434</v>
      </c>
      <c r="H22" s="432" t="s">
        <v>42</v>
      </c>
      <c r="I22" s="429" t="s">
        <v>44</v>
      </c>
    </row>
    <row r="23" spans="1:9" ht="120" x14ac:dyDescent="0.25">
      <c r="A23" s="264" t="s">
        <v>435</v>
      </c>
      <c r="D23" s="28" t="s">
        <v>433</v>
      </c>
      <c r="E23" s="29" t="s">
        <v>436</v>
      </c>
      <c r="H23" s="432" t="s">
        <v>42</v>
      </c>
      <c r="I23" s="430" t="s">
        <v>437</v>
      </c>
    </row>
    <row r="24" spans="1:9" ht="60" x14ac:dyDescent="0.25">
      <c r="A24" s="264" t="s">
        <v>438</v>
      </c>
      <c r="D24" s="254" t="s">
        <v>439</v>
      </c>
      <c r="E24" s="255" t="s">
        <v>440</v>
      </c>
      <c r="H24" s="257" t="s">
        <v>392</v>
      </c>
      <c r="I24" s="428" t="s">
        <v>441</v>
      </c>
    </row>
    <row r="25" spans="1:9" ht="75" x14ac:dyDescent="0.25">
      <c r="A25" s="274" t="s">
        <v>442</v>
      </c>
      <c r="D25" s="254" t="s">
        <v>439</v>
      </c>
      <c r="E25" s="255" t="s">
        <v>443</v>
      </c>
      <c r="H25" s="257" t="s">
        <v>392</v>
      </c>
      <c r="I25" s="428" t="s">
        <v>444</v>
      </c>
    </row>
    <row r="26" spans="1:9" ht="31.5" x14ac:dyDescent="0.25">
      <c r="A26" s="274" t="s">
        <v>445</v>
      </c>
      <c r="D26" s="28" t="s">
        <v>446</v>
      </c>
      <c r="E26" s="29" t="s">
        <v>37</v>
      </c>
      <c r="H26" s="257" t="s">
        <v>392</v>
      </c>
      <c r="I26" s="428" t="s">
        <v>447</v>
      </c>
    </row>
    <row r="27" spans="1:9" ht="60" x14ac:dyDescent="0.25">
      <c r="A27" s="274" t="s">
        <v>448</v>
      </c>
      <c r="D27" s="28" t="s">
        <v>446</v>
      </c>
      <c r="E27" s="29" t="s">
        <v>449</v>
      </c>
      <c r="H27" s="432" t="s">
        <v>399</v>
      </c>
      <c r="I27" s="431" t="s">
        <v>450</v>
      </c>
    </row>
    <row r="28" spans="1:9" ht="45" x14ac:dyDescent="0.25">
      <c r="A28" s="274" t="s">
        <v>451</v>
      </c>
      <c r="D28" s="28" t="s">
        <v>446</v>
      </c>
      <c r="E28" s="29" t="s">
        <v>452</v>
      </c>
      <c r="H28" s="432" t="s">
        <v>399</v>
      </c>
      <c r="I28" s="431" t="s">
        <v>453</v>
      </c>
    </row>
    <row r="29" spans="1:9" ht="60" x14ac:dyDescent="0.25">
      <c r="A29" s="274" t="s">
        <v>454</v>
      </c>
      <c r="D29" s="254" t="s">
        <v>455</v>
      </c>
      <c r="E29" s="255" t="s">
        <v>456</v>
      </c>
      <c r="H29" s="257" t="s">
        <v>45</v>
      </c>
      <c r="I29" s="428" t="s">
        <v>457</v>
      </c>
    </row>
    <row r="30" spans="1:9" ht="45" x14ac:dyDescent="0.25">
      <c r="A30" s="264" t="s">
        <v>458</v>
      </c>
      <c r="D30" s="28" t="s">
        <v>459</v>
      </c>
      <c r="E30" s="29" t="s">
        <v>460</v>
      </c>
      <c r="H30" s="257" t="s">
        <v>45</v>
      </c>
      <c r="I30" s="428" t="s">
        <v>46</v>
      </c>
    </row>
    <row r="31" spans="1:9" ht="31.5" x14ac:dyDescent="0.25">
      <c r="A31" s="264" t="s">
        <v>461</v>
      </c>
      <c r="D31" s="28" t="s">
        <v>459</v>
      </c>
      <c r="E31" s="29" t="s">
        <v>462</v>
      </c>
      <c r="H31" s="432" t="s">
        <v>409</v>
      </c>
      <c r="I31" s="431" t="s">
        <v>463</v>
      </c>
    </row>
    <row r="32" spans="1:9" ht="31.5" x14ac:dyDescent="0.25">
      <c r="D32" s="28" t="s">
        <v>459</v>
      </c>
      <c r="E32" s="29" t="s">
        <v>464</v>
      </c>
      <c r="H32" s="432" t="s">
        <v>409</v>
      </c>
      <c r="I32" s="431" t="s">
        <v>465</v>
      </c>
    </row>
    <row r="33" spans="1:9" ht="31.5" x14ac:dyDescent="0.25">
      <c r="D33" s="254" t="s">
        <v>466</v>
      </c>
      <c r="E33" s="255" t="s">
        <v>467</v>
      </c>
      <c r="H33" s="432" t="s">
        <v>409</v>
      </c>
      <c r="I33" s="431" t="s">
        <v>468</v>
      </c>
    </row>
    <row r="34" spans="1:9" ht="31.5" x14ac:dyDescent="0.25">
      <c r="D34" s="254" t="s">
        <v>466</v>
      </c>
      <c r="E34" s="255" t="s">
        <v>469</v>
      </c>
      <c r="H34" s="257" t="s">
        <v>414</v>
      </c>
      <c r="I34" s="428" t="s">
        <v>470</v>
      </c>
    </row>
    <row r="35" spans="1:9" ht="33.75" customHeight="1" x14ac:dyDescent="0.25">
      <c r="D35" s="28" t="s">
        <v>471</v>
      </c>
      <c r="E35" s="29" t="s">
        <v>472</v>
      </c>
      <c r="H35" s="257" t="s">
        <v>414</v>
      </c>
      <c r="I35" s="428" t="s">
        <v>473</v>
      </c>
    </row>
    <row r="36" spans="1:9" ht="34.5" customHeight="1" x14ac:dyDescent="0.25">
      <c r="H36" s="432" t="s">
        <v>47</v>
      </c>
      <c r="I36" s="431" t="s">
        <v>48</v>
      </c>
    </row>
    <row r="37" spans="1:9" ht="34.5" customHeight="1" x14ac:dyDescent="0.25">
      <c r="A37" s="33" t="s">
        <v>474</v>
      </c>
      <c r="H37" s="432" t="s">
        <v>47</v>
      </c>
      <c r="I37" s="431" t="s">
        <v>475</v>
      </c>
    </row>
    <row r="38" spans="1:9" x14ac:dyDescent="0.25">
      <c r="A38" s="34" t="s">
        <v>19</v>
      </c>
    </row>
    <row r="39" spans="1:9" ht="15" customHeight="1" x14ac:dyDescent="0.25">
      <c r="A39" s="29" t="s">
        <v>20</v>
      </c>
      <c r="D39" s="252" t="s">
        <v>476</v>
      </c>
    </row>
    <row r="40" spans="1:9" ht="15" customHeight="1" x14ac:dyDescent="0.25">
      <c r="A40" s="29" t="s">
        <v>477</v>
      </c>
      <c r="D40" s="252" t="s">
        <v>478</v>
      </c>
    </row>
    <row r="41" spans="1:9" ht="30" x14ac:dyDescent="0.25">
      <c r="A41" s="29" t="s">
        <v>479</v>
      </c>
      <c r="D41" s="252" t="s">
        <v>480</v>
      </c>
      <c r="E41" s="252"/>
    </row>
    <row r="42" spans="1:9" ht="30" x14ac:dyDescent="0.25">
      <c r="A42" s="29" t="s">
        <v>481</v>
      </c>
      <c r="D42" s="252" t="s">
        <v>482</v>
      </c>
      <c r="E42" s="252"/>
    </row>
    <row r="43" spans="1:9" ht="45" x14ac:dyDescent="0.25">
      <c r="A43" s="29" t="s">
        <v>483</v>
      </c>
      <c r="D43" s="252" t="s">
        <v>62</v>
      </c>
      <c r="E43" s="252"/>
    </row>
    <row r="44" spans="1:9" ht="30" x14ac:dyDescent="0.25">
      <c r="A44" s="29" t="s">
        <v>484</v>
      </c>
      <c r="D44" s="252" t="s">
        <v>485</v>
      </c>
      <c r="E44" s="252"/>
    </row>
    <row r="45" spans="1:9" ht="15" customHeight="1" x14ac:dyDescent="0.25">
      <c r="A45" s="29" t="s">
        <v>486</v>
      </c>
      <c r="D45" s="252" t="s">
        <v>487</v>
      </c>
    </row>
    <row r="46" spans="1:9" ht="30" x14ac:dyDescent="0.25">
      <c r="A46" s="29" t="s">
        <v>488</v>
      </c>
      <c r="D46" s="252" t="s">
        <v>489</v>
      </c>
      <c r="E46" s="253"/>
    </row>
    <row r="47" spans="1:9" ht="45" x14ac:dyDescent="0.25">
      <c r="A47" s="29" t="s">
        <v>21</v>
      </c>
      <c r="D47" s="252" t="s">
        <v>490</v>
      </c>
    </row>
    <row r="48" spans="1:9" ht="30" x14ac:dyDescent="0.25">
      <c r="D48" s="252" t="s">
        <v>491</v>
      </c>
      <c r="E48" s="252"/>
    </row>
    <row r="49" spans="1:5" x14ac:dyDescent="0.25">
      <c r="A49" s="258" t="s">
        <v>92</v>
      </c>
      <c r="B49" s="259" t="s">
        <v>492</v>
      </c>
      <c r="D49" s="252" t="s">
        <v>493</v>
      </c>
      <c r="E49" s="252"/>
    </row>
    <row r="50" spans="1:5" ht="30" x14ac:dyDescent="0.25">
      <c r="A50" s="266" t="s">
        <v>13</v>
      </c>
      <c r="B50" s="267" t="s">
        <v>494</v>
      </c>
      <c r="D50" s="252" t="s">
        <v>495</v>
      </c>
      <c r="E50" s="252"/>
    </row>
    <row r="51" spans="1:5" ht="30" x14ac:dyDescent="0.25">
      <c r="A51" s="35" t="s">
        <v>496</v>
      </c>
      <c r="B51" s="267" t="s">
        <v>497</v>
      </c>
      <c r="D51" s="252" t="s">
        <v>64</v>
      </c>
    </row>
    <row r="52" spans="1:5" ht="30" x14ac:dyDescent="0.25">
      <c r="A52" s="35" t="s">
        <v>498</v>
      </c>
      <c r="B52" s="267" t="s">
        <v>499</v>
      </c>
      <c r="D52" s="252" t="s">
        <v>500</v>
      </c>
    </row>
    <row r="53" spans="1:5" ht="60" x14ac:dyDescent="0.25">
      <c r="A53" s="35" t="s">
        <v>501</v>
      </c>
      <c r="B53" s="268" t="s">
        <v>502</v>
      </c>
      <c r="D53" s="252" t="s">
        <v>503</v>
      </c>
    </row>
    <row r="54" spans="1:5" ht="45" x14ac:dyDescent="0.25">
      <c r="A54" s="35" t="s">
        <v>504</v>
      </c>
      <c r="B54" s="267" t="s">
        <v>505</v>
      </c>
      <c r="D54" s="252" t="s">
        <v>506</v>
      </c>
    </row>
    <row r="55" spans="1:5" x14ac:dyDescent="0.25">
      <c r="D55" s="252" t="s">
        <v>507</v>
      </c>
    </row>
    <row r="56" spans="1:5" x14ac:dyDescent="0.25">
      <c r="D56" s="252" t="s">
        <v>508</v>
      </c>
    </row>
    <row r="57" spans="1:5" x14ac:dyDescent="0.25">
      <c r="A57" s="258" t="s">
        <v>92</v>
      </c>
      <c r="C57" s="275" t="s">
        <v>16</v>
      </c>
    </row>
    <row r="58" spans="1:5" x14ac:dyDescent="0.25">
      <c r="A58" s="266" t="s">
        <v>13</v>
      </c>
      <c r="B58" t="s">
        <v>509</v>
      </c>
      <c r="C58" s="267" t="s">
        <v>17</v>
      </c>
    </row>
    <row r="59" spans="1:5" x14ac:dyDescent="0.25">
      <c r="A59" s="266" t="s">
        <v>13</v>
      </c>
      <c r="B59" t="s">
        <v>509</v>
      </c>
      <c r="C59" s="267" t="s">
        <v>55</v>
      </c>
    </row>
    <row r="60" spans="1:5" x14ac:dyDescent="0.25">
      <c r="A60" s="266" t="s">
        <v>13</v>
      </c>
      <c r="B60" t="s">
        <v>509</v>
      </c>
      <c r="C60" s="267" t="s">
        <v>510</v>
      </c>
    </row>
    <row r="61" spans="1:5" x14ac:dyDescent="0.25">
      <c r="A61" s="266" t="s">
        <v>13</v>
      </c>
      <c r="B61" t="s">
        <v>509</v>
      </c>
      <c r="C61" s="267" t="s">
        <v>56</v>
      </c>
    </row>
    <row r="62" spans="1:5" x14ac:dyDescent="0.25">
      <c r="A62" s="266" t="s">
        <v>13</v>
      </c>
      <c r="B62" t="s">
        <v>509</v>
      </c>
      <c r="C62" s="267" t="s">
        <v>511</v>
      </c>
    </row>
    <row r="63" spans="1:5" x14ac:dyDescent="0.25">
      <c r="A63" s="266" t="s">
        <v>13</v>
      </c>
      <c r="B63" t="s">
        <v>509</v>
      </c>
      <c r="C63" s="267" t="s">
        <v>512</v>
      </c>
    </row>
    <row r="64" spans="1:5" x14ac:dyDescent="0.25">
      <c r="A64" s="35" t="s">
        <v>496</v>
      </c>
      <c r="B64" t="s">
        <v>513</v>
      </c>
      <c r="C64" s="265" t="s">
        <v>514</v>
      </c>
    </row>
    <row r="65" spans="1:3" x14ac:dyDescent="0.25">
      <c r="A65" s="35" t="s">
        <v>496</v>
      </c>
      <c r="B65" t="s">
        <v>513</v>
      </c>
      <c r="C65" s="265" t="s">
        <v>515</v>
      </c>
    </row>
    <row r="66" spans="1:3" x14ac:dyDescent="0.25">
      <c r="A66" s="35" t="s">
        <v>496</v>
      </c>
      <c r="B66" t="s">
        <v>513</v>
      </c>
      <c r="C66" s="265" t="s">
        <v>516</v>
      </c>
    </row>
    <row r="67" spans="1:3" x14ac:dyDescent="0.25">
      <c r="A67" s="35" t="s">
        <v>501</v>
      </c>
      <c r="B67" t="s">
        <v>517</v>
      </c>
      <c r="C67" s="265" t="s">
        <v>518</v>
      </c>
    </row>
    <row r="68" spans="1:3" x14ac:dyDescent="0.25">
      <c r="A68" s="35" t="s">
        <v>501</v>
      </c>
      <c r="B68" t="s">
        <v>517</v>
      </c>
      <c r="C68" s="265" t="s">
        <v>519</v>
      </c>
    </row>
    <row r="69" spans="1:3" x14ac:dyDescent="0.25">
      <c r="A69" s="35" t="s">
        <v>501</v>
      </c>
      <c r="B69" t="s">
        <v>517</v>
      </c>
      <c r="C69" s="265" t="s">
        <v>58</v>
      </c>
    </row>
    <row r="70" spans="1:3" x14ac:dyDescent="0.25">
      <c r="A70" s="35"/>
      <c r="B70" t="s">
        <v>517</v>
      </c>
      <c r="C70" s="265" t="s">
        <v>57</v>
      </c>
    </row>
    <row r="71" spans="1:3" x14ac:dyDescent="0.25">
      <c r="A71" s="35" t="s">
        <v>504</v>
      </c>
      <c r="B71" t="s">
        <v>520</v>
      </c>
      <c r="C71" s="265" t="s">
        <v>521</v>
      </c>
    </row>
    <row r="72" spans="1:3" x14ac:dyDescent="0.25">
      <c r="A72" s="35" t="s">
        <v>504</v>
      </c>
      <c r="B72" t="s">
        <v>520</v>
      </c>
      <c r="C72" s="265" t="s">
        <v>522</v>
      </c>
    </row>
    <row r="73" spans="1:3" x14ac:dyDescent="0.25">
      <c r="A73" s="35" t="s">
        <v>504</v>
      </c>
      <c r="B73" t="s">
        <v>520</v>
      </c>
      <c r="C73" s="265" t="s">
        <v>523</v>
      </c>
    </row>
    <row r="74" spans="1:3" x14ac:dyDescent="0.25">
      <c r="A74" s="35" t="s">
        <v>504</v>
      </c>
      <c r="B74" t="s">
        <v>520</v>
      </c>
      <c r="C74" s="265" t="s">
        <v>524</v>
      </c>
    </row>
    <row r="75" spans="1:3" x14ac:dyDescent="0.25">
      <c r="A75" s="35" t="s">
        <v>504</v>
      </c>
      <c r="B75" t="s">
        <v>520</v>
      </c>
      <c r="C75" s="265" t="s">
        <v>525</v>
      </c>
    </row>
    <row r="76" spans="1:3" x14ac:dyDescent="0.25">
      <c r="A76" s="35" t="s">
        <v>526</v>
      </c>
      <c r="B76" t="s">
        <v>527</v>
      </c>
      <c r="C76" s="265" t="s">
        <v>528</v>
      </c>
    </row>
    <row r="77" spans="1:3" x14ac:dyDescent="0.25">
      <c r="A77" s="35" t="s">
        <v>526</v>
      </c>
      <c r="B77" t="s">
        <v>527</v>
      </c>
      <c r="C77" s="265" t="s">
        <v>529</v>
      </c>
    </row>
    <row r="78" spans="1:3" x14ac:dyDescent="0.25">
      <c r="A78" s="35" t="s">
        <v>526</v>
      </c>
      <c r="B78" t="s">
        <v>527</v>
      </c>
      <c r="C78" s="265" t="s">
        <v>54</v>
      </c>
    </row>
    <row r="79" spans="1:3" x14ac:dyDescent="0.25">
      <c r="A79" s="35" t="s">
        <v>526</v>
      </c>
      <c r="B79" t="s">
        <v>527</v>
      </c>
      <c r="C79" s="265" t="s">
        <v>530</v>
      </c>
    </row>
    <row r="80" spans="1:3" x14ac:dyDescent="0.25">
      <c r="B80" s="265"/>
    </row>
    <row r="81" spans="1:2" x14ac:dyDescent="0.25">
      <c r="A81" s="266" t="s">
        <v>132</v>
      </c>
      <c r="B81" s="265"/>
    </row>
    <row r="82" spans="1:2" x14ac:dyDescent="0.25">
      <c r="A82" s="266" t="s">
        <v>496</v>
      </c>
      <c r="B82" s="265"/>
    </row>
    <row r="83" spans="1:2" x14ac:dyDescent="0.25">
      <c r="A83" s="266" t="s">
        <v>501</v>
      </c>
      <c r="B83" s="265"/>
    </row>
    <row r="84" spans="1:2" x14ac:dyDescent="0.25">
      <c r="A84" s="266" t="s">
        <v>504</v>
      </c>
      <c r="B84" s="265"/>
    </row>
    <row r="85" spans="1:2" ht="30" x14ac:dyDescent="0.25">
      <c r="A85" s="266" t="s">
        <v>526</v>
      </c>
      <c r="B85" s="265"/>
    </row>
    <row r="86" spans="1:2" x14ac:dyDescent="0.25">
      <c r="B86" s="265"/>
    </row>
    <row r="87" spans="1:2" x14ac:dyDescent="0.25">
      <c r="B87" s="265"/>
    </row>
    <row r="88" spans="1:2" x14ac:dyDescent="0.25">
      <c r="B88" s="265"/>
    </row>
    <row r="89" spans="1:2" x14ac:dyDescent="0.25">
      <c r="B89" s="265"/>
    </row>
    <row r="90" spans="1:2" x14ac:dyDescent="0.25">
      <c r="B90" s="265"/>
    </row>
    <row r="91" spans="1:2" x14ac:dyDescent="0.25">
      <c r="B91" s="265"/>
    </row>
    <row r="92" spans="1:2" x14ac:dyDescent="0.25">
      <c r="B92" s="265"/>
    </row>
    <row r="93" spans="1:2" x14ac:dyDescent="0.25">
      <c r="B93" s="265"/>
    </row>
    <row r="94" spans="1:2" x14ac:dyDescent="0.25">
      <c r="B94" s="265"/>
    </row>
    <row r="95" spans="1:2" x14ac:dyDescent="0.25">
      <c r="B95" s="265"/>
    </row>
    <row r="96" spans="1:2" x14ac:dyDescent="0.25">
      <c r="B96" s="265"/>
    </row>
    <row r="97" spans="2:2" x14ac:dyDescent="0.25">
      <c r="B97" s="265"/>
    </row>
    <row r="98" spans="2:2" x14ac:dyDescent="0.25">
      <c r="B98" s="265"/>
    </row>
    <row r="99" spans="2:2" x14ac:dyDescent="0.25">
      <c r="B99" s="265"/>
    </row>
    <row r="100" spans="2:2" x14ac:dyDescent="0.25">
      <c r="B100" s="265"/>
    </row>
    <row r="101" spans="2:2" x14ac:dyDescent="0.25">
      <c r="B101" s="265"/>
    </row>
    <row r="102" spans="2:2" x14ac:dyDescent="0.25">
      <c r="B102" s="265"/>
    </row>
    <row r="103" spans="2:2" x14ac:dyDescent="0.25">
      <c r="B103" s="265"/>
    </row>
    <row r="104" spans="2:2" x14ac:dyDescent="0.25">
      <c r="B104" s="265"/>
    </row>
    <row r="105" spans="2:2" x14ac:dyDescent="0.25">
      <c r="B105" s="265"/>
    </row>
    <row r="106" spans="2:2" x14ac:dyDescent="0.25">
      <c r="B106" s="265"/>
    </row>
    <row r="107" spans="2:2" x14ac:dyDescent="0.25">
      <c r="B107" s="265"/>
    </row>
    <row r="108" spans="2:2" x14ac:dyDescent="0.25">
      <c r="B108" s="265"/>
    </row>
    <row r="109" spans="2:2" x14ac:dyDescent="0.25">
      <c r="B109" s="265"/>
    </row>
    <row r="110" spans="2:2" x14ac:dyDescent="0.25">
      <c r="B110" s="265"/>
    </row>
    <row r="111" spans="2:2" x14ac:dyDescent="0.25">
      <c r="B111" s="265"/>
    </row>
    <row r="112" spans="2:2" x14ac:dyDescent="0.25">
      <c r="B112" s="265"/>
    </row>
    <row r="113" spans="2:2" x14ac:dyDescent="0.25">
      <c r="B113" s="265"/>
    </row>
    <row r="114" spans="2:2" x14ac:dyDescent="0.25">
      <c r="B114" s="265"/>
    </row>
    <row r="115" spans="2:2" x14ac:dyDescent="0.25">
      <c r="B115" s="265"/>
    </row>
    <row r="116" spans="2:2" x14ac:dyDescent="0.25">
      <c r="B116" s="265"/>
    </row>
    <row r="117" spans="2:2" x14ac:dyDescent="0.25">
      <c r="B117" s="265"/>
    </row>
    <row r="118" spans="2:2" x14ac:dyDescent="0.25">
      <c r="B118" s="265"/>
    </row>
    <row r="119" spans="2:2" x14ac:dyDescent="0.25">
      <c r="B119" s="265"/>
    </row>
    <row r="120" spans="2:2" x14ac:dyDescent="0.25">
      <c r="B120" s="265"/>
    </row>
    <row r="121" spans="2:2" x14ac:dyDescent="0.25">
      <c r="B121" s="265"/>
    </row>
    <row r="122" spans="2:2" x14ac:dyDescent="0.25">
      <c r="B122" s="265"/>
    </row>
    <row r="123" spans="2:2" x14ac:dyDescent="0.25">
      <c r="B123" s="265"/>
    </row>
    <row r="124" spans="2:2" x14ac:dyDescent="0.25">
      <c r="B124" s="265"/>
    </row>
    <row r="125" spans="2:2" x14ac:dyDescent="0.25">
      <c r="B125" s="265"/>
    </row>
    <row r="126" spans="2:2" x14ac:dyDescent="0.25">
      <c r="B126" s="265"/>
    </row>
    <row r="127" spans="2:2" x14ac:dyDescent="0.25">
      <c r="B127" s="265"/>
    </row>
    <row r="128" spans="2:2" x14ac:dyDescent="0.25">
      <c r="B128" s="265"/>
    </row>
    <row r="129" spans="2:2" x14ac:dyDescent="0.25">
      <c r="B129" s="265"/>
    </row>
    <row r="130" spans="2:2" x14ac:dyDescent="0.25">
      <c r="B130" s="265"/>
    </row>
    <row r="131" spans="2:2" x14ac:dyDescent="0.25">
      <c r="B131" s="265"/>
    </row>
    <row r="132" spans="2:2" x14ac:dyDescent="0.25">
      <c r="B132" s="265"/>
    </row>
    <row r="133" spans="2:2" x14ac:dyDescent="0.25">
      <c r="B133" s="265"/>
    </row>
    <row r="134" spans="2:2" x14ac:dyDescent="0.25">
      <c r="B134" s="265"/>
    </row>
    <row r="135" spans="2:2" x14ac:dyDescent="0.25">
      <c r="B135" s="265"/>
    </row>
    <row r="136" spans="2:2" x14ac:dyDescent="0.25">
      <c r="B136" s="265"/>
    </row>
    <row r="137" spans="2:2" x14ac:dyDescent="0.25">
      <c r="B137" s="265"/>
    </row>
    <row r="138" spans="2:2" x14ac:dyDescent="0.25">
      <c r="B138" s="265"/>
    </row>
    <row r="139" spans="2:2" x14ac:dyDescent="0.25">
      <c r="B139" s="265"/>
    </row>
    <row r="140" spans="2:2" x14ac:dyDescent="0.25">
      <c r="B140" s="265"/>
    </row>
    <row r="141" spans="2:2" x14ac:dyDescent="0.25">
      <c r="B141" s="265"/>
    </row>
    <row r="142" spans="2:2" x14ac:dyDescent="0.25">
      <c r="B142" s="265"/>
    </row>
    <row r="143" spans="2:2" x14ac:dyDescent="0.25">
      <c r="B143" s="265"/>
    </row>
    <row r="144" spans="2:2" x14ac:dyDescent="0.25">
      <c r="B144" s="265"/>
    </row>
    <row r="145" spans="2:2" x14ac:dyDescent="0.25">
      <c r="B145" s="265"/>
    </row>
    <row r="146" spans="2:2" x14ac:dyDescent="0.25">
      <c r="B146" s="265"/>
    </row>
    <row r="147" spans="2:2" x14ac:dyDescent="0.25">
      <c r="B147" s="265"/>
    </row>
    <row r="148" spans="2:2" x14ac:dyDescent="0.25">
      <c r="B148" s="265"/>
    </row>
    <row r="149" spans="2:2" x14ac:dyDescent="0.25">
      <c r="B149" s="265"/>
    </row>
    <row r="150" spans="2:2" x14ac:dyDescent="0.25">
      <c r="B150" s="265"/>
    </row>
    <row r="151" spans="2:2" x14ac:dyDescent="0.25">
      <c r="B151" s="265"/>
    </row>
    <row r="152" spans="2:2" x14ac:dyDescent="0.25">
      <c r="B152" s="265"/>
    </row>
    <row r="153" spans="2:2" x14ac:dyDescent="0.25">
      <c r="B153" s="265"/>
    </row>
    <row r="154" spans="2:2" x14ac:dyDescent="0.25">
      <c r="B154" s="265"/>
    </row>
    <row r="155" spans="2:2" x14ac:dyDescent="0.25">
      <c r="B155" s="265"/>
    </row>
    <row r="156" spans="2:2" x14ac:dyDescent="0.25">
      <c r="B156" s="265"/>
    </row>
    <row r="157" spans="2:2" x14ac:dyDescent="0.25">
      <c r="B157" s="265"/>
    </row>
    <row r="158" spans="2:2" x14ac:dyDescent="0.25">
      <c r="B158" s="265"/>
    </row>
    <row r="159" spans="2:2" x14ac:dyDescent="0.25">
      <c r="B159" s="265"/>
    </row>
    <row r="160" spans="2:2" x14ac:dyDescent="0.25">
      <c r="B160" s="265"/>
    </row>
    <row r="161" spans="2:2" x14ac:dyDescent="0.25">
      <c r="B161" s="265"/>
    </row>
    <row r="162" spans="2:2" x14ac:dyDescent="0.25">
      <c r="B162" s="265"/>
    </row>
    <row r="163" spans="2:2" x14ac:dyDescent="0.25">
      <c r="B163" s="265"/>
    </row>
    <row r="164" spans="2:2" x14ac:dyDescent="0.25">
      <c r="B164" s="265"/>
    </row>
    <row r="165" spans="2:2" x14ac:dyDescent="0.25">
      <c r="B165" s="265"/>
    </row>
    <row r="166" spans="2:2" x14ac:dyDescent="0.25">
      <c r="B166" s="265"/>
    </row>
    <row r="167" spans="2:2" x14ac:dyDescent="0.25">
      <c r="B167" s="265"/>
    </row>
    <row r="168" spans="2:2" x14ac:dyDescent="0.25">
      <c r="B168" s="265"/>
    </row>
    <row r="169" spans="2:2" x14ac:dyDescent="0.25">
      <c r="B169" s="265"/>
    </row>
    <row r="170" spans="2:2" x14ac:dyDescent="0.25">
      <c r="B170" s="265"/>
    </row>
    <row r="171" spans="2:2" x14ac:dyDescent="0.25">
      <c r="B171" s="265"/>
    </row>
    <row r="172" spans="2:2" x14ac:dyDescent="0.25">
      <c r="B172" s="265"/>
    </row>
    <row r="173" spans="2:2" x14ac:dyDescent="0.25">
      <c r="B173" s="265"/>
    </row>
    <row r="174" spans="2:2" x14ac:dyDescent="0.25">
      <c r="B174" s="265"/>
    </row>
    <row r="175" spans="2:2" x14ac:dyDescent="0.25">
      <c r="B175" s="265"/>
    </row>
    <row r="176" spans="2:2" x14ac:dyDescent="0.25">
      <c r="B176" s="265"/>
    </row>
    <row r="177" spans="2:2" x14ac:dyDescent="0.25">
      <c r="B177" s="265"/>
    </row>
    <row r="178" spans="2:2" x14ac:dyDescent="0.25">
      <c r="B178" s="265"/>
    </row>
    <row r="179" spans="2:2" x14ac:dyDescent="0.25">
      <c r="B179" s="265"/>
    </row>
    <row r="180" spans="2:2" x14ac:dyDescent="0.25">
      <c r="B180" s="265"/>
    </row>
    <row r="181" spans="2:2" x14ac:dyDescent="0.25">
      <c r="B181" s="265"/>
    </row>
    <row r="182" spans="2:2" x14ac:dyDescent="0.25">
      <c r="B182" s="265"/>
    </row>
    <row r="183" spans="2:2" x14ac:dyDescent="0.25">
      <c r="B183" s="265"/>
    </row>
    <row r="184" spans="2:2" x14ac:dyDescent="0.25">
      <c r="B184" s="265"/>
    </row>
    <row r="185" spans="2:2" x14ac:dyDescent="0.25">
      <c r="B185" s="265"/>
    </row>
    <row r="186" spans="2:2" x14ac:dyDescent="0.25">
      <c r="B186" s="265"/>
    </row>
    <row r="187" spans="2:2" x14ac:dyDescent="0.25">
      <c r="B187" s="265"/>
    </row>
    <row r="188" spans="2:2" x14ac:dyDescent="0.25">
      <c r="B188" s="265"/>
    </row>
    <row r="189" spans="2:2" x14ac:dyDescent="0.25">
      <c r="B189" s="265"/>
    </row>
    <row r="190" spans="2:2" x14ac:dyDescent="0.25">
      <c r="B190" s="265"/>
    </row>
    <row r="191" spans="2:2" x14ac:dyDescent="0.25">
      <c r="B191" s="265"/>
    </row>
    <row r="192" spans="2:2" x14ac:dyDescent="0.25">
      <c r="B192" s="265"/>
    </row>
    <row r="193" spans="2:2" x14ac:dyDescent="0.25">
      <c r="B193" s="265"/>
    </row>
    <row r="194" spans="2:2" x14ac:dyDescent="0.25">
      <c r="B194" s="265"/>
    </row>
    <row r="195" spans="2:2" x14ac:dyDescent="0.25">
      <c r="B195" s="265"/>
    </row>
  </sheetData>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workbookViewId="0"/>
  </sheetViews>
  <sheetFormatPr baseColWidth="10" defaultColWidth="11.42578125" defaultRowHeight="12" x14ac:dyDescent="0.2"/>
  <cols>
    <col min="1" max="1" width="30.42578125" style="36" bestFit="1" customWidth="1"/>
    <col min="2" max="2" width="22.140625" style="36" customWidth="1"/>
    <col min="3" max="3" width="51.28515625" style="36" customWidth="1"/>
    <col min="4" max="4" width="11.42578125" style="36"/>
    <col min="5" max="5" width="42" style="36" customWidth="1"/>
    <col min="6" max="9" width="11.42578125" style="36"/>
    <col min="10" max="10" width="20.42578125" style="36" customWidth="1"/>
    <col min="11" max="11" width="24" style="36" customWidth="1"/>
    <col min="12" max="12" width="38.85546875" style="36" customWidth="1"/>
    <col min="13" max="16384" width="11.42578125" style="36"/>
  </cols>
  <sheetData>
    <row r="2" spans="1:13" ht="53.25" customHeight="1" x14ac:dyDescent="0.2">
      <c r="A2" s="36" t="s">
        <v>531</v>
      </c>
      <c r="B2" s="37" t="s">
        <v>532</v>
      </c>
      <c r="C2" s="37" t="s">
        <v>111</v>
      </c>
      <c r="D2" s="37" t="s">
        <v>112</v>
      </c>
      <c r="E2" s="37" t="s">
        <v>113</v>
      </c>
      <c r="F2" s="37" t="s">
        <v>533</v>
      </c>
      <c r="G2" s="37" t="s">
        <v>534</v>
      </c>
      <c r="H2" s="37" t="s">
        <v>535</v>
      </c>
      <c r="I2" s="37" t="s">
        <v>536</v>
      </c>
      <c r="J2" s="37" t="s">
        <v>537</v>
      </c>
      <c r="K2" s="38" t="s">
        <v>107</v>
      </c>
      <c r="L2" s="38" t="s">
        <v>538</v>
      </c>
      <c r="M2" s="38" t="s">
        <v>539</v>
      </c>
    </row>
    <row r="3" spans="1:13" ht="126.75" customHeight="1" x14ac:dyDescent="0.2">
      <c r="A3" s="39" t="s">
        <v>540</v>
      </c>
      <c r="B3" s="40" t="s">
        <v>541</v>
      </c>
      <c r="C3" s="41" t="s">
        <v>542</v>
      </c>
      <c r="D3" s="42" t="s">
        <v>122</v>
      </c>
      <c r="E3" s="43" t="s">
        <v>543</v>
      </c>
      <c r="F3" s="44">
        <v>0.67810000000000004</v>
      </c>
      <c r="G3" s="44">
        <v>0.72919999999999996</v>
      </c>
      <c r="H3" s="44"/>
      <c r="I3" s="44">
        <v>0.8972</v>
      </c>
      <c r="J3" s="237"/>
      <c r="K3" s="45" t="s">
        <v>544</v>
      </c>
      <c r="L3" s="46" t="s">
        <v>545</v>
      </c>
      <c r="M3" s="46" t="s">
        <v>546</v>
      </c>
    </row>
    <row r="4" spans="1:13" ht="84" x14ac:dyDescent="0.2">
      <c r="A4" s="39" t="s">
        <v>547</v>
      </c>
      <c r="B4" s="47" t="s">
        <v>548</v>
      </c>
      <c r="C4" s="48" t="s">
        <v>549</v>
      </c>
      <c r="D4" s="47" t="s">
        <v>550</v>
      </c>
      <c r="E4" s="47" t="s">
        <v>551</v>
      </c>
      <c r="F4" s="48">
        <v>19</v>
      </c>
      <c r="G4" s="48">
        <v>23</v>
      </c>
      <c r="H4" s="48"/>
      <c r="I4" s="48">
        <v>17</v>
      </c>
      <c r="J4" s="48"/>
      <c r="K4" s="47" t="s">
        <v>552</v>
      </c>
      <c r="L4" s="47" t="s">
        <v>553</v>
      </c>
      <c r="M4" s="713" t="s">
        <v>554</v>
      </c>
    </row>
    <row r="5" spans="1:13" ht="72" x14ac:dyDescent="0.2">
      <c r="A5" s="39" t="s">
        <v>547</v>
      </c>
      <c r="B5" s="47" t="s">
        <v>555</v>
      </c>
      <c r="C5" s="49" t="s">
        <v>556</v>
      </c>
      <c r="D5" s="47" t="s">
        <v>550</v>
      </c>
      <c r="E5" s="47" t="s">
        <v>557</v>
      </c>
      <c r="F5" s="48">
        <v>3</v>
      </c>
      <c r="G5" s="48">
        <v>7</v>
      </c>
      <c r="H5" s="48"/>
      <c r="I5" s="48">
        <v>5</v>
      </c>
      <c r="J5" s="48"/>
      <c r="K5" s="47" t="s">
        <v>558</v>
      </c>
      <c r="L5" s="47" t="s">
        <v>559</v>
      </c>
      <c r="M5" s="713"/>
    </row>
    <row r="6" spans="1:13" ht="132" x14ac:dyDescent="0.2">
      <c r="A6" s="39" t="s">
        <v>547</v>
      </c>
      <c r="B6" s="50" t="s">
        <v>560</v>
      </c>
      <c r="C6" s="50" t="s">
        <v>561</v>
      </c>
      <c r="D6" s="50" t="s">
        <v>562</v>
      </c>
      <c r="E6" s="50" t="s">
        <v>563</v>
      </c>
      <c r="F6" s="51">
        <v>0.2848</v>
      </c>
      <c r="G6" s="51">
        <v>0.29799999999999999</v>
      </c>
      <c r="H6" s="51"/>
      <c r="I6" s="51">
        <v>0.2334</v>
      </c>
      <c r="J6" s="51"/>
      <c r="K6" s="50" t="s">
        <v>564</v>
      </c>
      <c r="L6" s="50" t="s">
        <v>565</v>
      </c>
      <c r="M6" s="52" t="s">
        <v>554</v>
      </c>
    </row>
    <row r="7" spans="1:13" ht="120" x14ac:dyDescent="0.2">
      <c r="A7" s="39" t="s">
        <v>547</v>
      </c>
      <c r="B7" s="53" t="s">
        <v>566</v>
      </c>
      <c r="C7" s="50" t="s">
        <v>567</v>
      </c>
      <c r="D7" s="47" t="s">
        <v>562</v>
      </c>
      <c r="E7" s="50" t="s">
        <v>568</v>
      </c>
      <c r="F7" s="54">
        <v>0.39600000000000002</v>
      </c>
      <c r="G7" s="54">
        <v>0.36149999999999999</v>
      </c>
      <c r="H7" s="54"/>
      <c r="I7" s="54">
        <v>0.36149999999999999</v>
      </c>
      <c r="J7" s="54"/>
      <c r="K7" s="47" t="s">
        <v>569</v>
      </c>
      <c r="L7" s="47" t="s">
        <v>570</v>
      </c>
      <c r="M7" s="52" t="s">
        <v>554</v>
      </c>
    </row>
    <row r="8" spans="1:13" ht="120" x14ac:dyDescent="0.2">
      <c r="A8" s="39" t="s">
        <v>547</v>
      </c>
      <c r="B8" s="53" t="s">
        <v>571</v>
      </c>
      <c r="C8" s="50" t="s">
        <v>572</v>
      </c>
      <c r="D8" s="47" t="s">
        <v>562</v>
      </c>
      <c r="E8" s="50" t="s">
        <v>573</v>
      </c>
      <c r="F8" s="54">
        <v>0.20080000000000001</v>
      </c>
      <c r="G8" s="54">
        <v>0.193</v>
      </c>
      <c r="H8" s="54"/>
      <c r="I8" s="54">
        <v>0.2</v>
      </c>
      <c r="J8" s="54"/>
      <c r="K8" s="47" t="s">
        <v>574</v>
      </c>
      <c r="L8" s="47" t="s">
        <v>570</v>
      </c>
      <c r="M8" s="52" t="s">
        <v>554</v>
      </c>
    </row>
    <row r="9" spans="1:13" ht="73.5" x14ac:dyDescent="0.2">
      <c r="A9" s="39" t="s">
        <v>547</v>
      </c>
      <c r="B9" s="50" t="s">
        <v>575</v>
      </c>
      <c r="C9" s="50" t="s">
        <v>576</v>
      </c>
      <c r="D9" s="47" t="s">
        <v>562</v>
      </c>
      <c r="E9" s="50" t="s">
        <v>577</v>
      </c>
      <c r="F9" s="54">
        <v>0.26300000000000001</v>
      </c>
      <c r="G9" s="54">
        <v>0.3</v>
      </c>
      <c r="H9" s="54"/>
      <c r="I9" s="54">
        <v>0.5</v>
      </c>
      <c r="J9" s="54"/>
      <c r="K9" s="47" t="s">
        <v>578</v>
      </c>
      <c r="L9" s="47" t="s">
        <v>579</v>
      </c>
      <c r="M9" s="52" t="s">
        <v>554</v>
      </c>
    </row>
    <row r="10" spans="1:13" ht="72" x14ac:dyDescent="0.2">
      <c r="A10" s="39" t="s">
        <v>580</v>
      </c>
      <c r="B10" s="48" t="s">
        <v>581</v>
      </c>
      <c r="C10" s="49" t="s">
        <v>582</v>
      </c>
      <c r="D10" s="55" t="s">
        <v>122</v>
      </c>
      <c r="E10" s="48" t="s">
        <v>583</v>
      </c>
      <c r="F10" s="70">
        <v>0.89249999999999996</v>
      </c>
      <c r="G10" s="56">
        <v>0.9</v>
      </c>
      <c r="H10" s="57"/>
      <c r="I10" s="57">
        <v>0.83</v>
      </c>
      <c r="J10" s="57"/>
      <c r="K10" s="57" t="s">
        <v>584</v>
      </c>
      <c r="L10" s="48" t="s">
        <v>585</v>
      </c>
      <c r="M10" s="48" t="s">
        <v>586</v>
      </c>
    </row>
    <row r="11" spans="1:13" ht="120.75" thickBot="1" x14ac:dyDescent="0.25">
      <c r="A11" s="39" t="s">
        <v>580</v>
      </c>
      <c r="B11" s="48" t="s">
        <v>587</v>
      </c>
      <c r="C11" s="49" t="s">
        <v>588</v>
      </c>
      <c r="D11" s="55" t="s">
        <v>122</v>
      </c>
      <c r="E11" s="48" t="s">
        <v>589</v>
      </c>
      <c r="F11" s="70">
        <v>0.74619999999999997</v>
      </c>
      <c r="G11" s="57">
        <v>0.75</v>
      </c>
      <c r="H11" s="57"/>
      <c r="I11" s="57">
        <v>0.93</v>
      </c>
      <c r="J11" s="238"/>
      <c r="K11" s="58" t="s">
        <v>590</v>
      </c>
      <c r="L11" s="48" t="s">
        <v>585</v>
      </c>
      <c r="M11" s="48" t="s">
        <v>586</v>
      </c>
    </row>
    <row r="12" spans="1:13" ht="84" x14ac:dyDescent="0.2">
      <c r="A12" s="39" t="s">
        <v>591</v>
      </c>
      <c r="B12" s="59" t="s">
        <v>592</v>
      </c>
      <c r="C12" s="59" t="s">
        <v>593</v>
      </c>
      <c r="D12" s="60" t="s">
        <v>594</v>
      </c>
      <c r="E12" s="59" t="s">
        <v>595</v>
      </c>
      <c r="F12" s="61">
        <v>165</v>
      </c>
      <c r="G12" s="61">
        <v>160</v>
      </c>
      <c r="H12" s="61"/>
      <c r="I12" s="61">
        <v>130</v>
      </c>
      <c r="J12" s="61"/>
      <c r="K12" s="62" t="s">
        <v>596</v>
      </c>
      <c r="L12" s="59" t="s">
        <v>597</v>
      </c>
      <c r="M12" s="59" t="s">
        <v>598</v>
      </c>
    </row>
    <row r="13" spans="1:13" ht="84" x14ac:dyDescent="0.2">
      <c r="A13" s="39" t="s">
        <v>591</v>
      </c>
      <c r="B13" s="63" t="s">
        <v>599</v>
      </c>
      <c r="C13" s="59" t="s">
        <v>600</v>
      </c>
      <c r="D13" s="60" t="s">
        <v>122</v>
      </c>
      <c r="E13" s="59" t="s">
        <v>601</v>
      </c>
      <c r="F13" s="64">
        <v>0.27750000000000002</v>
      </c>
      <c r="G13" s="64">
        <v>0.2</v>
      </c>
      <c r="H13" s="62"/>
      <c r="I13" s="62">
        <v>0.5</v>
      </c>
      <c r="J13" s="239"/>
      <c r="K13" s="65" t="s">
        <v>602</v>
      </c>
      <c r="L13" s="66" t="s">
        <v>597</v>
      </c>
      <c r="M13" s="66" t="s">
        <v>598</v>
      </c>
    </row>
    <row r="14" spans="1:13" ht="108" x14ac:dyDescent="0.2">
      <c r="A14" s="39" t="s">
        <v>591</v>
      </c>
      <c r="B14" s="59" t="s">
        <v>603</v>
      </c>
      <c r="C14" s="66" t="s">
        <v>604</v>
      </c>
      <c r="D14" s="66" t="s">
        <v>605</v>
      </c>
      <c r="E14" s="66" t="s">
        <v>606</v>
      </c>
      <c r="F14" s="66">
        <v>2</v>
      </c>
      <c r="G14" s="66">
        <v>4</v>
      </c>
      <c r="H14" s="66"/>
      <c r="I14" s="66">
        <v>4</v>
      </c>
      <c r="J14" s="240"/>
      <c r="K14" s="67" t="s">
        <v>607</v>
      </c>
      <c r="L14" s="59" t="s">
        <v>608</v>
      </c>
      <c r="M14" s="59" t="s">
        <v>598</v>
      </c>
    </row>
    <row r="15" spans="1:13" ht="84" x14ac:dyDescent="0.2">
      <c r="A15" s="39" t="s">
        <v>591</v>
      </c>
      <c r="B15" s="59" t="s">
        <v>609</v>
      </c>
      <c r="C15" s="67" t="s">
        <v>610</v>
      </c>
      <c r="D15" s="63" t="s">
        <v>122</v>
      </c>
      <c r="E15" s="59" t="s">
        <v>611</v>
      </c>
      <c r="F15" s="236">
        <v>0.23899999999999999</v>
      </c>
      <c r="G15" s="62">
        <v>0.3</v>
      </c>
      <c r="H15" s="62"/>
      <c r="I15" s="62">
        <v>0.3</v>
      </c>
      <c r="J15" s="62"/>
      <c r="K15" s="62" t="s">
        <v>612</v>
      </c>
      <c r="L15" s="66"/>
      <c r="M15" s="59" t="s">
        <v>598</v>
      </c>
    </row>
    <row r="16" spans="1:13" ht="120" x14ac:dyDescent="0.2">
      <c r="A16" s="39" t="s">
        <v>613</v>
      </c>
      <c r="B16" s="55" t="s">
        <v>614</v>
      </c>
      <c r="C16" s="68" t="s">
        <v>615</v>
      </c>
      <c r="D16" s="55" t="s">
        <v>122</v>
      </c>
      <c r="E16" s="55" t="s">
        <v>616</v>
      </c>
      <c r="F16" s="69">
        <v>0.96</v>
      </c>
      <c r="G16" s="69">
        <v>0.9</v>
      </c>
      <c r="H16" s="69"/>
      <c r="I16" s="69">
        <v>1</v>
      </c>
      <c r="J16" s="69"/>
      <c r="K16" s="69" t="s">
        <v>617</v>
      </c>
      <c r="L16" s="55" t="s">
        <v>618</v>
      </c>
      <c r="M16" s="55" t="s">
        <v>619</v>
      </c>
    </row>
    <row r="17" spans="1:13" ht="84" x14ac:dyDescent="0.2">
      <c r="A17" s="39" t="s">
        <v>620</v>
      </c>
      <c r="B17" s="48" t="s">
        <v>621</v>
      </c>
      <c r="C17" s="49" t="s">
        <v>622</v>
      </c>
      <c r="D17" s="47" t="s">
        <v>122</v>
      </c>
      <c r="E17" s="48" t="s">
        <v>623</v>
      </c>
      <c r="F17" s="70">
        <v>1</v>
      </c>
      <c r="G17" s="70">
        <v>1</v>
      </c>
      <c r="H17" s="57"/>
      <c r="I17" s="57">
        <v>1</v>
      </c>
      <c r="J17" s="57"/>
      <c r="K17" s="57" t="s">
        <v>624</v>
      </c>
      <c r="L17" s="48" t="s">
        <v>625</v>
      </c>
      <c r="M17" s="48" t="s">
        <v>626</v>
      </c>
    </row>
    <row r="18" spans="1:13" ht="72" x14ac:dyDescent="0.2">
      <c r="A18" s="39" t="s">
        <v>627</v>
      </c>
      <c r="B18" s="47" t="s">
        <v>628</v>
      </c>
      <c r="C18" s="55" t="s">
        <v>629</v>
      </c>
      <c r="D18" s="71" t="s">
        <v>594</v>
      </c>
      <c r="E18" s="47" t="s">
        <v>630</v>
      </c>
      <c r="F18" s="47">
        <v>19</v>
      </c>
      <c r="G18" s="47">
        <v>24</v>
      </c>
      <c r="H18" s="71"/>
      <c r="I18" s="72">
        <v>24</v>
      </c>
      <c r="J18" s="72"/>
      <c r="K18" s="47" t="s">
        <v>631</v>
      </c>
      <c r="L18" s="714" t="s">
        <v>632</v>
      </c>
      <c r="M18" s="47" t="s">
        <v>633</v>
      </c>
    </row>
    <row r="19" spans="1:13" ht="36" x14ac:dyDescent="0.2">
      <c r="A19" s="39" t="s">
        <v>627</v>
      </c>
      <c r="B19" s="47" t="s">
        <v>634</v>
      </c>
      <c r="C19" s="55" t="s">
        <v>635</v>
      </c>
      <c r="D19" s="71" t="s">
        <v>122</v>
      </c>
      <c r="E19" s="47" t="s">
        <v>636</v>
      </c>
      <c r="F19" s="73">
        <v>1</v>
      </c>
      <c r="G19" s="73">
        <v>1</v>
      </c>
      <c r="H19" s="74"/>
      <c r="I19" s="75">
        <v>1</v>
      </c>
      <c r="J19" s="75"/>
      <c r="K19" s="47" t="s">
        <v>637</v>
      </c>
      <c r="L19" s="715"/>
      <c r="M19" s="47" t="s">
        <v>633</v>
      </c>
    </row>
  </sheetData>
  <mergeCells count="2">
    <mergeCell ref="M4:M5"/>
    <mergeCell ref="L18:L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37" workbookViewId="0">
      <selection sqref="A1:A2"/>
    </sheetView>
  </sheetViews>
  <sheetFormatPr baseColWidth="10" defaultColWidth="11.42578125"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5703125" customWidth="1"/>
    <col min="11" max="11" width="20.42578125" customWidth="1"/>
    <col min="13" max="13" width="40.42578125" customWidth="1"/>
    <col min="14" max="14" width="25" customWidth="1"/>
  </cols>
  <sheetData>
    <row r="1" spans="1:15" x14ac:dyDescent="0.25">
      <c r="A1" s="716" t="s">
        <v>638</v>
      </c>
      <c r="B1" s="716" t="s">
        <v>639</v>
      </c>
      <c r="C1" s="721" t="s">
        <v>106</v>
      </c>
      <c r="D1" s="722"/>
      <c r="E1" s="722"/>
      <c r="F1" s="722"/>
      <c r="G1" s="722"/>
      <c r="H1" s="722"/>
      <c r="I1" s="722"/>
      <c r="J1" s="722"/>
      <c r="K1" s="723"/>
      <c r="L1" s="716" t="s">
        <v>107</v>
      </c>
      <c r="M1" s="716" t="s">
        <v>538</v>
      </c>
      <c r="N1" s="716" t="s">
        <v>640</v>
      </c>
    </row>
    <row r="2" spans="1:15" ht="30" x14ac:dyDescent="0.25">
      <c r="A2" s="716"/>
      <c r="B2" s="716"/>
      <c r="C2" s="76" t="s">
        <v>641</v>
      </c>
      <c r="D2" s="76" t="s">
        <v>111</v>
      </c>
      <c r="E2" s="76" t="s">
        <v>112</v>
      </c>
      <c r="F2" s="76" t="s">
        <v>113</v>
      </c>
      <c r="G2" s="76" t="s">
        <v>533</v>
      </c>
      <c r="H2" s="76" t="s">
        <v>534</v>
      </c>
      <c r="I2" s="76" t="s">
        <v>535</v>
      </c>
      <c r="J2" s="76" t="s">
        <v>536</v>
      </c>
      <c r="K2" s="76" t="s">
        <v>537</v>
      </c>
      <c r="L2" s="716"/>
      <c r="M2" s="720"/>
      <c r="N2" s="717"/>
      <c r="O2" t="s">
        <v>639</v>
      </c>
    </row>
    <row r="3" spans="1:15" ht="120" x14ac:dyDescent="0.25">
      <c r="A3" s="229" t="s">
        <v>642</v>
      </c>
      <c r="B3" s="215" t="s">
        <v>643</v>
      </c>
      <c r="C3" s="77" t="s">
        <v>644</v>
      </c>
      <c r="D3" s="78" t="s">
        <v>645</v>
      </c>
      <c r="E3" s="77" t="s">
        <v>646</v>
      </c>
      <c r="F3" s="79" t="s">
        <v>647</v>
      </c>
      <c r="G3" s="77">
        <v>2.31</v>
      </c>
      <c r="H3" s="77">
        <v>2.38</v>
      </c>
      <c r="I3" s="77"/>
      <c r="J3" s="77">
        <v>2.42</v>
      </c>
      <c r="K3" s="77"/>
      <c r="L3" s="78" t="s">
        <v>648</v>
      </c>
      <c r="M3" s="78" t="s">
        <v>649</v>
      </c>
      <c r="N3" s="78" t="s">
        <v>650</v>
      </c>
      <c r="O3" t="str">
        <f>B3</f>
        <v>DESARROLLO FISICO Y SOSTENIBILIDAD 
DFS</v>
      </c>
    </row>
    <row r="4" spans="1:15" ht="105" x14ac:dyDescent="0.25">
      <c r="A4" s="229" t="s">
        <v>642</v>
      </c>
      <c r="B4" s="215" t="s">
        <v>643</v>
      </c>
      <c r="C4" s="77" t="s">
        <v>651</v>
      </c>
      <c r="D4" s="78" t="s">
        <v>652</v>
      </c>
      <c r="E4" s="77" t="s">
        <v>122</v>
      </c>
      <c r="F4" s="78" t="s">
        <v>653</v>
      </c>
      <c r="G4" s="80">
        <v>0.85</v>
      </c>
      <c r="H4" s="80">
        <v>0.9</v>
      </c>
      <c r="I4" s="80"/>
      <c r="J4" s="80">
        <v>0.9</v>
      </c>
      <c r="K4" s="80"/>
      <c r="L4" s="78" t="s">
        <v>654</v>
      </c>
      <c r="M4" s="78" t="s">
        <v>655</v>
      </c>
      <c r="N4" s="78" t="s">
        <v>650</v>
      </c>
      <c r="O4" t="str">
        <f t="shared" ref="O4:O67" si="0">B4</f>
        <v>DESARROLLO FISICO Y SOSTENIBILIDAD 
DFS</v>
      </c>
    </row>
    <row r="5" spans="1:15" ht="90" x14ac:dyDescent="0.25">
      <c r="A5" s="229" t="s">
        <v>642</v>
      </c>
      <c r="B5" s="215" t="s">
        <v>643</v>
      </c>
      <c r="C5" s="77" t="s">
        <v>656</v>
      </c>
      <c r="D5" s="78" t="s">
        <v>657</v>
      </c>
      <c r="E5" s="77" t="s">
        <v>605</v>
      </c>
      <c r="F5" s="79" t="s">
        <v>658</v>
      </c>
      <c r="G5" s="81">
        <v>0.80869999999999997</v>
      </c>
      <c r="H5" s="81">
        <v>0.82</v>
      </c>
      <c r="I5" s="81"/>
      <c r="J5" s="81">
        <v>0.84</v>
      </c>
      <c r="K5" s="81"/>
      <c r="L5" s="78" t="s">
        <v>659</v>
      </c>
      <c r="M5" s="78" t="s">
        <v>660</v>
      </c>
      <c r="N5" s="78" t="s">
        <v>650</v>
      </c>
      <c r="O5" t="str">
        <f t="shared" si="0"/>
        <v>DESARROLLO FISICO Y SOSTENIBILIDAD 
DFS</v>
      </c>
    </row>
    <row r="6" spans="1:15" ht="409.5" x14ac:dyDescent="0.25">
      <c r="A6" s="229" t="s">
        <v>642</v>
      </c>
      <c r="B6" s="215" t="s">
        <v>643</v>
      </c>
      <c r="C6" s="82" t="s">
        <v>661</v>
      </c>
      <c r="D6" s="83" t="s">
        <v>662</v>
      </c>
      <c r="E6" s="82" t="s">
        <v>663</v>
      </c>
      <c r="F6" s="83" t="s">
        <v>664</v>
      </c>
      <c r="G6" s="84">
        <v>0.86799999999999999</v>
      </c>
      <c r="H6" s="84">
        <v>0.97130000000000005</v>
      </c>
      <c r="I6" s="84"/>
      <c r="J6" s="84" t="s">
        <v>665</v>
      </c>
      <c r="K6" s="84"/>
      <c r="L6" s="83" t="s">
        <v>666</v>
      </c>
      <c r="M6" s="83" t="s">
        <v>667</v>
      </c>
      <c r="N6" s="82" t="s">
        <v>668</v>
      </c>
      <c r="O6" t="str">
        <f t="shared" si="0"/>
        <v>DESARROLLO FISICO Y SOSTENIBILIDAD 
DFS</v>
      </c>
    </row>
    <row r="7" spans="1:15" ht="165" x14ac:dyDescent="0.25">
      <c r="A7" s="229" t="s">
        <v>642</v>
      </c>
      <c r="B7" s="216" t="s">
        <v>669</v>
      </c>
      <c r="C7" s="85" t="s">
        <v>670</v>
      </c>
      <c r="D7" s="86" t="s">
        <v>671</v>
      </c>
      <c r="E7" s="87" t="s">
        <v>122</v>
      </c>
      <c r="F7" s="85" t="s">
        <v>672</v>
      </c>
      <c r="G7" s="88">
        <v>0.50729999999999997</v>
      </c>
      <c r="H7" s="89">
        <v>0.65110000000000001</v>
      </c>
      <c r="I7" s="89"/>
      <c r="J7" s="89">
        <v>0.7</v>
      </c>
      <c r="K7" s="89"/>
      <c r="L7" s="85" t="s">
        <v>673</v>
      </c>
      <c r="M7" s="85" t="s">
        <v>674</v>
      </c>
      <c r="N7" s="90" t="s">
        <v>675</v>
      </c>
      <c r="O7" t="str">
        <f t="shared" si="0"/>
        <v>DESARROLLO INFORMATICO Y COMIUNICACIONES
DIC</v>
      </c>
    </row>
    <row r="8" spans="1:15" ht="165" x14ac:dyDescent="0.25">
      <c r="A8" s="229" t="s">
        <v>642</v>
      </c>
      <c r="B8" s="216" t="s">
        <v>669</v>
      </c>
      <c r="C8" s="85" t="s">
        <v>676</v>
      </c>
      <c r="D8" s="86" t="s">
        <v>677</v>
      </c>
      <c r="E8" s="87" t="s">
        <v>122</v>
      </c>
      <c r="F8" s="91" t="s">
        <v>678</v>
      </c>
      <c r="G8" s="89">
        <v>0.36070000000000002</v>
      </c>
      <c r="H8" s="89">
        <v>0.4496</v>
      </c>
      <c r="I8" s="89"/>
      <c r="J8" s="89">
        <v>0.5</v>
      </c>
      <c r="K8" s="89"/>
      <c r="L8" s="85" t="s">
        <v>679</v>
      </c>
      <c r="M8" s="85" t="s">
        <v>674</v>
      </c>
      <c r="N8" s="90" t="s">
        <v>675</v>
      </c>
      <c r="O8" t="str">
        <f t="shared" si="0"/>
        <v>DESARROLLO INFORMATICO Y COMIUNICACIONES
DIC</v>
      </c>
    </row>
    <row r="9" spans="1:15" ht="214.5" x14ac:dyDescent="0.25">
      <c r="A9" s="229" t="s">
        <v>642</v>
      </c>
      <c r="B9" s="216" t="s">
        <v>669</v>
      </c>
      <c r="C9" s="85" t="s">
        <v>680</v>
      </c>
      <c r="D9" s="86" t="s">
        <v>681</v>
      </c>
      <c r="E9" s="87" t="s">
        <v>122</v>
      </c>
      <c r="F9" s="91" t="s">
        <v>682</v>
      </c>
      <c r="G9" s="89">
        <v>0.71</v>
      </c>
      <c r="H9" s="89">
        <v>0.80759999999999998</v>
      </c>
      <c r="I9" s="89"/>
      <c r="J9" s="89">
        <v>0.9</v>
      </c>
      <c r="K9" s="89"/>
      <c r="L9" s="85" t="s">
        <v>683</v>
      </c>
      <c r="M9" s="85" t="s">
        <v>674</v>
      </c>
      <c r="N9" s="90" t="s">
        <v>675</v>
      </c>
      <c r="O9" t="str">
        <f t="shared" si="0"/>
        <v>DESARROLLO INFORMATICO Y COMIUNICACIONES
DIC</v>
      </c>
    </row>
    <row r="10" spans="1:15" ht="165" x14ac:dyDescent="0.25">
      <c r="A10" s="229" t="s">
        <v>642</v>
      </c>
      <c r="B10" s="216" t="s">
        <v>669</v>
      </c>
      <c r="C10" s="85" t="s">
        <v>684</v>
      </c>
      <c r="D10" s="86" t="s">
        <v>685</v>
      </c>
      <c r="E10" s="87" t="s">
        <v>122</v>
      </c>
      <c r="F10" s="91" t="s">
        <v>686</v>
      </c>
      <c r="G10" s="89">
        <v>0.75380000000000003</v>
      </c>
      <c r="H10" s="89">
        <v>0.80759999999999998</v>
      </c>
      <c r="I10" s="89"/>
      <c r="J10" s="89">
        <v>0.9</v>
      </c>
      <c r="K10" s="89"/>
      <c r="L10" s="85" t="s">
        <v>687</v>
      </c>
      <c r="M10" s="85" t="s">
        <v>674</v>
      </c>
      <c r="N10" s="90" t="s">
        <v>688</v>
      </c>
      <c r="O10" t="str">
        <f t="shared" si="0"/>
        <v>DESARROLLO INFORMATICO Y COMIUNICACIONES
DIC</v>
      </c>
    </row>
    <row r="11" spans="1:15" ht="165" x14ac:dyDescent="0.3">
      <c r="A11" s="229" t="s">
        <v>642</v>
      </c>
      <c r="B11" s="216" t="s">
        <v>689</v>
      </c>
      <c r="C11" s="92" t="s">
        <v>690</v>
      </c>
      <c r="D11" s="86" t="s">
        <v>691</v>
      </c>
      <c r="E11" s="87" t="s">
        <v>122</v>
      </c>
      <c r="F11" s="93" t="s">
        <v>692</v>
      </c>
      <c r="G11" s="94">
        <v>1</v>
      </c>
      <c r="H11" s="94">
        <v>1</v>
      </c>
      <c r="I11" s="94"/>
      <c r="J11" s="94">
        <v>1</v>
      </c>
      <c r="K11" s="94"/>
      <c r="L11" s="94" t="s">
        <v>693</v>
      </c>
      <c r="M11" s="85" t="s">
        <v>694</v>
      </c>
      <c r="N11" s="85" t="s">
        <v>695</v>
      </c>
      <c r="O11" t="str">
        <f t="shared" si="0"/>
        <v>DESARROLLO FINANCIERO 
DF</v>
      </c>
    </row>
    <row r="12" spans="1:15" ht="132" x14ac:dyDescent="0.3">
      <c r="A12" s="229" t="s">
        <v>642</v>
      </c>
      <c r="B12" s="216" t="s">
        <v>689</v>
      </c>
      <c r="C12" s="92" t="s">
        <v>696</v>
      </c>
      <c r="D12" s="86" t="s">
        <v>697</v>
      </c>
      <c r="E12" s="87" t="s">
        <v>122</v>
      </c>
      <c r="F12" s="93" t="s">
        <v>698</v>
      </c>
      <c r="G12" s="89">
        <v>0.99080000000000001</v>
      </c>
      <c r="H12" s="94">
        <v>1</v>
      </c>
      <c r="I12" s="94"/>
      <c r="J12" s="94">
        <v>1</v>
      </c>
      <c r="K12" s="94"/>
      <c r="L12" s="94" t="s">
        <v>699</v>
      </c>
      <c r="M12" s="85" t="s">
        <v>700</v>
      </c>
      <c r="N12" s="85" t="s">
        <v>695</v>
      </c>
      <c r="O12" t="str">
        <f t="shared" si="0"/>
        <v>DESARROLLO FINANCIERO 
DF</v>
      </c>
    </row>
    <row r="13" spans="1:15" ht="115.5" x14ac:dyDescent="0.3">
      <c r="A13" s="229" t="s">
        <v>642</v>
      </c>
      <c r="B13" s="216" t="s">
        <v>689</v>
      </c>
      <c r="C13" s="92" t="s">
        <v>701</v>
      </c>
      <c r="D13" s="86" t="s">
        <v>702</v>
      </c>
      <c r="E13" s="87" t="s">
        <v>122</v>
      </c>
      <c r="F13" s="93" t="s">
        <v>703</v>
      </c>
      <c r="G13" s="89">
        <v>0.57089999999999996</v>
      </c>
      <c r="H13" s="94">
        <v>0.65</v>
      </c>
      <c r="I13" s="94"/>
      <c r="J13" s="94">
        <v>0.65</v>
      </c>
      <c r="K13" s="94"/>
      <c r="L13" s="94" t="s">
        <v>704</v>
      </c>
      <c r="M13" s="85" t="s">
        <v>705</v>
      </c>
      <c r="N13" s="85" t="s">
        <v>695</v>
      </c>
      <c r="O13" t="str">
        <f t="shared" si="0"/>
        <v>DESARROLLO FINANCIERO 
DF</v>
      </c>
    </row>
    <row r="14" spans="1:15" ht="231" x14ac:dyDescent="0.25">
      <c r="A14" s="229" t="s">
        <v>642</v>
      </c>
      <c r="B14" s="216" t="s">
        <v>689</v>
      </c>
      <c r="C14" s="92" t="s">
        <v>706</v>
      </c>
      <c r="D14" s="86" t="s">
        <v>707</v>
      </c>
      <c r="E14" s="87" t="s">
        <v>122</v>
      </c>
      <c r="F14" s="95" t="s">
        <v>708</v>
      </c>
      <c r="G14" s="89">
        <v>0.2928</v>
      </c>
      <c r="H14" s="89">
        <v>0.48830000000000001</v>
      </c>
      <c r="I14" s="89"/>
      <c r="J14" s="89">
        <v>1</v>
      </c>
      <c r="K14" s="89"/>
      <c r="L14" s="94" t="s">
        <v>709</v>
      </c>
      <c r="M14" s="85" t="s">
        <v>710</v>
      </c>
      <c r="N14" s="85" t="s">
        <v>695</v>
      </c>
      <c r="O14" t="str">
        <f t="shared" si="0"/>
        <v>DESARROLLO FINANCIERO 
DF</v>
      </c>
    </row>
    <row r="15" spans="1:15" ht="115.5" x14ac:dyDescent="0.25">
      <c r="A15" s="229" t="s">
        <v>642</v>
      </c>
      <c r="B15" s="216" t="s">
        <v>689</v>
      </c>
      <c r="C15" s="92" t="s">
        <v>711</v>
      </c>
      <c r="D15" s="86" t="s">
        <v>712</v>
      </c>
      <c r="E15" s="87" t="s">
        <v>122</v>
      </c>
      <c r="F15" s="95" t="s">
        <v>713</v>
      </c>
      <c r="G15" s="89">
        <v>0.2</v>
      </c>
      <c r="H15" s="94">
        <v>0.4</v>
      </c>
      <c r="I15" s="94"/>
      <c r="J15" s="94">
        <v>1</v>
      </c>
      <c r="K15" s="94"/>
      <c r="L15" s="94" t="s">
        <v>714</v>
      </c>
      <c r="M15" s="85" t="s">
        <v>715</v>
      </c>
      <c r="N15" s="85" t="s">
        <v>695</v>
      </c>
      <c r="O15" t="str">
        <f t="shared" si="0"/>
        <v>DESARROLLO FINANCIERO 
DF</v>
      </c>
    </row>
    <row r="16" spans="1:15" ht="165" x14ac:dyDescent="0.25">
      <c r="A16" s="229" t="s">
        <v>642</v>
      </c>
      <c r="B16" s="217" t="s">
        <v>716</v>
      </c>
      <c r="C16" s="85" t="s">
        <v>717</v>
      </c>
      <c r="D16" s="86" t="s">
        <v>718</v>
      </c>
      <c r="E16" s="87" t="s">
        <v>122</v>
      </c>
      <c r="F16" s="85" t="s">
        <v>719</v>
      </c>
      <c r="G16" s="89">
        <v>0.58120000000000005</v>
      </c>
      <c r="H16" s="96">
        <v>0.77549999999999997</v>
      </c>
      <c r="I16" s="96"/>
      <c r="J16" s="96">
        <v>1</v>
      </c>
      <c r="K16" s="96"/>
      <c r="L16" s="85" t="s">
        <v>720</v>
      </c>
      <c r="M16" s="85" t="s">
        <v>721</v>
      </c>
      <c r="N16" s="97" t="s">
        <v>722</v>
      </c>
      <c r="O16" t="str">
        <f t="shared" si="0"/>
        <v>DESARROLLO HUMANO Y ORGANIZACIONAL 
DHO</v>
      </c>
    </row>
    <row r="17" spans="1:15" ht="132" x14ac:dyDescent="0.3">
      <c r="A17" s="229" t="s">
        <v>642</v>
      </c>
      <c r="B17" s="217" t="s">
        <v>716</v>
      </c>
      <c r="C17" s="85" t="s">
        <v>723</v>
      </c>
      <c r="D17" s="86" t="s">
        <v>724</v>
      </c>
      <c r="E17" s="87" t="s">
        <v>122</v>
      </c>
      <c r="F17" s="98" t="s">
        <v>725</v>
      </c>
      <c r="G17" s="89">
        <v>0.79600000000000004</v>
      </c>
      <c r="H17" s="96" t="s">
        <v>726</v>
      </c>
      <c r="I17" s="96"/>
      <c r="J17" s="96" t="s">
        <v>726</v>
      </c>
      <c r="K17" s="96"/>
      <c r="L17" s="85" t="s">
        <v>727</v>
      </c>
      <c r="M17" s="718" t="s">
        <v>728</v>
      </c>
      <c r="N17" s="97" t="s">
        <v>722</v>
      </c>
      <c r="O17" t="str">
        <f t="shared" si="0"/>
        <v>DESARROLLO HUMANO Y ORGANIZACIONAL 
DHO</v>
      </c>
    </row>
    <row r="18" spans="1:15" ht="115.5" x14ac:dyDescent="0.3">
      <c r="A18" s="229" t="s">
        <v>642</v>
      </c>
      <c r="B18" s="217" t="s">
        <v>716</v>
      </c>
      <c r="C18" s="85" t="s">
        <v>729</v>
      </c>
      <c r="D18" s="86" t="s">
        <v>730</v>
      </c>
      <c r="E18" s="87" t="s">
        <v>122</v>
      </c>
      <c r="F18" s="98" t="s">
        <v>731</v>
      </c>
      <c r="G18" s="89">
        <v>0.79700000000000004</v>
      </c>
      <c r="H18" s="96">
        <v>0.77</v>
      </c>
      <c r="I18" s="96"/>
      <c r="J18" s="96">
        <v>0.79</v>
      </c>
      <c r="K18" s="96"/>
      <c r="L18" s="85" t="s">
        <v>732</v>
      </c>
      <c r="M18" s="719"/>
      <c r="N18" s="97" t="s">
        <v>722</v>
      </c>
      <c r="O18" t="str">
        <f t="shared" si="0"/>
        <v>DESARROLLO HUMANO Y ORGANIZACIONAL 
DHO</v>
      </c>
    </row>
    <row r="19" spans="1:15" ht="148.5" x14ac:dyDescent="0.3">
      <c r="A19" s="229" t="s">
        <v>642</v>
      </c>
      <c r="B19" s="217" t="s">
        <v>716</v>
      </c>
      <c r="C19" s="85" t="s">
        <v>733</v>
      </c>
      <c r="D19" s="86" t="s">
        <v>734</v>
      </c>
      <c r="E19" s="87" t="s">
        <v>122</v>
      </c>
      <c r="F19" s="98" t="s">
        <v>735</v>
      </c>
      <c r="G19" s="99">
        <v>0.42420000000000002</v>
      </c>
      <c r="H19" s="96">
        <v>0.7504424778761063</v>
      </c>
      <c r="I19" s="96"/>
      <c r="J19" s="96">
        <v>1</v>
      </c>
      <c r="K19" s="96"/>
      <c r="L19" s="85" t="s">
        <v>736</v>
      </c>
      <c r="M19" s="100" t="s">
        <v>737</v>
      </c>
      <c r="N19" s="97" t="s">
        <v>738</v>
      </c>
      <c r="O19" t="str">
        <f t="shared" si="0"/>
        <v>DESARROLLO HUMANO Y ORGANIZACIONAL 
DHO</v>
      </c>
    </row>
    <row r="20" spans="1:15" ht="148.5" x14ac:dyDescent="0.25">
      <c r="A20" s="229" t="s">
        <v>642</v>
      </c>
      <c r="B20" s="217" t="s">
        <v>716</v>
      </c>
      <c r="C20" s="85" t="s">
        <v>739</v>
      </c>
      <c r="D20" s="86" t="s">
        <v>740</v>
      </c>
      <c r="E20" s="87" t="s">
        <v>122</v>
      </c>
      <c r="F20" s="85" t="s">
        <v>741</v>
      </c>
      <c r="G20" s="89">
        <v>0.84</v>
      </c>
      <c r="H20" s="96">
        <v>0.95</v>
      </c>
      <c r="I20" s="96"/>
      <c r="J20" s="96">
        <v>0.95</v>
      </c>
      <c r="K20" s="96"/>
      <c r="L20" s="85" t="s">
        <v>742</v>
      </c>
      <c r="M20" s="100" t="s">
        <v>743</v>
      </c>
      <c r="N20" s="97" t="s">
        <v>738</v>
      </c>
      <c r="O20" t="str">
        <f t="shared" si="0"/>
        <v>DESARROLLO HUMANO Y ORGANIZACIONAL 
DHO</v>
      </c>
    </row>
    <row r="21" spans="1:15" ht="363" x14ac:dyDescent="0.25">
      <c r="A21" s="229" t="s">
        <v>642</v>
      </c>
      <c r="B21" s="217" t="s">
        <v>716</v>
      </c>
      <c r="C21" s="85" t="s">
        <v>744</v>
      </c>
      <c r="D21" s="86" t="s">
        <v>745</v>
      </c>
      <c r="E21" s="87" t="s">
        <v>122</v>
      </c>
      <c r="F21" s="85" t="s">
        <v>746</v>
      </c>
      <c r="G21" s="89">
        <v>0.77800000000000002</v>
      </c>
      <c r="H21" s="96">
        <v>0.91666666666666674</v>
      </c>
      <c r="I21" s="96"/>
      <c r="J21" s="96">
        <v>1</v>
      </c>
      <c r="K21" s="96"/>
      <c r="L21" s="85" t="s">
        <v>747</v>
      </c>
      <c r="M21" s="100" t="s">
        <v>748</v>
      </c>
      <c r="N21" s="97" t="s">
        <v>738</v>
      </c>
      <c r="O21" t="str">
        <f t="shared" si="0"/>
        <v>DESARROLLO HUMANO Y ORGANIZACIONAL 
DHO</v>
      </c>
    </row>
    <row r="22" spans="1:15" ht="247.5" x14ac:dyDescent="0.25">
      <c r="A22" s="230" t="s">
        <v>749</v>
      </c>
      <c r="B22" s="218" t="s">
        <v>750</v>
      </c>
      <c r="C22" s="101" t="s">
        <v>751</v>
      </c>
      <c r="D22" s="102" t="s">
        <v>752</v>
      </c>
      <c r="E22" s="103" t="s">
        <v>122</v>
      </c>
      <c r="F22" s="104" t="s">
        <v>753</v>
      </c>
      <c r="G22" s="105">
        <v>44.7</v>
      </c>
      <c r="H22" s="105">
        <v>45</v>
      </c>
      <c r="I22" s="105"/>
      <c r="J22" s="105">
        <v>45</v>
      </c>
      <c r="K22" s="105"/>
      <c r="L22" s="106" t="s">
        <v>754</v>
      </c>
      <c r="M22" s="107" t="s">
        <v>755</v>
      </c>
      <c r="N22" s="730" t="s">
        <v>756</v>
      </c>
      <c r="O22" t="str">
        <f t="shared" si="0"/>
        <v>Gestión de Programas Académicos</v>
      </c>
    </row>
    <row r="23" spans="1:15" ht="313.5" x14ac:dyDescent="0.25">
      <c r="A23" s="230" t="s">
        <v>749</v>
      </c>
      <c r="B23" s="218" t="s">
        <v>750</v>
      </c>
      <c r="C23" s="108" t="s">
        <v>757</v>
      </c>
      <c r="D23" s="108" t="s">
        <v>758</v>
      </c>
      <c r="E23" s="109" t="s">
        <v>122</v>
      </c>
      <c r="F23" s="104" t="s">
        <v>759</v>
      </c>
      <c r="G23" s="241">
        <v>0.73929999999999996</v>
      </c>
      <c r="H23" s="110">
        <v>0.8</v>
      </c>
      <c r="I23" s="110"/>
      <c r="J23" s="110">
        <v>0.75</v>
      </c>
      <c r="K23" s="110"/>
      <c r="L23" s="106" t="s">
        <v>760</v>
      </c>
      <c r="M23" s="107" t="s">
        <v>755</v>
      </c>
      <c r="N23" s="730"/>
      <c r="O23" t="str">
        <f t="shared" si="0"/>
        <v>Gestión de Programas Académicos</v>
      </c>
    </row>
    <row r="24" spans="1:15" ht="280.5" x14ac:dyDescent="0.25">
      <c r="A24" s="230" t="s">
        <v>749</v>
      </c>
      <c r="B24" s="218" t="s">
        <v>750</v>
      </c>
      <c r="C24" s="108" t="s">
        <v>761</v>
      </c>
      <c r="D24" s="108" t="s">
        <v>762</v>
      </c>
      <c r="E24" s="109" t="s">
        <v>122</v>
      </c>
      <c r="F24" s="104" t="s">
        <v>763</v>
      </c>
      <c r="G24" s="111">
        <v>0.89</v>
      </c>
      <c r="H24" s="110">
        <v>0.9</v>
      </c>
      <c r="I24" s="110"/>
      <c r="J24" s="110" t="s">
        <v>764</v>
      </c>
      <c r="K24" s="110"/>
      <c r="L24" s="106" t="s">
        <v>765</v>
      </c>
      <c r="M24" s="107" t="s">
        <v>755</v>
      </c>
      <c r="N24" s="730"/>
      <c r="O24" t="str">
        <f t="shared" si="0"/>
        <v>Gestión de Programas Académicos</v>
      </c>
    </row>
    <row r="25" spans="1:15" ht="280.5" x14ac:dyDescent="0.25">
      <c r="A25" s="230" t="s">
        <v>749</v>
      </c>
      <c r="B25" s="218" t="s">
        <v>750</v>
      </c>
      <c r="C25" s="108" t="s">
        <v>766</v>
      </c>
      <c r="D25" s="108" t="s">
        <v>767</v>
      </c>
      <c r="E25" s="109" t="s">
        <v>122</v>
      </c>
      <c r="F25" s="104" t="s">
        <v>768</v>
      </c>
      <c r="G25" s="112">
        <v>0.53</v>
      </c>
      <c r="H25" s="113">
        <v>0.85399999999999998</v>
      </c>
      <c r="I25" s="113"/>
      <c r="J25" s="113">
        <v>0.85399999999999998</v>
      </c>
      <c r="K25" s="113"/>
      <c r="L25" s="106" t="s">
        <v>769</v>
      </c>
      <c r="M25" s="107" t="s">
        <v>755</v>
      </c>
      <c r="N25" s="730"/>
      <c r="O25" t="str">
        <f t="shared" si="0"/>
        <v>Gestión de Programas Académicos</v>
      </c>
    </row>
    <row r="26" spans="1:15" ht="49.5" x14ac:dyDescent="0.3">
      <c r="A26" s="230" t="s">
        <v>749</v>
      </c>
      <c r="B26" s="218" t="s">
        <v>750</v>
      </c>
      <c r="C26" s="114" t="s">
        <v>770</v>
      </c>
      <c r="D26" s="114" t="s">
        <v>771</v>
      </c>
      <c r="E26" s="114" t="s">
        <v>122</v>
      </c>
      <c r="F26" s="114" t="s">
        <v>772</v>
      </c>
      <c r="G26" s="242">
        <v>3.4000000000000002E-2</v>
      </c>
      <c r="H26" s="115">
        <v>0.15</v>
      </c>
      <c r="I26" s="115"/>
      <c r="J26" s="115">
        <v>0.5</v>
      </c>
      <c r="K26" s="115"/>
      <c r="L26" s="114" t="s">
        <v>773</v>
      </c>
      <c r="M26" s="116"/>
      <c r="N26" s="730"/>
      <c r="O26" t="str">
        <f t="shared" si="0"/>
        <v>Gestión de Programas Académicos</v>
      </c>
    </row>
    <row r="27" spans="1:15" ht="82.5" x14ac:dyDescent="0.25">
      <c r="A27" s="230" t="s">
        <v>749</v>
      </c>
      <c r="B27" s="219" t="s">
        <v>774</v>
      </c>
      <c r="C27" s="108" t="s">
        <v>775</v>
      </c>
      <c r="D27" s="117" t="s">
        <v>776</v>
      </c>
      <c r="E27" s="118" t="s">
        <v>550</v>
      </c>
      <c r="F27" s="101" t="s">
        <v>777</v>
      </c>
      <c r="G27" s="119">
        <v>16005</v>
      </c>
      <c r="H27" s="119">
        <v>16902</v>
      </c>
      <c r="I27" s="119"/>
      <c r="J27" s="119">
        <v>16902</v>
      </c>
      <c r="K27" s="119"/>
      <c r="L27" s="104" t="s">
        <v>778</v>
      </c>
      <c r="M27" s="731" t="s">
        <v>779</v>
      </c>
      <c r="N27" s="731" t="s">
        <v>780</v>
      </c>
      <c r="O27" t="str">
        <f t="shared" si="0"/>
        <v>Gestión de capacidad academica</v>
      </c>
    </row>
    <row r="28" spans="1:15" ht="82.5" x14ac:dyDescent="0.25">
      <c r="A28" s="230" t="s">
        <v>749</v>
      </c>
      <c r="B28" s="219" t="s">
        <v>774</v>
      </c>
      <c r="C28" s="108" t="s">
        <v>781</v>
      </c>
      <c r="D28" s="117" t="s">
        <v>782</v>
      </c>
      <c r="E28" s="118" t="s">
        <v>550</v>
      </c>
      <c r="F28" s="101" t="s">
        <v>783</v>
      </c>
      <c r="G28" s="119">
        <v>2213</v>
      </c>
      <c r="H28" s="120">
        <v>1530</v>
      </c>
      <c r="I28" s="120"/>
      <c r="J28" s="120">
        <v>1530</v>
      </c>
      <c r="K28" s="120"/>
      <c r="L28" s="104" t="s">
        <v>784</v>
      </c>
      <c r="M28" s="731"/>
      <c r="N28" s="731"/>
      <c r="O28" t="str">
        <f t="shared" si="0"/>
        <v>Gestión de capacidad academica</v>
      </c>
    </row>
    <row r="29" spans="1:15" ht="82.5" x14ac:dyDescent="0.25">
      <c r="A29" s="230" t="s">
        <v>749</v>
      </c>
      <c r="B29" s="219" t="s">
        <v>774</v>
      </c>
      <c r="C29" s="108" t="s">
        <v>785</v>
      </c>
      <c r="D29" s="117" t="s">
        <v>786</v>
      </c>
      <c r="E29" s="118" t="s">
        <v>550</v>
      </c>
      <c r="F29" s="101" t="s">
        <v>787</v>
      </c>
      <c r="G29" s="119">
        <v>35</v>
      </c>
      <c r="H29" s="120">
        <v>32</v>
      </c>
      <c r="I29" s="120"/>
      <c r="J29" s="120">
        <v>31</v>
      </c>
      <c r="K29" s="120"/>
      <c r="L29" s="104" t="s">
        <v>788</v>
      </c>
      <c r="M29" s="731"/>
      <c r="N29" s="731"/>
      <c r="O29" t="str">
        <f t="shared" si="0"/>
        <v>Gestión de capacidad academica</v>
      </c>
    </row>
    <row r="30" spans="1:15" ht="82.5" x14ac:dyDescent="0.25">
      <c r="A30" s="230" t="s">
        <v>749</v>
      </c>
      <c r="B30" s="219" t="s">
        <v>774</v>
      </c>
      <c r="C30" s="108" t="s">
        <v>789</v>
      </c>
      <c r="D30" s="117" t="s">
        <v>786</v>
      </c>
      <c r="E30" s="118" t="s">
        <v>550</v>
      </c>
      <c r="F30" s="101" t="s">
        <v>790</v>
      </c>
      <c r="G30" s="119">
        <v>63</v>
      </c>
      <c r="H30" s="120">
        <v>49</v>
      </c>
      <c r="I30" s="120"/>
      <c r="J30" s="120">
        <v>49</v>
      </c>
      <c r="K30" s="120"/>
      <c r="L30" s="104" t="s">
        <v>791</v>
      </c>
      <c r="M30" s="731"/>
      <c r="N30" s="731"/>
      <c r="O30" t="str">
        <f t="shared" si="0"/>
        <v>Gestión de capacidad academica</v>
      </c>
    </row>
    <row r="31" spans="1:15" ht="115.5" x14ac:dyDescent="0.25">
      <c r="A31" s="230" t="s">
        <v>749</v>
      </c>
      <c r="B31" s="219" t="s">
        <v>774</v>
      </c>
      <c r="C31" s="104" t="s">
        <v>792</v>
      </c>
      <c r="D31" s="117" t="s">
        <v>793</v>
      </c>
      <c r="E31" s="118" t="s">
        <v>122</v>
      </c>
      <c r="F31" s="101" t="s">
        <v>794</v>
      </c>
      <c r="G31" s="112">
        <v>0.92</v>
      </c>
      <c r="H31" s="121">
        <v>0.93</v>
      </c>
      <c r="I31" s="121"/>
      <c r="J31" s="121">
        <v>0.9</v>
      </c>
      <c r="K31" s="121"/>
      <c r="L31" s="104" t="s">
        <v>795</v>
      </c>
      <c r="M31" s="731"/>
      <c r="N31" s="731"/>
      <c r="O31" t="str">
        <f t="shared" si="0"/>
        <v>Gestión de capacidad academica</v>
      </c>
    </row>
    <row r="32" spans="1:15" ht="82.5" x14ac:dyDescent="0.25">
      <c r="A32" s="230" t="s">
        <v>749</v>
      </c>
      <c r="B32" s="219" t="s">
        <v>774</v>
      </c>
      <c r="C32" s="104" t="s">
        <v>796</v>
      </c>
      <c r="D32" s="117" t="s">
        <v>797</v>
      </c>
      <c r="E32" s="118" t="s">
        <v>550</v>
      </c>
      <c r="F32" s="101" t="s">
        <v>798</v>
      </c>
      <c r="G32" s="243">
        <v>293.5</v>
      </c>
      <c r="H32" s="119">
        <v>304</v>
      </c>
      <c r="I32" s="119"/>
      <c r="J32" s="119">
        <v>301</v>
      </c>
      <c r="K32" s="119"/>
      <c r="L32" s="104" t="s">
        <v>799</v>
      </c>
      <c r="M32" s="731"/>
      <c r="N32" s="731"/>
      <c r="O32" t="str">
        <f t="shared" si="0"/>
        <v>Gestión de capacidad academica</v>
      </c>
    </row>
    <row r="33" spans="1:15" ht="82.5" x14ac:dyDescent="0.25">
      <c r="A33" s="230" t="s">
        <v>749</v>
      </c>
      <c r="B33" s="219" t="s">
        <v>774</v>
      </c>
      <c r="C33" s="104" t="s">
        <v>800</v>
      </c>
      <c r="D33" s="117" t="s">
        <v>801</v>
      </c>
      <c r="E33" s="118" t="s">
        <v>550</v>
      </c>
      <c r="F33" s="101" t="s">
        <v>802</v>
      </c>
      <c r="G33" s="243">
        <v>166.5</v>
      </c>
      <c r="H33" s="120">
        <v>152</v>
      </c>
      <c r="I33" s="120"/>
      <c r="J33" s="120">
        <v>152</v>
      </c>
      <c r="K33" s="120"/>
      <c r="L33" s="104" t="s">
        <v>803</v>
      </c>
      <c r="M33" s="731"/>
      <c r="N33" s="731"/>
      <c r="O33" t="str">
        <f t="shared" si="0"/>
        <v>Gestión de capacidad academica</v>
      </c>
    </row>
    <row r="34" spans="1:15" ht="82.5" x14ac:dyDescent="0.25">
      <c r="A34" s="230" t="s">
        <v>749</v>
      </c>
      <c r="B34" s="219" t="s">
        <v>774</v>
      </c>
      <c r="C34" s="104" t="s">
        <v>804</v>
      </c>
      <c r="D34" s="117" t="s">
        <v>805</v>
      </c>
      <c r="E34" s="118" t="s">
        <v>550</v>
      </c>
      <c r="F34" s="101" t="s">
        <v>806</v>
      </c>
      <c r="G34" s="105">
        <v>304.26</v>
      </c>
      <c r="H34" s="105">
        <v>341.53</v>
      </c>
      <c r="I34" s="105"/>
      <c r="J34" s="105">
        <v>341.53</v>
      </c>
      <c r="K34" s="105"/>
      <c r="L34" s="104" t="s">
        <v>807</v>
      </c>
      <c r="M34" s="731"/>
      <c r="N34" s="731"/>
      <c r="O34" t="str">
        <f t="shared" si="0"/>
        <v>Gestión de capacidad academica</v>
      </c>
    </row>
    <row r="35" spans="1:15" ht="99" x14ac:dyDescent="0.3">
      <c r="A35" s="230" t="s">
        <v>749</v>
      </c>
      <c r="B35" s="219" t="s">
        <v>774</v>
      </c>
      <c r="C35" s="108" t="s">
        <v>808</v>
      </c>
      <c r="D35" s="122" t="s">
        <v>809</v>
      </c>
      <c r="E35" s="118" t="s">
        <v>810</v>
      </c>
      <c r="F35" s="101" t="s">
        <v>811</v>
      </c>
      <c r="G35" s="105">
        <v>1.55</v>
      </c>
      <c r="H35" s="123">
        <v>1.43</v>
      </c>
      <c r="I35" s="123"/>
      <c r="J35" s="123">
        <v>1.28</v>
      </c>
      <c r="K35" s="123"/>
      <c r="L35" s="104" t="s">
        <v>812</v>
      </c>
      <c r="M35" s="731"/>
      <c r="N35" s="731"/>
      <c r="O35" t="str">
        <f t="shared" si="0"/>
        <v>Gestión de capacidad academica</v>
      </c>
    </row>
    <row r="36" spans="1:15" ht="115.5" x14ac:dyDescent="0.25">
      <c r="A36" s="230" t="s">
        <v>749</v>
      </c>
      <c r="B36" s="219" t="s">
        <v>774</v>
      </c>
      <c r="C36" s="104" t="s">
        <v>813</v>
      </c>
      <c r="D36" s="117" t="s">
        <v>814</v>
      </c>
      <c r="E36" s="118" t="s">
        <v>605</v>
      </c>
      <c r="F36" s="101" t="s">
        <v>815</v>
      </c>
      <c r="G36" s="119">
        <v>16</v>
      </c>
      <c r="H36" s="120">
        <v>32</v>
      </c>
      <c r="I36" s="120"/>
      <c r="J36" s="120">
        <v>13</v>
      </c>
      <c r="K36" s="120"/>
      <c r="L36" s="104" t="s">
        <v>816</v>
      </c>
      <c r="M36" s="731"/>
      <c r="N36" s="731"/>
      <c r="O36" t="str">
        <f t="shared" si="0"/>
        <v>Gestión de capacidad academica</v>
      </c>
    </row>
    <row r="37" spans="1:15" ht="115.5" x14ac:dyDescent="0.25">
      <c r="A37" s="230" t="s">
        <v>749</v>
      </c>
      <c r="B37" s="219" t="s">
        <v>774</v>
      </c>
      <c r="C37" s="104" t="s">
        <v>817</v>
      </c>
      <c r="D37" s="104" t="s">
        <v>818</v>
      </c>
      <c r="E37" s="118" t="s">
        <v>605</v>
      </c>
      <c r="F37" s="104" t="s">
        <v>819</v>
      </c>
      <c r="G37" s="119">
        <v>182406</v>
      </c>
      <c r="H37" s="119">
        <v>275000</v>
      </c>
      <c r="I37" s="119"/>
      <c r="J37" s="119">
        <v>123370</v>
      </c>
      <c r="K37" s="119"/>
      <c r="L37" s="104" t="s">
        <v>820</v>
      </c>
      <c r="M37" s="731"/>
      <c r="N37" s="731"/>
      <c r="O37" t="str">
        <f t="shared" si="0"/>
        <v>Gestión de capacidad academica</v>
      </c>
    </row>
    <row r="38" spans="1:15" ht="148.5" x14ac:dyDescent="0.25">
      <c r="A38" s="230" t="s">
        <v>749</v>
      </c>
      <c r="B38" s="219" t="s">
        <v>774</v>
      </c>
      <c r="C38" s="101" t="s">
        <v>821</v>
      </c>
      <c r="D38" s="117" t="s">
        <v>822</v>
      </c>
      <c r="E38" s="118" t="s">
        <v>122</v>
      </c>
      <c r="F38" s="101" t="s">
        <v>823</v>
      </c>
      <c r="G38" s="244">
        <v>0.1338</v>
      </c>
      <c r="H38" s="110">
        <v>0.5</v>
      </c>
      <c r="I38" s="110"/>
      <c r="J38" s="110">
        <v>0.55000000000000004</v>
      </c>
      <c r="K38" s="110"/>
      <c r="L38" s="104" t="s">
        <v>824</v>
      </c>
      <c r="M38" s="731"/>
      <c r="N38" s="731"/>
      <c r="O38" t="str">
        <f t="shared" si="0"/>
        <v>Gestión de capacidad academica</v>
      </c>
    </row>
    <row r="39" spans="1:15" ht="148.5" x14ac:dyDescent="0.25">
      <c r="A39" s="230" t="s">
        <v>749</v>
      </c>
      <c r="B39" s="219" t="s">
        <v>774</v>
      </c>
      <c r="C39" s="117" t="s">
        <v>825</v>
      </c>
      <c r="D39" s="117" t="s">
        <v>826</v>
      </c>
      <c r="E39" s="118" t="s">
        <v>605</v>
      </c>
      <c r="F39" s="101" t="s">
        <v>827</v>
      </c>
      <c r="G39" s="245">
        <v>6448</v>
      </c>
      <c r="H39" s="125">
        <v>6448</v>
      </c>
      <c r="I39" s="125"/>
      <c r="J39" s="125">
        <v>2000</v>
      </c>
      <c r="K39" s="125"/>
      <c r="L39" s="104" t="s">
        <v>828</v>
      </c>
      <c r="M39" s="731"/>
      <c r="N39" s="731"/>
      <c r="O39" t="str">
        <f t="shared" si="0"/>
        <v>Gestión de capacidad academica</v>
      </c>
    </row>
    <row r="40" spans="1:15" ht="165" x14ac:dyDescent="0.25">
      <c r="A40" s="230" t="s">
        <v>749</v>
      </c>
      <c r="B40" s="219" t="s">
        <v>774</v>
      </c>
      <c r="C40" s="101" t="s">
        <v>829</v>
      </c>
      <c r="D40" s="117" t="s">
        <v>830</v>
      </c>
      <c r="E40" s="118" t="s">
        <v>122</v>
      </c>
      <c r="F40" s="101" t="s">
        <v>831</v>
      </c>
      <c r="G40" s="124">
        <v>49.16</v>
      </c>
      <c r="H40" s="105">
        <v>34.47</v>
      </c>
      <c r="I40" s="105"/>
      <c r="J40" s="105">
        <v>33.47</v>
      </c>
      <c r="K40" s="105"/>
      <c r="L40" s="104" t="s">
        <v>832</v>
      </c>
      <c r="M40" s="731"/>
      <c r="N40" s="731"/>
      <c r="O40" t="str">
        <f t="shared" si="0"/>
        <v>Gestión de capacidad academica</v>
      </c>
    </row>
    <row r="41" spans="1:15" ht="115.5" x14ac:dyDescent="0.25">
      <c r="A41" s="230" t="s">
        <v>749</v>
      </c>
      <c r="B41" s="220" t="s">
        <v>833</v>
      </c>
      <c r="C41" s="117" t="s">
        <v>834</v>
      </c>
      <c r="D41" s="126" t="s">
        <v>835</v>
      </c>
      <c r="E41" s="118" t="s">
        <v>122</v>
      </c>
      <c r="F41" s="118" t="s">
        <v>836</v>
      </c>
      <c r="G41" s="127">
        <v>0.56699999999999995</v>
      </c>
      <c r="H41" s="128">
        <v>0.2772</v>
      </c>
      <c r="I41" s="128"/>
      <c r="J41" s="128">
        <v>0.28000000000000003</v>
      </c>
      <c r="K41" s="128"/>
      <c r="L41" s="118" t="s">
        <v>837</v>
      </c>
      <c r="M41" s="118" t="s">
        <v>838</v>
      </c>
      <c r="N41" s="118" t="s">
        <v>839</v>
      </c>
      <c r="O41" t="str">
        <f t="shared" si="0"/>
        <v>Gestión Docente</v>
      </c>
    </row>
    <row r="42" spans="1:15" ht="115.5" x14ac:dyDescent="0.25">
      <c r="A42" s="230" t="s">
        <v>749</v>
      </c>
      <c r="B42" s="220" t="s">
        <v>833</v>
      </c>
      <c r="C42" s="117" t="s">
        <v>840</v>
      </c>
      <c r="D42" s="117" t="s">
        <v>841</v>
      </c>
      <c r="E42" s="118" t="s">
        <v>122</v>
      </c>
      <c r="F42" s="118" t="s">
        <v>842</v>
      </c>
      <c r="G42" s="127">
        <v>0.2261</v>
      </c>
      <c r="H42" s="128">
        <v>0.57199999999999995</v>
      </c>
      <c r="I42" s="128"/>
      <c r="J42" s="128">
        <v>0.62180000000000002</v>
      </c>
      <c r="K42" s="128"/>
      <c r="L42" s="118" t="s">
        <v>843</v>
      </c>
      <c r="M42" s="118" t="s">
        <v>838</v>
      </c>
      <c r="N42" s="118" t="s">
        <v>839</v>
      </c>
      <c r="O42" t="str">
        <f t="shared" si="0"/>
        <v>Gestión Docente</v>
      </c>
    </row>
    <row r="43" spans="1:15" ht="181.5" x14ac:dyDescent="0.25">
      <c r="A43" s="230" t="s">
        <v>749</v>
      </c>
      <c r="B43" s="220" t="s">
        <v>833</v>
      </c>
      <c r="C43" s="117" t="s">
        <v>844</v>
      </c>
      <c r="D43" s="117" t="s">
        <v>845</v>
      </c>
      <c r="E43" s="118" t="s">
        <v>122</v>
      </c>
      <c r="F43" s="118" t="s">
        <v>846</v>
      </c>
      <c r="G43" s="127">
        <v>0.5998</v>
      </c>
      <c r="H43" s="129">
        <v>0.64</v>
      </c>
      <c r="I43" s="129"/>
      <c r="J43" s="129">
        <v>0.64</v>
      </c>
      <c r="K43" s="129"/>
      <c r="L43" s="118" t="s">
        <v>847</v>
      </c>
      <c r="M43" s="118" t="s">
        <v>838</v>
      </c>
      <c r="N43" s="118" t="s">
        <v>848</v>
      </c>
      <c r="O43" t="str">
        <f t="shared" si="0"/>
        <v>Gestión Docente</v>
      </c>
    </row>
    <row r="44" spans="1:15" ht="330" x14ac:dyDescent="0.25">
      <c r="A44" s="230" t="s">
        <v>749</v>
      </c>
      <c r="B44" s="220" t="s">
        <v>833</v>
      </c>
      <c r="C44" s="117" t="s">
        <v>849</v>
      </c>
      <c r="D44" s="117" t="s">
        <v>850</v>
      </c>
      <c r="E44" s="118" t="s">
        <v>122</v>
      </c>
      <c r="F44" s="118" t="s">
        <v>851</v>
      </c>
      <c r="G44" s="127">
        <v>0.4461</v>
      </c>
      <c r="H44" s="129">
        <v>0.45900000000000002</v>
      </c>
      <c r="I44" s="129"/>
      <c r="J44" s="129">
        <v>0.72299999999999998</v>
      </c>
      <c r="K44" s="129"/>
      <c r="L44" s="118" t="s">
        <v>852</v>
      </c>
      <c r="M44" s="118" t="s">
        <v>838</v>
      </c>
      <c r="N44" s="118" t="s">
        <v>848</v>
      </c>
      <c r="O44" t="str">
        <f t="shared" si="0"/>
        <v>Gestión Docente</v>
      </c>
    </row>
    <row r="45" spans="1:15" ht="165" x14ac:dyDescent="0.25">
      <c r="A45" s="230" t="s">
        <v>749</v>
      </c>
      <c r="B45" s="220" t="s">
        <v>833</v>
      </c>
      <c r="C45" s="117" t="s">
        <v>853</v>
      </c>
      <c r="D45" s="117" t="s">
        <v>854</v>
      </c>
      <c r="E45" s="118" t="s">
        <v>122</v>
      </c>
      <c r="F45" s="118" t="s">
        <v>855</v>
      </c>
      <c r="G45" s="127">
        <v>0.79110000000000003</v>
      </c>
      <c r="H45" s="129">
        <v>0.55000000000000004</v>
      </c>
      <c r="I45" s="129"/>
      <c r="J45" s="129">
        <v>0.85</v>
      </c>
      <c r="K45" s="129"/>
      <c r="L45" s="118" t="s">
        <v>856</v>
      </c>
      <c r="M45" s="118" t="s">
        <v>838</v>
      </c>
      <c r="N45" s="118" t="s">
        <v>848</v>
      </c>
      <c r="O45" t="str">
        <f t="shared" si="0"/>
        <v>Gestión Docente</v>
      </c>
    </row>
    <row r="46" spans="1:15" ht="165" x14ac:dyDescent="0.25">
      <c r="A46" s="230" t="s">
        <v>749</v>
      </c>
      <c r="B46" s="220" t="s">
        <v>833</v>
      </c>
      <c r="C46" s="117" t="s">
        <v>857</v>
      </c>
      <c r="D46" s="117" t="s">
        <v>858</v>
      </c>
      <c r="E46" s="118" t="s">
        <v>122</v>
      </c>
      <c r="F46" s="118" t="s">
        <v>859</v>
      </c>
      <c r="G46" s="127">
        <v>0.35599999999999998</v>
      </c>
      <c r="H46" s="128">
        <v>0.43559999999999999</v>
      </c>
      <c r="I46" s="128"/>
      <c r="J46" s="128">
        <v>0.76</v>
      </c>
      <c r="K46" s="128"/>
      <c r="L46" s="118" t="s">
        <v>860</v>
      </c>
      <c r="M46" s="118" t="s">
        <v>838</v>
      </c>
      <c r="N46" s="118" t="s">
        <v>848</v>
      </c>
      <c r="O46" t="str">
        <f t="shared" si="0"/>
        <v>Gestión Docente</v>
      </c>
    </row>
    <row r="47" spans="1:15" ht="165" x14ac:dyDescent="0.25">
      <c r="A47" s="230" t="s">
        <v>749</v>
      </c>
      <c r="B47" s="220" t="s">
        <v>833</v>
      </c>
      <c r="C47" s="117" t="s">
        <v>861</v>
      </c>
      <c r="D47" s="117" t="s">
        <v>862</v>
      </c>
      <c r="E47" s="118" t="s">
        <v>122</v>
      </c>
      <c r="F47" s="118" t="s">
        <v>863</v>
      </c>
      <c r="G47" s="127">
        <v>0.2</v>
      </c>
      <c r="H47" s="129">
        <v>0.66</v>
      </c>
      <c r="I47" s="129"/>
      <c r="J47" s="129">
        <v>1</v>
      </c>
      <c r="K47" s="129"/>
      <c r="L47" s="118" t="s">
        <v>864</v>
      </c>
      <c r="M47" s="118" t="s">
        <v>838</v>
      </c>
      <c r="N47" s="118" t="s">
        <v>848</v>
      </c>
      <c r="O47" t="str">
        <f t="shared" si="0"/>
        <v>Gestión Docente</v>
      </c>
    </row>
    <row r="48" spans="1:15" ht="132" x14ac:dyDescent="0.25">
      <c r="A48" s="230" t="s">
        <v>749</v>
      </c>
      <c r="B48" s="220" t="s">
        <v>865</v>
      </c>
      <c r="C48" s="108" t="s">
        <v>866</v>
      </c>
      <c r="D48" s="117" t="s">
        <v>867</v>
      </c>
      <c r="E48" s="106" t="s">
        <v>122</v>
      </c>
      <c r="F48" s="101" t="s">
        <v>868</v>
      </c>
      <c r="G48" s="246">
        <v>0.93899999999999995</v>
      </c>
      <c r="H48" s="130">
        <v>0.96</v>
      </c>
      <c r="I48" s="130"/>
      <c r="J48" s="130">
        <v>1</v>
      </c>
      <c r="K48" s="130"/>
      <c r="L48" s="104" t="s">
        <v>869</v>
      </c>
      <c r="M48" s="131" t="s">
        <v>870</v>
      </c>
      <c r="N48" s="728" t="s">
        <v>848</v>
      </c>
      <c r="O48" t="str">
        <f t="shared" si="0"/>
        <v>Gestión de la Educación virtual</v>
      </c>
    </row>
    <row r="49" spans="1:15" ht="82.5" x14ac:dyDescent="0.25">
      <c r="A49" s="230" t="s">
        <v>749</v>
      </c>
      <c r="B49" s="220" t="s">
        <v>865</v>
      </c>
      <c r="C49" s="108" t="s">
        <v>871</v>
      </c>
      <c r="D49" s="108" t="s">
        <v>872</v>
      </c>
      <c r="E49" s="106" t="s">
        <v>550</v>
      </c>
      <c r="F49" s="101" t="s">
        <v>873</v>
      </c>
      <c r="G49" s="125">
        <v>0</v>
      </c>
      <c r="H49" s="125">
        <v>1</v>
      </c>
      <c r="I49" s="125"/>
      <c r="J49" s="125">
        <v>3</v>
      </c>
      <c r="K49" s="125"/>
      <c r="L49" s="104" t="s">
        <v>874</v>
      </c>
      <c r="M49" s="131" t="s">
        <v>875</v>
      </c>
      <c r="N49" s="728"/>
      <c r="O49" t="str">
        <f t="shared" si="0"/>
        <v>Gestión de la Educación virtual</v>
      </c>
    </row>
    <row r="50" spans="1:15" ht="115.5" x14ac:dyDescent="0.25">
      <c r="A50" s="230" t="s">
        <v>749</v>
      </c>
      <c r="B50" s="220" t="s">
        <v>865</v>
      </c>
      <c r="C50" s="108" t="s">
        <v>876</v>
      </c>
      <c r="D50" s="108" t="s">
        <v>877</v>
      </c>
      <c r="E50" s="106" t="s">
        <v>550</v>
      </c>
      <c r="F50" s="101" t="s">
        <v>878</v>
      </c>
      <c r="G50" s="125">
        <v>0</v>
      </c>
      <c r="H50" s="125">
        <v>1</v>
      </c>
      <c r="I50" s="125"/>
      <c r="J50" s="125">
        <v>3</v>
      </c>
      <c r="K50" s="125"/>
      <c r="L50" s="104" t="s">
        <v>879</v>
      </c>
      <c r="M50" s="131" t="s">
        <v>880</v>
      </c>
      <c r="N50" s="728"/>
      <c r="O50" t="str">
        <f t="shared" si="0"/>
        <v>Gestión de la Educación virtual</v>
      </c>
    </row>
    <row r="51" spans="1:15" ht="280.5" x14ac:dyDescent="0.25">
      <c r="A51" s="230" t="s">
        <v>749</v>
      </c>
      <c r="B51" s="220" t="s">
        <v>881</v>
      </c>
      <c r="C51" s="108" t="s">
        <v>882</v>
      </c>
      <c r="D51" s="108" t="s">
        <v>883</v>
      </c>
      <c r="E51" s="106" t="s">
        <v>122</v>
      </c>
      <c r="F51" s="106" t="s">
        <v>884</v>
      </c>
      <c r="G51" s="112">
        <v>0.50239999999999996</v>
      </c>
      <c r="H51" s="113">
        <v>0.5</v>
      </c>
      <c r="I51" s="113"/>
      <c r="J51" s="113">
        <v>0.5</v>
      </c>
      <c r="K51" s="113"/>
      <c r="L51" s="106" t="s">
        <v>885</v>
      </c>
      <c r="M51" s="106" t="s">
        <v>886</v>
      </c>
      <c r="N51" s="728" t="s">
        <v>887</v>
      </c>
      <c r="O51" t="str">
        <f t="shared" si="0"/>
        <v>Gestión Académica Estudiantil</v>
      </c>
    </row>
    <row r="52" spans="1:15" ht="280.5" x14ac:dyDescent="0.25">
      <c r="A52" s="230" t="s">
        <v>749</v>
      </c>
      <c r="B52" s="220" t="s">
        <v>881</v>
      </c>
      <c r="C52" s="108" t="s">
        <v>888</v>
      </c>
      <c r="D52" s="108" t="s">
        <v>889</v>
      </c>
      <c r="E52" s="106" t="s">
        <v>122</v>
      </c>
      <c r="F52" s="104" t="s">
        <v>890</v>
      </c>
      <c r="G52" s="112">
        <v>0.83</v>
      </c>
      <c r="H52" s="113">
        <v>0.8</v>
      </c>
      <c r="I52" s="113"/>
      <c r="J52" s="113">
        <v>0.8</v>
      </c>
      <c r="K52" s="113"/>
      <c r="L52" s="106" t="s">
        <v>891</v>
      </c>
      <c r="M52" s="106" t="s">
        <v>755</v>
      </c>
      <c r="N52" s="728"/>
      <c r="O52" t="str">
        <f t="shared" si="0"/>
        <v>Gestión Académica Estudiantil</v>
      </c>
    </row>
    <row r="53" spans="1:15" ht="132" x14ac:dyDescent="0.25">
      <c r="A53" s="230" t="s">
        <v>749</v>
      </c>
      <c r="B53" s="220" t="s">
        <v>881</v>
      </c>
      <c r="C53" s="108" t="s">
        <v>892</v>
      </c>
      <c r="D53" s="126" t="s">
        <v>893</v>
      </c>
      <c r="E53" s="106" t="s">
        <v>122</v>
      </c>
      <c r="F53" s="106" t="s">
        <v>894</v>
      </c>
      <c r="G53" s="112">
        <v>0.87829999999999997</v>
      </c>
      <c r="H53" s="113">
        <f>100%-11%</f>
        <v>0.89</v>
      </c>
      <c r="I53" s="113"/>
      <c r="J53" s="113">
        <v>0.90100000000000002</v>
      </c>
      <c r="K53" s="113"/>
      <c r="L53" s="106" t="s">
        <v>895</v>
      </c>
      <c r="M53" s="106" t="s">
        <v>896</v>
      </c>
      <c r="N53" s="728"/>
      <c r="O53" t="str">
        <f t="shared" si="0"/>
        <v>Gestión Académica Estudiantil</v>
      </c>
    </row>
    <row r="54" spans="1:15" ht="82.5" x14ac:dyDescent="0.25">
      <c r="A54" s="230" t="s">
        <v>749</v>
      </c>
      <c r="B54" s="220" t="s">
        <v>881</v>
      </c>
      <c r="C54" s="108" t="s">
        <v>897</v>
      </c>
      <c r="D54" s="108" t="s">
        <v>898</v>
      </c>
      <c r="E54" s="106" t="s">
        <v>122</v>
      </c>
      <c r="F54" s="106" t="s">
        <v>899</v>
      </c>
      <c r="G54" s="132">
        <v>0.49120000000000003</v>
      </c>
      <c r="H54" s="113">
        <v>0.50360000000000005</v>
      </c>
      <c r="I54" s="113"/>
      <c r="J54" s="113">
        <v>0.50360000000000005</v>
      </c>
      <c r="K54" s="113"/>
      <c r="L54" s="106" t="s">
        <v>900</v>
      </c>
      <c r="M54" s="106" t="s">
        <v>901</v>
      </c>
      <c r="N54" s="728"/>
      <c r="O54" t="str">
        <f t="shared" si="0"/>
        <v>Gestión Académica Estudiantil</v>
      </c>
    </row>
    <row r="55" spans="1:15" ht="132" x14ac:dyDescent="0.25">
      <c r="A55" s="230" t="s">
        <v>749</v>
      </c>
      <c r="B55" s="220" t="s">
        <v>881</v>
      </c>
      <c r="C55" s="108" t="s">
        <v>902</v>
      </c>
      <c r="D55" s="126" t="s">
        <v>903</v>
      </c>
      <c r="E55" s="106" t="s">
        <v>122</v>
      </c>
      <c r="F55" s="106" t="s">
        <v>904</v>
      </c>
      <c r="G55" s="112">
        <v>0.69350000000000001</v>
      </c>
      <c r="H55" s="112">
        <v>0.65</v>
      </c>
      <c r="I55" s="112"/>
      <c r="J55" s="112" t="s">
        <v>665</v>
      </c>
      <c r="K55" s="112"/>
      <c r="L55" s="106" t="s">
        <v>905</v>
      </c>
      <c r="M55" s="106" t="s">
        <v>901</v>
      </c>
      <c r="N55" s="728"/>
      <c r="O55" t="str">
        <f t="shared" si="0"/>
        <v>Gestión Académica Estudiantil</v>
      </c>
    </row>
    <row r="56" spans="1:15" ht="49.5" x14ac:dyDescent="0.25">
      <c r="A56" s="230" t="s">
        <v>749</v>
      </c>
      <c r="B56" s="220" t="s">
        <v>881</v>
      </c>
      <c r="C56" s="133" t="s">
        <v>906</v>
      </c>
      <c r="D56" s="133" t="s">
        <v>907</v>
      </c>
      <c r="E56" s="134" t="s">
        <v>122</v>
      </c>
      <c r="F56" s="133" t="s">
        <v>908</v>
      </c>
      <c r="G56" s="135">
        <v>0.86</v>
      </c>
      <c r="H56" s="250">
        <v>0.9</v>
      </c>
      <c r="I56" s="136"/>
      <c r="J56" s="250">
        <v>0.90100000000000002</v>
      </c>
      <c r="K56" s="136"/>
      <c r="L56" s="133" t="s">
        <v>909</v>
      </c>
      <c r="M56" s="134" t="s">
        <v>901</v>
      </c>
      <c r="N56" s="729"/>
      <c r="O56" t="str">
        <f t="shared" si="0"/>
        <v>Gestión Académica Estudiantil</v>
      </c>
    </row>
    <row r="57" spans="1:15" ht="297" x14ac:dyDescent="0.25">
      <c r="A57" s="231" t="s">
        <v>910</v>
      </c>
      <c r="B57" s="142" t="s">
        <v>911</v>
      </c>
      <c r="C57" s="137" t="s">
        <v>912</v>
      </c>
      <c r="D57" s="138" t="s">
        <v>913</v>
      </c>
      <c r="E57" s="138" t="s">
        <v>122</v>
      </c>
      <c r="F57" s="139" t="s">
        <v>914</v>
      </c>
      <c r="G57" s="139">
        <v>0</v>
      </c>
      <c r="H57" s="139">
        <v>0.01</v>
      </c>
      <c r="I57" s="139"/>
      <c r="J57" s="139">
        <v>0.4</v>
      </c>
      <c r="K57" s="139"/>
      <c r="L57" s="138" t="s">
        <v>915</v>
      </c>
      <c r="M57" s="140" t="s">
        <v>585</v>
      </c>
      <c r="N57" s="140" t="s">
        <v>916</v>
      </c>
      <c r="O57" t="str">
        <f t="shared" si="0"/>
        <v>FORMACIÓN PARA LA VIDA</v>
      </c>
    </row>
    <row r="58" spans="1:15" ht="181.5" x14ac:dyDescent="0.25">
      <c r="A58" s="231" t="s">
        <v>910</v>
      </c>
      <c r="B58" s="142" t="s">
        <v>911</v>
      </c>
      <c r="C58" s="137" t="s">
        <v>917</v>
      </c>
      <c r="D58" s="138" t="s">
        <v>918</v>
      </c>
      <c r="E58" s="138" t="s">
        <v>122</v>
      </c>
      <c r="F58" s="139" t="s">
        <v>919</v>
      </c>
      <c r="G58" s="247">
        <v>0.56200000000000006</v>
      </c>
      <c r="H58" s="141">
        <v>0.7</v>
      </c>
      <c r="I58" s="141"/>
      <c r="J58" s="141">
        <v>1</v>
      </c>
      <c r="K58" s="141"/>
      <c r="L58" s="138" t="s">
        <v>920</v>
      </c>
      <c r="M58" s="140" t="s">
        <v>585</v>
      </c>
      <c r="N58" s="140" t="s">
        <v>921</v>
      </c>
      <c r="O58" t="str">
        <f t="shared" si="0"/>
        <v>FORMACIÓN PARA LA VIDA</v>
      </c>
    </row>
    <row r="59" spans="1:15" ht="165" x14ac:dyDescent="0.25">
      <c r="A59" s="231" t="s">
        <v>910</v>
      </c>
      <c r="B59" s="142" t="s">
        <v>911</v>
      </c>
      <c r="C59" s="137" t="s">
        <v>922</v>
      </c>
      <c r="D59" s="138" t="s">
        <v>923</v>
      </c>
      <c r="E59" s="138" t="s">
        <v>122</v>
      </c>
      <c r="F59" s="139" t="s">
        <v>924</v>
      </c>
      <c r="G59" s="139">
        <v>0.81</v>
      </c>
      <c r="H59" s="139">
        <v>0.85</v>
      </c>
      <c r="I59" s="139"/>
      <c r="J59" s="139">
        <v>1</v>
      </c>
      <c r="K59" s="139"/>
      <c r="L59" s="138" t="s">
        <v>925</v>
      </c>
      <c r="M59" s="140" t="s">
        <v>585</v>
      </c>
      <c r="N59" s="140" t="s">
        <v>921</v>
      </c>
      <c r="O59" t="str">
        <f t="shared" si="0"/>
        <v>FORMACIÓN PARA LA VIDA</v>
      </c>
    </row>
    <row r="60" spans="1:15" ht="132" x14ac:dyDescent="0.25">
      <c r="A60" s="231" t="s">
        <v>910</v>
      </c>
      <c r="B60" s="142" t="s">
        <v>911</v>
      </c>
      <c r="C60" s="137" t="s">
        <v>926</v>
      </c>
      <c r="D60" s="138" t="s">
        <v>927</v>
      </c>
      <c r="E60" s="138" t="s">
        <v>122</v>
      </c>
      <c r="F60" s="139" t="s">
        <v>928</v>
      </c>
      <c r="G60" s="144">
        <v>0.63690000000000002</v>
      </c>
      <c r="H60" s="139">
        <v>0.64</v>
      </c>
      <c r="I60" s="139"/>
      <c r="J60" s="139">
        <v>0.7</v>
      </c>
      <c r="K60" s="139"/>
      <c r="L60" s="138" t="s">
        <v>929</v>
      </c>
      <c r="M60" s="140" t="s">
        <v>585</v>
      </c>
      <c r="N60" s="140" t="s">
        <v>930</v>
      </c>
      <c r="O60" t="str">
        <f t="shared" si="0"/>
        <v>FORMACIÓN PARA LA VIDA</v>
      </c>
    </row>
    <row r="61" spans="1:15" ht="264" x14ac:dyDescent="0.25">
      <c r="A61" s="231" t="s">
        <v>910</v>
      </c>
      <c r="B61" s="142" t="s">
        <v>931</v>
      </c>
      <c r="C61" s="143" t="s">
        <v>932</v>
      </c>
      <c r="D61" s="143" t="s">
        <v>933</v>
      </c>
      <c r="E61" s="143" t="s">
        <v>934</v>
      </c>
      <c r="F61" s="143" t="s">
        <v>935</v>
      </c>
      <c r="G61" s="144" t="s">
        <v>936</v>
      </c>
      <c r="H61" s="145" t="s">
        <v>937</v>
      </c>
      <c r="I61" s="145"/>
      <c r="J61" s="145" t="s">
        <v>938</v>
      </c>
      <c r="K61" s="145"/>
      <c r="L61" s="138" t="s">
        <v>939</v>
      </c>
      <c r="M61" s="146" t="s">
        <v>585</v>
      </c>
      <c r="N61" s="147" t="s">
        <v>940</v>
      </c>
      <c r="O61" t="str">
        <f t="shared" si="0"/>
        <v>Gestión Estratégica</v>
      </c>
    </row>
    <row r="62" spans="1:15" ht="181.5" x14ac:dyDescent="0.25">
      <c r="A62" s="231" t="s">
        <v>910</v>
      </c>
      <c r="B62" s="142" t="s">
        <v>941</v>
      </c>
      <c r="C62" s="148" t="s">
        <v>942</v>
      </c>
      <c r="D62" s="149" t="s">
        <v>943</v>
      </c>
      <c r="E62" s="138" t="s">
        <v>605</v>
      </c>
      <c r="F62" s="149" t="s">
        <v>944</v>
      </c>
      <c r="G62" s="151">
        <v>2</v>
      </c>
      <c r="H62" s="151">
        <v>2</v>
      </c>
      <c r="I62" s="151"/>
      <c r="J62" s="151">
        <v>3</v>
      </c>
      <c r="K62" s="151"/>
      <c r="L62" s="138" t="s">
        <v>945</v>
      </c>
      <c r="M62" s="146" t="s">
        <v>585</v>
      </c>
      <c r="N62" s="147" t="s">
        <v>946</v>
      </c>
      <c r="O62" t="str">
        <f t="shared" si="0"/>
        <v>GESTIÓN SOCIAL</v>
      </c>
    </row>
    <row r="63" spans="1:15" ht="264" x14ac:dyDescent="0.25">
      <c r="A63" s="231" t="s">
        <v>910</v>
      </c>
      <c r="B63" s="142" t="s">
        <v>941</v>
      </c>
      <c r="C63" s="152" t="s">
        <v>947</v>
      </c>
      <c r="D63" s="149" t="s">
        <v>588</v>
      </c>
      <c r="E63" s="138" t="s">
        <v>122</v>
      </c>
      <c r="F63" s="149" t="s">
        <v>948</v>
      </c>
      <c r="G63" s="144">
        <v>0.77410000000000001</v>
      </c>
      <c r="H63" s="153">
        <v>0.75</v>
      </c>
      <c r="I63" s="153"/>
      <c r="J63" s="153">
        <v>0.94</v>
      </c>
      <c r="K63" s="153"/>
      <c r="L63" s="138" t="s">
        <v>949</v>
      </c>
      <c r="M63" s="146" t="s">
        <v>585</v>
      </c>
      <c r="N63" s="147" t="s">
        <v>950</v>
      </c>
      <c r="O63" t="str">
        <f t="shared" si="0"/>
        <v>GESTIÓN SOCIAL</v>
      </c>
    </row>
    <row r="64" spans="1:15" ht="198" x14ac:dyDescent="0.25">
      <c r="A64" s="231" t="s">
        <v>910</v>
      </c>
      <c r="B64" s="142" t="s">
        <v>941</v>
      </c>
      <c r="C64" s="137" t="s">
        <v>951</v>
      </c>
      <c r="D64" s="149" t="s">
        <v>952</v>
      </c>
      <c r="E64" s="138" t="s">
        <v>122</v>
      </c>
      <c r="F64" s="149" t="s">
        <v>953</v>
      </c>
      <c r="G64" s="144">
        <v>1</v>
      </c>
      <c r="H64" s="153">
        <v>0.9</v>
      </c>
      <c r="I64" s="153"/>
      <c r="J64" s="153">
        <v>0.9</v>
      </c>
      <c r="K64" s="153"/>
      <c r="L64" s="138" t="s">
        <v>954</v>
      </c>
      <c r="M64" s="146" t="s">
        <v>585</v>
      </c>
      <c r="N64" s="147" t="s">
        <v>950</v>
      </c>
      <c r="O64" t="str">
        <f t="shared" si="0"/>
        <v>GESTIÓN SOCIAL</v>
      </c>
    </row>
    <row r="65" spans="1:15" ht="280.5" x14ac:dyDescent="0.25">
      <c r="A65" s="231" t="s">
        <v>910</v>
      </c>
      <c r="B65" s="142" t="s">
        <v>941</v>
      </c>
      <c r="C65" s="150" t="s">
        <v>955</v>
      </c>
      <c r="D65" s="154" t="s">
        <v>956</v>
      </c>
      <c r="E65" s="138" t="s">
        <v>122</v>
      </c>
      <c r="F65" s="149" t="s">
        <v>957</v>
      </c>
      <c r="G65" s="151">
        <v>4.2</v>
      </c>
      <c r="H65" s="151">
        <v>3</v>
      </c>
      <c r="I65" s="151"/>
      <c r="J65" s="151">
        <v>5</v>
      </c>
      <c r="K65" s="151"/>
      <c r="L65" s="138" t="s">
        <v>958</v>
      </c>
      <c r="M65" s="146" t="s">
        <v>585</v>
      </c>
      <c r="N65" s="147" t="s">
        <v>950</v>
      </c>
      <c r="O65" t="str">
        <f t="shared" si="0"/>
        <v>GESTIÓN SOCIAL</v>
      </c>
    </row>
    <row r="66" spans="1:15" ht="247.5" x14ac:dyDescent="0.25">
      <c r="A66" s="231" t="s">
        <v>910</v>
      </c>
      <c r="B66" s="221" t="s">
        <v>959</v>
      </c>
      <c r="C66" s="137" t="s">
        <v>960</v>
      </c>
      <c r="D66" s="149" t="s">
        <v>961</v>
      </c>
      <c r="E66" s="138" t="s">
        <v>122</v>
      </c>
      <c r="F66" s="149" t="s">
        <v>962</v>
      </c>
      <c r="G66" s="247">
        <v>0.997</v>
      </c>
      <c r="H66" s="155">
        <v>1</v>
      </c>
      <c r="I66" s="155"/>
      <c r="J66" s="155">
        <v>1</v>
      </c>
      <c r="K66" s="155"/>
      <c r="L66" s="138" t="s">
        <v>963</v>
      </c>
      <c r="M66" s="146" t="s">
        <v>585</v>
      </c>
      <c r="N66" s="147" t="s">
        <v>964</v>
      </c>
      <c r="O66" t="str">
        <f t="shared" si="0"/>
        <v>PAI</v>
      </c>
    </row>
    <row r="67" spans="1:15" ht="280.5" x14ac:dyDescent="0.25">
      <c r="A67" s="231" t="s">
        <v>910</v>
      </c>
      <c r="B67" s="221" t="s">
        <v>959</v>
      </c>
      <c r="C67" s="137" t="s">
        <v>965</v>
      </c>
      <c r="D67" s="143" t="s">
        <v>966</v>
      </c>
      <c r="E67" s="26" t="s">
        <v>122</v>
      </c>
      <c r="F67" s="143" t="s">
        <v>967</v>
      </c>
      <c r="G67" s="144">
        <v>0.70340000000000003</v>
      </c>
      <c r="H67" s="153">
        <v>0.75</v>
      </c>
      <c r="I67" s="153"/>
      <c r="J67" s="153">
        <v>0.94</v>
      </c>
      <c r="K67" s="153"/>
      <c r="L67" s="138" t="s">
        <v>968</v>
      </c>
      <c r="M67" s="146" t="s">
        <v>585</v>
      </c>
      <c r="N67" s="147" t="s">
        <v>964</v>
      </c>
      <c r="O67" t="str">
        <f t="shared" si="0"/>
        <v>PAI</v>
      </c>
    </row>
    <row r="68" spans="1:15" ht="148.5" x14ac:dyDescent="0.25">
      <c r="A68" s="231" t="s">
        <v>910</v>
      </c>
      <c r="B68" s="156" t="s">
        <v>969</v>
      </c>
      <c r="C68" s="157" t="s">
        <v>970</v>
      </c>
      <c r="D68" s="158" t="s">
        <v>971</v>
      </c>
      <c r="E68" s="159" t="s">
        <v>122</v>
      </c>
      <c r="F68" s="158" t="s">
        <v>972</v>
      </c>
      <c r="G68" s="144">
        <v>0.34789999999999999</v>
      </c>
      <c r="H68" s="153">
        <v>0.3</v>
      </c>
      <c r="I68" s="153"/>
      <c r="J68" s="153">
        <v>0.2</v>
      </c>
      <c r="K68" s="153"/>
      <c r="L68" s="138" t="s">
        <v>973</v>
      </c>
      <c r="M68" s="146" t="s">
        <v>585</v>
      </c>
      <c r="N68" s="138" t="s">
        <v>974</v>
      </c>
      <c r="O68" t="str">
        <f t="shared" ref="O68:O107" si="1">B68</f>
        <v>PROMOCIÓN DE LA SALUD INTEGRAL</v>
      </c>
    </row>
    <row r="69" spans="1:15" ht="214.5" x14ac:dyDescent="0.25">
      <c r="A69" s="232" t="s">
        <v>975</v>
      </c>
      <c r="B69" s="222" t="s">
        <v>976</v>
      </c>
      <c r="C69" s="160" t="s">
        <v>977</v>
      </c>
      <c r="D69" s="161" t="s">
        <v>978</v>
      </c>
      <c r="E69" s="162" t="s">
        <v>594</v>
      </c>
      <c r="F69" s="160" t="s">
        <v>979</v>
      </c>
      <c r="G69" s="160">
        <v>193</v>
      </c>
      <c r="H69" s="160">
        <v>198</v>
      </c>
      <c r="I69" s="160"/>
      <c r="J69" s="160">
        <v>218</v>
      </c>
      <c r="K69" s="160"/>
      <c r="L69" s="160" t="s">
        <v>980</v>
      </c>
      <c r="M69" s="160" t="s">
        <v>597</v>
      </c>
      <c r="N69" s="160" t="s">
        <v>981</v>
      </c>
      <c r="O69" t="str">
        <f t="shared" si="1"/>
        <v>CREACIÓN Y TRANSFORMACIÓN  DEL CONOCIMIENTO</v>
      </c>
    </row>
    <row r="70" spans="1:15" ht="214.5" x14ac:dyDescent="0.25">
      <c r="A70" s="232" t="s">
        <v>975</v>
      </c>
      <c r="B70" s="249" t="s">
        <v>976</v>
      </c>
      <c r="C70" s="248" t="s">
        <v>982</v>
      </c>
      <c r="D70" s="164" t="s">
        <v>983</v>
      </c>
      <c r="E70" s="165" t="s">
        <v>594</v>
      </c>
      <c r="F70" s="164" t="s">
        <v>984</v>
      </c>
      <c r="G70" s="163">
        <v>12</v>
      </c>
      <c r="H70" s="163">
        <v>10</v>
      </c>
      <c r="I70" s="164"/>
      <c r="J70" s="164">
        <v>17</v>
      </c>
      <c r="K70" s="164"/>
      <c r="L70" s="164" t="s">
        <v>985</v>
      </c>
      <c r="M70" s="163" t="s">
        <v>597</v>
      </c>
      <c r="N70" s="163" t="s">
        <v>981</v>
      </c>
      <c r="O70" t="str">
        <f t="shared" si="1"/>
        <v>CREACIÓN Y TRANSFORMACIÓN  DEL CONOCIMIENTO</v>
      </c>
    </row>
    <row r="71" spans="1:15" ht="181.5" x14ac:dyDescent="0.25">
      <c r="A71" s="232" t="s">
        <v>975</v>
      </c>
      <c r="B71" s="222" t="s">
        <v>976</v>
      </c>
      <c r="C71" s="163" t="s">
        <v>986</v>
      </c>
      <c r="D71" s="164" t="s">
        <v>987</v>
      </c>
      <c r="E71" s="165" t="s">
        <v>594</v>
      </c>
      <c r="F71" s="164" t="s">
        <v>988</v>
      </c>
      <c r="G71" s="163">
        <v>6</v>
      </c>
      <c r="H71" s="163">
        <v>9</v>
      </c>
      <c r="I71" s="164"/>
      <c r="J71" s="164">
        <v>12</v>
      </c>
      <c r="K71" s="164"/>
      <c r="L71" s="164" t="s">
        <v>989</v>
      </c>
      <c r="M71" s="163" t="s">
        <v>597</v>
      </c>
      <c r="N71" s="163" t="s">
        <v>981</v>
      </c>
      <c r="O71" t="str">
        <f t="shared" si="1"/>
        <v>CREACIÓN Y TRANSFORMACIÓN  DEL CONOCIMIENTO</v>
      </c>
    </row>
    <row r="72" spans="1:15" ht="165" x14ac:dyDescent="0.25">
      <c r="A72" s="232" t="s">
        <v>975</v>
      </c>
      <c r="B72" s="223" t="s">
        <v>642</v>
      </c>
      <c r="C72" s="163" t="s">
        <v>990</v>
      </c>
      <c r="D72" s="164" t="s">
        <v>991</v>
      </c>
      <c r="E72" s="165" t="s">
        <v>594</v>
      </c>
      <c r="F72" s="163" t="s">
        <v>992</v>
      </c>
      <c r="G72" s="163">
        <v>82</v>
      </c>
      <c r="H72" s="163">
        <v>82</v>
      </c>
      <c r="I72" s="163"/>
      <c r="J72" s="163">
        <v>85</v>
      </c>
      <c r="K72" s="163"/>
      <c r="L72" s="163" t="s">
        <v>993</v>
      </c>
      <c r="M72" s="163" t="s">
        <v>994</v>
      </c>
      <c r="N72" s="163" t="s">
        <v>981</v>
      </c>
      <c r="O72" t="str">
        <f t="shared" si="1"/>
        <v>DESARROLLO INSTITUCIONAL</v>
      </c>
    </row>
    <row r="73" spans="1:15" ht="247.5" x14ac:dyDescent="0.25">
      <c r="A73" s="232" t="s">
        <v>975</v>
      </c>
      <c r="B73" s="223" t="s">
        <v>642</v>
      </c>
      <c r="C73" s="163" t="s">
        <v>995</v>
      </c>
      <c r="D73" s="163" t="s">
        <v>996</v>
      </c>
      <c r="E73" s="165" t="s">
        <v>122</v>
      </c>
      <c r="F73" s="163" t="s">
        <v>997</v>
      </c>
      <c r="G73" s="166">
        <v>0.77</v>
      </c>
      <c r="H73" s="167">
        <v>0.8</v>
      </c>
      <c r="I73" s="167"/>
      <c r="J73" s="167">
        <v>0.8</v>
      </c>
      <c r="K73" s="167"/>
      <c r="L73" s="163" t="s">
        <v>998</v>
      </c>
      <c r="M73" s="163" t="s">
        <v>999</v>
      </c>
      <c r="N73" s="163" t="s">
        <v>981</v>
      </c>
      <c r="O73" t="str">
        <f t="shared" si="1"/>
        <v>DESARROLLO INSTITUCIONAL</v>
      </c>
    </row>
    <row r="74" spans="1:15" ht="198" x14ac:dyDescent="0.25">
      <c r="A74" s="232" t="s">
        <v>975</v>
      </c>
      <c r="B74" s="223" t="s">
        <v>642</v>
      </c>
      <c r="C74" s="168" t="s">
        <v>1000</v>
      </c>
      <c r="D74" s="168" t="s">
        <v>1001</v>
      </c>
      <c r="E74" s="165" t="s">
        <v>594</v>
      </c>
      <c r="F74" s="168" t="s">
        <v>1002</v>
      </c>
      <c r="G74" s="168">
        <v>34</v>
      </c>
      <c r="H74" s="168">
        <v>40</v>
      </c>
      <c r="I74" s="168"/>
      <c r="J74" s="168">
        <v>24</v>
      </c>
      <c r="K74" s="168"/>
      <c r="L74" s="168" t="s">
        <v>1003</v>
      </c>
      <c r="M74" s="168" t="s">
        <v>1004</v>
      </c>
      <c r="N74" s="168" t="s">
        <v>981</v>
      </c>
      <c r="O74" t="str">
        <f t="shared" si="1"/>
        <v>DESARROLLO INSTITUCIONAL</v>
      </c>
    </row>
    <row r="75" spans="1:15" ht="115.5" x14ac:dyDescent="0.25">
      <c r="A75" s="232" t="s">
        <v>975</v>
      </c>
      <c r="B75" s="223" t="s">
        <v>642</v>
      </c>
      <c r="C75" s="169" t="s">
        <v>1005</v>
      </c>
      <c r="D75" s="170" t="s">
        <v>1006</v>
      </c>
      <c r="E75" s="171" t="s">
        <v>810</v>
      </c>
      <c r="F75" s="169" t="s">
        <v>1007</v>
      </c>
      <c r="G75" s="169">
        <v>0</v>
      </c>
      <c r="H75" s="171">
        <v>1.2</v>
      </c>
      <c r="I75" s="171"/>
      <c r="J75" s="171" t="s">
        <v>665</v>
      </c>
      <c r="K75" s="171"/>
      <c r="L75" s="169" t="s">
        <v>1008</v>
      </c>
      <c r="M75" s="172" t="s">
        <v>1009</v>
      </c>
      <c r="N75" s="169" t="s">
        <v>981</v>
      </c>
      <c r="O75" t="str">
        <f t="shared" si="1"/>
        <v>DESARROLLO INSTITUCIONAL</v>
      </c>
    </row>
    <row r="76" spans="1:15" ht="231" x14ac:dyDescent="0.25">
      <c r="A76" s="232" t="s">
        <v>975</v>
      </c>
      <c r="B76" s="223" t="s">
        <v>1010</v>
      </c>
      <c r="C76" s="160" t="s">
        <v>1011</v>
      </c>
      <c r="D76" s="160" t="s">
        <v>1012</v>
      </c>
      <c r="E76" s="165" t="s">
        <v>594</v>
      </c>
      <c r="F76" s="160" t="s">
        <v>1013</v>
      </c>
      <c r="G76" s="160">
        <v>67</v>
      </c>
      <c r="H76" s="160">
        <v>12</v>
      </c>
      <c r="I76" s="160"/>
      <c r="J76" s="160">
        <v>125</v>
      </c>
      <c r="K76" s="160"/>
      <c r="L76" s="160" t="s">
        <v>1014</v>
      </c>
      <c r="M76" s="161" t="s">
        <v>1015</v>
      </c>
      <c r="N76" s="169" t="s">
        <v>1016</v>
      </c>
      <c r="O76" t="str">
        <f t="shared" si="1"/>
        <v>GESTIÓN, TRANSFERENCIA O APLICACIÓN DEL CONOCIMIENTO</v>
      </c>
    </row>
    <row r="77" spans="1:15" ht="198" x14ac:dyDescent="0.25">
      <c r="A77" s="232" t="s">
        <v>975</v>
      </c>
      <c r="B77" s="223" t="s">
        <v>1010</v>
      </c>
      <c r="C77" s="163" t="s">
        <v>1017</v>
      </c>
      <c r="D77" s="164" t="s">
        <v>1018</v>
      </c>
      <c r="E77" s="165" t="s">
        <v>594</v>
      </c>
      <c r="F77" s="163" t="s">
        <v>1019</v>
      </c>
      <c r="G77" s="163">
        <v>4243</v>
      </c>
      <c r="H77" s="163">
        <v>1000</v>
      </c>
      <c r="I77" s="163"/>
      <c r="J77" s="163">
        <v>200</v>
      </c>
      <c r="K77" s="163"/>
      <c r="L77" s="163" t="s">
        <v>1020</v>
      </c>
      <c r="M77" s="163"/>
      <c r="N77" s="160" t="s">
        <v>1016</v>
      </c>
      <c r="O77" t="str">
        <f t="shared" si="1"/>
        <v>GESTIÓN, TRANSFERENCIA O APLICACIÓN DEL CONOCIMIENTO</v>
      </c>
    </row>
    <row r="78" spans="1:15" ht="132" x14ac:dyDescent="0.25">
      <c r="A78" s="232" t="s">
        <v>975</v>
      </c>
      <c r="B78" s="224" t="s">
        <v>1021</v>
      </c>
      <c r="C78" s="169" t="s">
        <v>1022</v>
      </c>
      <c r="D78" s="169" t="s">
        <v>1023</v>
      </c>
      <c r="E78" s="173" t="s">
        <v>605</v>
      </c>
      <c r="F78" s="169" t="s">
        <v>1024</v>
      </c>
      <c r="G78" s="169">
        <v>68</v>
      </c>
      <c r="H78" s="169">
        <v>68</v>
      </c>
      <c r="I78" s="169"/>
      <c r="J78" s="169">
        <v>70</v>
      </c>
      <c r="K78" s="169"/>
      <c r="L78" s="169" t="s">
        <v>1025</v>
      </c>
      <c r="M78" s="169" t="s">
        <v>1026</v>
      </c>
      <c r="N78" s="174" t="s">
        <v>1027</v>
      </c>
      <c r="O78" t="str">
        <f t="shared" si="1"/>
        <v>Generación de desarrollo social y cultural a través de la extensión</v>
      </c>
    </row>
    <row r="79" spans="1:15" ht="115.5" x14ac:dyDescent="0.25">
      <c r="A79" s="232" t="s">
        <v>975</v>
      </c>
      <c r="B79" s="224" t="s">
        <v>1021</v>
      </c>
      <c r="C79" s="169" t="s">
        <v>1028</v>
      </c>
      <c r="D79" s="169" t="s">
        <v>1029</v>
      </c>
      <c r="E79" s="173" t="s">
        <v>605</v>
      </c>
      <c r="F79" s="169" t="s">
        <v>1030</v>
      </c>
      <c r="G79" s="169" t="s">
        <v>665</v>
      </c>
      <c r="H79" s="169">
        <v>610</v>
      </c>
      <c r="I79" s="169"/>
      <c r="J79" s="169" t="s">
        <v>665</v>
      </c>
      <c r="K79" s="169"/>
      <c r="L79" s="173" t="s">
        <v>1031</v>
      </c>
      <c r="M79" s="173" t="s">
        <v>1032</v>
      </c>
      <c r="N79" s="174" t="s">
        <v>1027</v>
      </c>
      <c r="O79" t="str">
        <f t="shared" si="1"/>
        <v>Generación de desarrollo social y cultural a través de la extensión</v>
      </c>
    </row>
    <row r="80" spans="1:15" ht="115.5" x14ac:dyDescent="0.25">
      <c r="A80" s="232" t="s">
        <v>975</v>
      </c>
      <c r="B80" s="224" t="s">
        <v>1021</v>
      </c>
      <c r="C80" s="169" t="s">
        <v>1033</v>
      </c>
      <c r="D80" s="169" t="s">
        <v>1034</v>
      </c>
      <c r="E80" s="173" t="s">
        <v>605</v>
      </c>
      <c r="F80" s="175" t="s">
        <v>1035</v>
      </c>
      <c r="G80" s="169" t="s">
        <v>665</v>
      </c>
      <c r="H80" s="169">
        <v>155</v>
      </c>
      <c r="I80" s="169"/>
      <c r="J80" s="169" t="s">
        <v>665</v>
      </c>
      <c r="K80" s="169"/>
      <c r="L80" s="173" t="s">
        <v>1036</v>
      </c>
      <c r="M80" s="173" t="s">
        <v>1037</v>
      </c>
      <c r="N80" s="174" t="s">
        <v>1027</v>
      </c>
      <c r="O80" t="str">
        <f t="shared" si="1"/>
        <v>Generación de desarrollo social y cultural a través de la extensión</v>
      </c>
    </row>
    <row r="81" spans="1:15" ht="49.5" x14ac:dyDescent="0.25">
      <c r="A81" s="232" t="s">
        <v>975</v>
      </c>
      <c r="B81" s="224" t="s">
        <v>1021</v>
      </c>
      <c r="C81" s="169" t="s">
        <v>1038</v>
      </c>
      <c r="D81" s="169" t="s">
        <v>1039</v>
      </c>
      <c r="E81" s="173" t="s">
        <v>605</v>
      </c>
      <c r="F81" s="169" t="s">
        <v>1040</v>
      </c>
      <c r="G81" s="169" t="s">
        <v>665</v>
      </c>
      <c r="H81" s="169">
        <v>1800</v>
      </c>
      <c r="I81" s="169"/>
      <c r="J81" s="169" t="s">
        <v>665</v>
      </c>
      <c r="K81" s="169"/>
      <c r="L81" s="173" t="s">
        <v>1041</v>
      </c>
      <c r="M81" s="173" t="s">
        <v>1042</v>
      </c>
      <c r="N81" s="173" t="s">
        <v>1043</v>
      </c>
      <c r="O81" t="str">
        <f t="shared" si="1"/>
        <v>Generación de desarrollo social y cultural a través de la extensión</v>
      </c>
    </row>
    <row r="82" spans="1:15" ht="66" x14ac:dyDescent="0.25">
      <c r="A82" s="232" t="s">
        <v>975</v>
      </c>
      <c r="B82" s="224" t="s">
        <v>1021</v>
      </c>
      <c r="C82" s="169" t="s">
        <v>1044</v>
      </c>
      <c r="D82" s="169" t="s">
        <v>1045</v>
      </c>
      <c r="E82" s="173" t="s">
        <v>605</v>
      </c>
      <c r="F82" s="169" t="s">
        <v>1046</v>
      </c>
      <c r="G82" s="169" t="s">
        <v>665</v>
      </c>
      <c r="H82" s="169">
        <v>20</v>
      </c>
      <c r="I82" s="169"/>
      <c r="J82" s="169" t="s">
        <v>665</v>
      </c>
      <c r="K82" s="169"/>
      <c r="L82" s="173" t="s">
        <v>1047</v>
      </c>
      <c r="M82" s="169" t="s">
        <v>1048</v>
      </c>
      <c r="N82" s="173" t="s">
        <v>1043</v>
      </c>
      <c r="O82" t="str">
        <f t="shared" si="1"/>
        <v>Generación de desarrollo social y cultural a través de la extensión</v>
      </c>
    </row>
    <row r="83" spans="1:15" ht="165" x14ac:dyDescent="0.25">
      <c r="A83" s="233" t="s">
        <v>1049</v>
      </c>
      <c r="B83" s="225" t="s">
        <v>1050</v>
      </c>
      <c r="C83" s="176" t="s">
        <v>1051</v>
      </c>
      <c r="D83" s="177" t="s">
        <v>1052</v>
      </c>
      <c r="E83" s="176" t="s">
        <v>122</v>
      </c>
      <c r="F83" s="176" t="s">
        <v>1053</v>
      </c>
      <c r="G83" s="178">
        <v>0.1</v>
      </c>
      <c r="H83" s="179">
        <v>0.1</v>
      </c>
      <c r="I83" s="179"/>
      <c r="J83" s="179">
        <v>0.2</v>
      </c>
      <c r="K83" s="179"/>
      <c r="L83" s="179" t="s">
        <v>1054</v>
      </c>
      <c r="M83" s="176" t="s">
        <v>1055</v>
      </c>
      <c r="N83" s="176" t="s">
        <v>11</v>
      </c>
      <c r="O83" t="str">
        <f t="shared" si="1"/>
        <v>Nivel de internacionalización</v>
      </c>
    </row>
    <row r="84" spans="1:15" ht="49.5" x14ac:dyDescent="0.25">
      <c r="A84" s="233" t="s">
        <v>1049</v>
      </c>
      <c r="B84" s="225" t="s">
        <v>1050</v>
      </c>
      <c r="C84" s="176" t="s">
        <v>1056</v>
      </c>
      <c r="D84" s="177" t="s">
        <v>1057</v>
      </c>
      <c r="E84" s="176" t="s">
        <v>122</v>
      </c>
      <c r="F84" s="176" t="s">
        <v>1058</v>
      </c>
      <c r="G84" s="178">
        <v>0.372</v>
      </c>
      <c r="H84" s="180">
        <v>0.4</v>
      </c>
      <c r="I84" s="180"/>
      <c r="J84" s="180">
        <v>0.5</v>
      </c>
      <c r="K84" s="180"/>
      <c r="L84" s="179" t="s">
        <v>1059</v>
      </c>
      <c r="M84" s="176" t="s">
        <v>1055</v>
      </c>
      <c r="N84" s="176" t="s">
        <v>11</v>
      </c>
      <c r="O84" t="str">
        <f t="shared" si="1"/>
        <v>Nivel de internacionalización</v>
      </c>
    </row>
    <row r="85" spans="1:15" ht="49.5" x14ac:dyDescent="0.25">
      <c r="A85" s="233" t="s">
        <v>1049</v>
      </c>
      <c r="B85" s="225" t="s">
        <v>1050</v>
      </c>
      <c r="C85" s="176" t="s">
        <v>1060</v>
      </c>
      <c r="D85" s="177" t="s">
        <v>1061</v>
      </c>
      <c r="E85" s="176" t="s">
        <v>122</v>
      </c>
      <c r="F85" s="176" t="s">
        <v>1062</v>
      </c>
      <c r="G85" s="179">
        <v>0.18</v>
      </c>
      <c r="H85" s="181">
        <v>0.19</v>
      </c>
      <c r="I85" s="181"/>
      <c r="J85" s="181">
        <v>0.34</v>
      </c>
      <c r="K85" s="181"/>
      <c r="L85" s="179" t="s">
        <v>1063</v>
      </c>
      <c r="M85" s="176" t="s">
        <v>1055</v>
      </c>
      <c r="N85" s="176" t="s">
        <v>1064</v>
      </c>
      <c r="O85" t="str">
        <f t="shared" si="1"/>
        <v>Nivel de internacionalización</v>
      </c>
    </row>
    <row r="86" spans="1:15" ht="49.5" x14ac:dyDescent="0.25">
      <c r="A86" s="233" t="s">
        <v>1049</v>
      </c>
      <c r="B86" s="225" t="s">
        <v>1050</v>
      </c>
      <c r="C86" s="176" t="s">
        <v>1065</v>
      </c>
      <c r="D86" s="177" t="s">
        <v>1066</v>
      </c>
      <c r="E86" s="176" t="s">
        <v>605</v>
      </c>
      <c r="F86" s="176" t="s">
        <v>1067</v>
      </c>
      <c r="G86" s="182">
        <v>12</v>
      </c>
      <c r="H86" s="182">
        <v>10</v>
      </c>
      <c r="I86" s="182"/>
      <c r="J86" s="182" t="s">
        <v>665</v>
      </c>
      <c r="K86" s="182"/>
      <c r="L86" s="179" t="s">
        <v>1068</v>
      </c>
      <c r="M86" s="176" t="s">
        <v>1069</v>
      </c>
      <c r="N86" s="176" t="s">
        <v>1070</v>
      </c>
      <c r="O86" t="str">
        <f t="shared" si="1"/>
        <v>Nivel de internacionalización</v>
      </c>
    </row>
    <row r="87" spans="1:15" ht="49.5" x14ac:dyDescent="0.25">
      <c r="A87" s="233" t="s">
        <v>1049</v>
      </c>
      <c r="B87" s="225" t="s">
        <v>1050</v>
      </c>
      <c r="C87" s="183" t="s">
        <v>1071</v>
      </c>
      <c r="D87" s="183" t="s">
        <v>1072</v>
      </c>
      <c r="E87" s="176" t="s">
        <v>605</v>
      </c>
      <c r="F87" s="183" t="s">
        <v>1073</v>
      </c>
      <c r="G87" s="182">
        <v>36</v>
      </c>
      <c r="H87" s="183">
        <v>43</v>
      </c>
      <c r="I87" s="183"/>
      <c r="J87" s="183" t="s">
        <v>665</v>
      </c>
      <c r="K87" s="183"/>
      <c r="L87" s="179" t="s">
        <v>1074</v>
      </c>
      <c r="M87" s="176" t="s">
        <v>1069</v>
      </c>
      <c r="N87" s="183" t="s">
        <v>1070</v>
      </c>
      <c r="O87" t="str">
        <f t="shared" si="1"/>
        <v>Nivel de internacionalización</v>
      </c>
    </row>
    <row r="88" spans="1:15" ht="82.5" x14ac:dyDescent="0.25">
      <c r="A88" s="233" t="s">
        <v>1049</v>
      </c>
      <c r="B88" s="225" t="s">
        <v>1050</v>
      </c>
      <c r="C88" s="176" t="s">
        <v>1075</v>
      </c>
      <c r="D88" s="177" t="s">
        <v>1076</v>
      </c>
      <c r="E88" s="176" t="s">
        <v>605</v>
      </c>
      <c r="F88" s="176" t="s">
        <v>1077</v>
      </c>
      <c r="G88" s="184">
        <v>77</v>
      </c>
      <c r="H88" s="184">
        <v>60</v>
      </c>
      <c r="I88" s="184"/>
      <c r="J88" s="184">
        <v>70</v>
      </c>
      <c r="K88" s="184"/>
      <c r="L88" s="179" t="s">
        <v>1078</v>
      </c>
      <c r="M88" s="176" t="s">
        <v>1079</v>
      </c>
      <c r="N88" s="176" t="s">
        <v>1080</v>
      </c>
      <c r="O88" t="str">
        <f t="shared" si="1"/>
        <v>Nivel de internacionalización</v>
      </c>
    </row>
    <row r="89" spans="1:15" ht="66" x14ac:dyDescent="0.25">
      <c r="A89" s="233" t="s">
        <v>1049</v>
      </c>
      <c r="B89" s="225" t="s">
        <v>1050</v>
      </c>
      <c r="C89" s="176" t="s">
        <v>1081</v>
      </c>
      <c r="D89" s="177" t="s">
        <v>1082</v>
      </c>
      <c r="E89" s="176" t="s">
        <v>1083</v>
      </c>
      <c r="F89" s="176" t="s">
        <v>1084</v>
      </c>
      <c r="G89" s="184">
        <v>70</v>
      </c>
      <c r="H89" s="184">
        <v>40</v>
      </c>
      <c r="I89" s="184"/>
      <c r="J89" s="184">
        <v>40</v>
      </c>
      <c r="K89" s="184"/>
      <c r="L89" s="179" t="s">
        <v>1085</v>
      </c>
      <c r="M89" s="176" t="s">
        <v>1086</v>
      </c>
      <c r="N89" s="176" t="s">
        <v>1080</v>
      </c>
      <c r="O89" t="str">
        <f t="shared" si="1"/>
        <v>Nivel de internacionalización</v>
      </c>
    </row>
    <row r="90" spans="1:15" ht="115.5" x14ac:dyDescent="0.25">
      <c r="A90" s="233" t="s">
        <v>1049</v>
      </c>
      <c r="B90" s="225" t="s">
        <v>1050</v>
      </c>
      <c r="C90" s="176" t="s">
        <v>1087</v>
      </c>
      <c r="D90" s="177" t="s">
        <v>1088</v>
      </c>
      <c r="E90" s="176" t="s">
        <v>122</v>
      </c>
      <c r="F90" s="176" t="s">
        <v>1089</v>
      </c>
      <c r="G90" s="179">
        <v>0.89</v>
      </c>
      <c r="H90" s="185">
        <v>0.9</v>
      </c>
      <c r="I90" s="185"/>
      <c r="J90" s="185">
        <v>0.95</v>
      </c>
      <c r="K90" s="185"/>
      <c r="L90" s="179" t="s">
        <v>1090</v>
      </c>
      <c r="M90" s="176" t="s">
        <v>1091</v>
      </c>
      <c r="N90" s="176" t="s">
        <v>1080</v>
      </c>
      <c r="O90" t="str">
        <f t="shared" si="1"/>
        <v>Nivel de internacionalización</v>
      </c>
    </row>
    <row r="91" spans="1:15" ht="132" x14ac:dyDescent="0.25">
      <c r="A91" s="233" t="s">
        <v>1049</v>
      </c>
      <c r="B91" s="225" t="s">
        <v>1050</v>
      </c>
      <c r="C91" s="186" t="s">
        <v>1092</v>
      </c>
      <c r="D91" s="186" t="s">
        <v>1093</v>
      </c>
      <c r="E91" s="186" t="s">
        <v>605</v>
      </c>
      <c r="F91" s="186" t="s">
        <v>1094</v>
      </c>
      <c r="G91" s="187">
        <v>18</v>
      </c>
      <c r="H91" s="187">
        <v>18</v>
      </c>
      <c r="I91" s="187"/>
      <c r="J91" s="187">
        <v>18</v>
      </c>
      <c r="K91" s="187"/>
      <c r="L91" s="186" t="s">
        <v>1095</v>
      </c>
      <c r="M91" s="186" t="s">
        <v>1096</v>
      </c>
      <c r="N91" s="176" t="s">
        <v>1080</v>
      </c>
      <c r="O91" t="str">
        <f t="shared" si="1"/>
        <v>Nivel de internacionalización</v>
      </c>
    </row>
    <row r="92" spans="1:15" ht="132" x14ac:dyDescent="0.25">
      <c r="A92" s="233" t="s">
        <v>1049</v>
      </c>
      <c r="B92" s="225" t="s">
        <v>1050</v>
      </c>
      <c r="C92" s="186" t="s">
        <v>1097</v>
      </c>
      <c r="D92" s="186" t="s">
        <v>1098</v>
      </c>
      <c r="E92" s="186" t="s">
        <v>605</v>
      </c>
      <c r="F92" s="186" t="s">
        <v>1099</v>
      </c>
      <c r="G92" s="187">
        <v>204</v>
      </c>
      <c r="H92" s="187">
        <v>180</v>
      </c>
      <c r="I92" s="187"/>
      <c r="J92" s="187">
        <v>220</v>
      </c>
      <c r="K92" s="187"/>
      <c r="L92" s="186" t="s">
        <v>1100</v>
      </c>
      <c r="M92" s="186" t="s">
        <v>1101</v>
      </c>
      <c r="N92" s="176" t="s">
        <v>1102</v>
      </c>
      <c r="O92" t="str">
        <f t="shared" si="1"/>
        <v>Nivel de internacionalización</v>
      </c>
    </row>
    <row r="93" spans="1:15" ht="132" x14ac:dyDescent="0.25">
      <c r="A93" s="233" t="s">
        <v>1049</v>
      </c>
      <c r="B93" s="225" t="s">
        <v>1050</v>
      </c>
      <c r="C93" s="186" t="s">
        <v>1103</v>
      </c>
      <c r="D93" s="186" t="s">
        <v>1104</v>
      </c>
      <c r="E93" s="186" t="s">
        <v>605</v>
      </c>
      <c r="F93" s="186" t="s">
        <v>1105</v>
      </c>
      <c r="G93" s="187">
        <v>69</v>
      </c>
      <c r="H93" s="187">
        <v>40</v>
      </c>
      <c r="I93" s="187"/>
      <c r="J93" s="187">
        <v>50</v>
      </c>
      <c r="K93" s="187"/>
      <c r="L93" s="186" t="s">
        <v>1106</v>
      </c>
      <c r="M93" s="186" t="s">
        <v>1107</v>
      </c>
      <c r="N93" s="176" t="s">
        <v>1102</v>
      </c>
      <c r="O93" t="str">
        <f t="shared" si="1"/>
        <v>Nivel de internacionalización</v>
      </c>
    </row>
    <row r="94" spans="1:15" ht="247.5" x14ac:dyDescent="0.25">
      <c r="A94" s="233" t="s">
        <v>1049</v>
      </c>
      <c r="B94" s="225" t="s">
        <v>1050</v>
      </c>
      <c r="C94" s="186" t="s">
        <v>1108</v>
      </c>
      <c r="D94" s="186" t="s">
        <v>1109</v>
      </c>
      <c r="E94" s="186" t="s">
        <v>605</v>
      </c>
      <c r="F94" s="186" t="s">
        <v>1110</v>
      </c>
      <c r="G94" s="187">
        <v>3</v>
      </c>
      <c r="H94" s="187">
        <v>2</v>
      </c>
      <c r="I94" s="187"/>
      <c r="J94" s="187">
        <v>2</v>
      </c>
      <c r="K94" s="187"/>
      <c r="L94" s="186" t="s">
        <v>1111</v>
      </c>
      <c r="M94" s="186" t="s">
        <v>1112</v>
      </c>
      <c r="N94" s="176" t="s">
        <v>1080</v>
      </c>
      <c r="O94" t="str">
        <f t="shared" si="1"/>
        <v>Nivel de internacionalización</v>
      </c>
    </row>
    <row r="95" spans="1:15" ht="297" x14ac:dyDescent="0.25">
      <c r="A95" s="233" t="s">
        <v>1049</v>
      </c>
      <c r="B95" s="225" t="s">
        <v>1050</v>
      </c>
      <c r="C95" s="186" t="s">
        <v>1113</v>
      </c>
      <c r="D95" s="186" t="s">
        <v>1114</v>
      </c>
      <c r="E95" s="186" t="s">
        <v>605</v>
      </c>
      <c r="F95" s="186" t="s">
        <v>1115</v>
      </c>
      <c r="G95" s="187">
        <v>3</v>
      </c>
      <c r="H95" s="187">
        <v>6</v>
      </c>
      <c r="I95" s="187"/>
      <c r="J95" s="187">
        <v>8</v>
      </c>
      <c r="K95" s="187"/>
      <c r="L95" s="186" t="s">
        <v>1116</v>
      </c>
      <c r="M95" s="186" t="s">
        <v>1117</v>
      </c>
      <c r="N95" s="176" t="s">
        <v>1118</v>
      </c>
      <c r="O95" t="str">
        <f t="shared" si="1"/>
        <v>Nivel de internacionalización</v>
      </c>
    </row>
    <row r="96" spans="1:15" ht="132" x14ac:dyDescent="0.25">
      <c r="A96" s="233" t="s">
        <v>1049</v>
      </c>
      <c r="B96" s="225" t="s">
        <v>1050</v>
      </c>
      <c r="C96" s="186" t="s">
        <v>1119</v>
      </c>
      <c r="D96" s="186" t="s">
        <v>1120</v>
      </c>
      <c r="E96" s="186" t="s">
        <v>605</v>
      </c>
      <c r="F96" s="186" t="s">
        <v>1121</v>
      </c>
      <c r="G96" s="187">
        <v>15</v>
      </c>
      <c r="H96" s="187">
        <v>12</v>
      </c>
      <c r="I96" s="187"/>
      <c r="J96" s="187">
        <v>8</v>
      </c>
      <c r="K96" s="187"/>
      <c r="L96" s="186" t="s">
        <v>1122</v>
      </c>
      <c r="M96" s="186" t="s">
        <v>1123</v>
      </c>
      <c r="N96" s="176" t="s">
        <v>1102</v>
      </c>
      <c r="O96" t="str">
        <f t="shared" si="1"/>
        <v>Nivel de internacionalización</v>
      </c>
    </row>
    <row r="97" spans="1:15" ht="165" x14ac:dyDescent="0.25">
      <c r="A97" s="233" t="s">
        <v>1049</v>
      </c>
      <c r="B97" s="225" t="s">
        <v>1050</v>
      </c>
      <c r="C97" s="186" t="s">
        <v>1124</v>
      </c>
      <c r="D97" s="186" t="s">
        <v>1125</v>
      </c>
      <c r="E97" s="186" t="s">
        <v>605</v>
      </c>
      <c r="F97" s="186" t="s">
        <v>1126</v>
      </c>
      <c r="G97" s="187">
        <v>20</v>
      </c>
      <c r="H97" s="187">
        <v>20</v>
      </c>
      <c r="I97" s="187"/>
      <c r="J97" s="187">
        <v>18</v>
      </c>
      <c r="K97" s="187"/>
      <c r="L97" s="186" t="s">
        <v>1127</v>
      </c>
      <c r="M97" s="186" t="s">
        <v>1128</v>
      </c>
      <c r="N97" s="176" t="s">
        <v>1129</v>
      </c>
      <c r="O97" t="str">
        <f t="shared" si="1"/>
        <v>Nivel de internacionalización</v>
      </c>
    </row>
    <row r="98" spans="1:15" ht="66" x14ac:dyDescent="0.25">
      <c r="A98" s="233" t="s">
        <v>1049</v>
      </c>
      <c r="B98" s="188" t="s">
        <v>1130</v>
      </c>
      <c r="C98" s="176" t="s">
        <v>1131</v>
      </c>
      <c r="D98" s="177" t="s">
        <v>1132</v>
      </c>
      <c r="E98" s="176" t="s">
        <v>122</v>
      </c>
      <c r="F98" s="176" t="s">
        <v>1133</v>
      </c>
      <c r="G98" s="179">
        <v>0.28000000000000003</v>
      </c>
      <c r="H98" s="179">
        <v>0.3</v>
      </c>
      <c r="I98" s="179"/>
      <c r="J98" s="179">
        <v>0.4</v>
      </c>
      <c r="K98" s="179"/>
      <c r="L98" s="179" t="s">
        <v>1134</v>
      </c>
      <c r="M98" s="176" t="s">
        <v>1135</v>
      </c>
      <c r="N98" s="176" t="s">
        <v>1070</v>
      </c>
      <c r="O98" t="str">
        <f t="shared" si="1"/>
        <v xml:space="preserve">Gestión de la Información </v>
      </c>
    </row>
    <row r="99" spans="1:15" ht="181.5" x14ac:dyDescent="0.25">
      <c r="A99" s="234" t="s">
        <v>1136</v>
      </c>
      <c r="B99" s="189" t="s">
        <v>1137</v>
      </c>
      <c r="C99" s="190" t="s">
        <v>1138</v>
      </c>
      <c r="D99" s="102" t="s">
        <v>1139</v>
      </c>
      <c r="E99" s="106" t="s">
        <v>605</v>
      </c>
      <c r="F99" s="106" t="s">
        <v>1140</v>
      </c>
      <c r="G99" s="190">
        <v>13</v>
      </c>
      <c r="H99" s="190">
        <v>13</v>
      </c>
      <c r="I99" s="190"/>
      <c r="J99" s="190">
        <v>13</v>
      </c>
      <c r="K99" s="190"/>
      <c r="L99" s="191" t="s">
        <v>1141</v>
      </c>
      <c r="M99" s="190" t="s">
        <v>1142</v>
      </c>
      <c r="N99" s="192" t="s">
        <v>626</v>
      </c>
      <c r="O99" t="str">
        <f t="shared" si="1"/>
        <v>Direccionamiento estratégico de los ámbitos de la Tecnología y la Producción</v>
      </c>
    </row>
    <row r="100" spans="1:15" ht="231" x14ac:dyDescent="0.25">
      <c r="A100" s="234" t="s">
        <v>1136</v>
      </c>
      <c r="B100" s="226" t="s">
        <v>1143</v>
      </c>
      <c r="C100" s="193" t="s">
        <v>1144</v>
      </c>
      <c r="D100" s="104" t="s">
        <v>1145</v>
      </c>
      <c r="E100" s="194" t="s">
        <v>605</v>
      </c>
      <c r="F100" s="104" t="s">
        <v>1146</v>
      </c>
      <c r="G100" s="190">
        <v>21</v>
      </c>
      <c r="H100" s="190">
        <v>19</v>
      </c>
      <c r="I100" s="190"/>
      <c r="J100" s="190">
        <v>20</v>
      </c>
      <c r="K100" s="190"/>
      <c r="L100" s="106" t="s">
        <v>1147</v>
      </c>
      <c r="M100" s="106" t="s">
        <v>1148</v>
      </c>
      <c r="N100" s="195" t="s">
        <v>626</v>
      </c>
      <c r="O100" t="str">
        <f t="shared" si="1"/>
        <v>Direccionamiento estratégico del ámbito del Conocimiento</v>
      </c>
    </row>
    <row r="101" spans="1:15" ht="231" x14ac:dyDescent="0.3">
      <c r="A101" s="234" t="s">
        <v>1136</v>
      </c>
      <c r="B101" s="226" t="s">
        <v>1143</v>
      </c>
      <c r="C101" s="196" t="s">
        <v>1149</v>
      </c>
      <c r="D101" s="106" t="s">
        <v>1150</v>
      </c>
      <c r="E101" s="106" t="s">
        <v>605</v>
      </c>
      <c r="F101" s="197" t="s">
        <v>1151</v>
      </c>
      <c r="G101" s="190">
        <v>7</v>
      </c>
      <c r="H101" s="190">
        <v>7</v>
      </c>
      <c r="I101" s="190"/>
      <c r="J101" s="190">
        <v>4</v>
      </c>
      <c r="K101" s="190"/>
      <c r="L101" s="198" t="s">
        <v>1152</v>
      </c>
      <c r="M101" s="106" t="s">
        <v>1153</v>
      </c>
      <c r="N101" s="195" t="s">
        <v>626</v>
      </c>
      <c r="O101" t="str">
        <f t="shared" si="1"/>
        <v>Direccionamiento estratégico del ámbito del Conocimiento</v>
      </c>
    </row>
    <row r="102" spans="1:15" ht="231" x14ac:dyDescent="0.25">
      <c r="A102" s="234" t="s">
        <v>1136</v>
      </c>
      <c r="B102" s="199" t="s">
        <v>1154</v>
      </c>
      <c r="C102" s="102" t="s">
        <v>1155</v>
      </c>
      <c r="D102" s="102" t="s">
        <v>1156</v>
      </c>
      <c r="E102" s="106" t="s">
        <v>605</v>
      </c>
      <c r="F102" s="102" t="s">
        <v>1157</v>
      </c>
      <c r="G102" s="190">
        <v>35</v>
      </c>
      <c r="H102" s="190">
        <v>36</v>
      </c>
      <c r="I102" s="190"/>
      <c r="J102" s="190">
        <v>35</v>
      </c>
      <c r="K102" s="190"/>
      <c r="L102" s="106" t="s">
        <v>1158</v>
      </c>
      <c r="M102" s="106" t="s">
        <v>1159</v>
      </c>
      <c r="N102" s="195" t="s">
        <v>626</v>
      </c>
      <c r="O102" t="str">
        <f t="shared" si="1"/>
        <v>Direccionamiento estratégico del ámbito de la sociedad, el ambiente, la cultura, la educación y la cultura de la paz</v>
      </c>
    </row>
    <row r="103" spans="1:15" ht="165" x14ac:dyDescent="0.25">
      <c r="A103" s="233" t="s">
        <v>1160</v>
      </c>
      <c r="B103" s="200" t="s">
        <v>1161</v>
      </c>
      <c r="C103" s="183" t="s">
        <v>1162</v>
      </c>
      <c r="D103" s="201" t="s">
        <v>1163</v>
      </c>
      <c r="E103" s="202" t="s">
        <v>122</v>
      </c>
      <c r="F103" s="183" t="s">
        <v>1164</v>
      </c>
      <c r="G103" s="203">
        <v>0.75</v>
      </c>
      <c r="H103" s="179">
        <v>0.75</v>
      </c>
      <c r="I103" s="179"/>
      <c r="J103" s="179">
        <v>0.75</v>
      </c>
      <c r="K103" s="179"/>
      <c r="L103" s="204" t="s">
        <v>1165</v>
      </c>
      <c r="M103" s="204" t="s">
        <v>1166</v>
      </c>
      <c r="N103" s="205" t="s">
        <v>1167</v>
      </c>
      <c r="O103" t="str">
        <f t="shared" si="1"/>
        <v>Vigilancia e Inteligencia Competitiva y del entorno</v>
      </c>
    </row>
    <row r="104" spans="1:15" ht="82.5" x14ac:dyDescent="0.25">
      <c r="A104" s="233" t="s">
        <v>1160</v>
      </c>
      <c r="B104" s="227" t="s">
        <v>1168</v>
      </c>
      <c r="C104" s="206" t="s">
        <v>1169</v>
      </c>
      <c r="D104" s="207" t="s">
        <v>1170</v>
      </c>
      <c r="E104" s="208" t="s">
        <v>594</v>
      </c>
      <c r="F104" s="206" t="s">
        <v>1171</v>
      </c>
      <c r="G104" s="209">
        <v>9</v>
      </c>
      <c r="H104" s="209">
        <v>10</v>
      </c>
      <c r="I104" s="209"/>
      <c r="J104" s="209">
        <v>8</v>
      </c>
      <c r="K104" s="209"/>
      <c r="L104" s="203" t="s">
        <v>1172</v>
      </c>
      <c r="M104" s="205" t="s">
        <v>1173</v>
      </c>
      <c r="N104" s="724" t="s">
        <v>1174</v>
      </c>
      <c r="O104" t="str">
        <f t="shared" si="1"/>
        <v>Gestión de las alianzas estrategicas</v>
      </c>
    </row>
    <row r="105" spans="1:15" ht="115.5" x14ac:dyDescent="0.25">
      <c r="A105" s="233" t="s">
        <v>1160</v>
      </c>
      <c r="B105" s="227" t="s">
        <v>1168</v>
      </c>
      <c r="C105" s="206" t="s">
        <v>1175</v>
      </c>
      <c r="D105" s="207" t="s">
        <v>1176</v>
      </c>
      <c r="E105" s="210" t="s">
        <v>122</v>
      </c>
      <c r="F105" s="206" t="s">
        <v>1177</v>
      </c>
      <c r="G105" s="209">
        <v>0.95</v>
      </c>
      <c r="H105" s="211">
        <v>0.82608695652173914</v>
      </c>
      <c r="I105" s="211"/>
      <c r="J105" s="211">
        <v>0.9</v>
      </c>
      <c r="K105" s="211"/>
      <c r="L105" s="203" t="s">
        <v>1178</v>
      </c>
      <c r="M105" s="205" t="s">
        <v>1179</v>
      </c>
      <c r="N105" s="725"/>
      <c r="O105" t="str">
        <f t="shared" si="1"/>
        <v>Gestión de las alianzas estrategicas</v>
      </c>
    </row>
    <row r="106" spans="1:15" ht="49.5" customHeight="1" x14ac:dyDescent="0.25">
      <c r="A106" s="233" t="s">
        <v>1160</v>
      </c>
      <c r="B106" s="228" t="s">
        <v>1180</v>
      </c>
      <c r="C106" s="176" t="s">
        <v>1181</v>
      </c>
      <c r="D106" s="212" t="s">
        <v>1182</v>
      </c>
      <c r="E106" s="213" t="s">
        <v>594</v>
      </c>
      <c r="F106" s="176" t="s">
        <v>1183</v>
      </c>
      <c r="G106" s="186">
        <v>7</v>
      </c>
      <c r="H106" s="214">
        <v>7</v>
      </c>
      <c r="I106" s="214"/>
      <c r="J106" s="214">
        <v>7</v>
      </c>
      <c r="K106" s="214"/>
      <c r="L106" s="204" t="s">
        <v>1184</v>
      </c>
      <c r="M106" s="726" t="s">
        <v>1185</v>
      </c>
      <c r="N106" s="724" t="s">
        <v>1186</v>
      </c>
      <c r="O106" t="str">
        <f t="shared" si="1"/>
        <v xml:space="preserve"> Gestión de la sociedad en movimiento e Institucional </v>
      </c>
    </row>
    <row r="107" spans="1:15" ht="231" x14ac:dyDescent="0.25">
      <c r="A107" s="233" t="s">
        <v>1160</v>
      </c>
      <c r="B107" s="228" t="s">
        <v>1180</v>
      </c>
      <c r="C107" s="176" t="s">
        <v>1187</v>
      </c>
      <c r="D107" s="177" t="s">
        <v>1188</v>
      </c>
      <c r="E107" s="176" t="s">
        <v>594</v>
      </c>
      <c r="F107" s="176" t="s">
        <v>1189</v>
      </c>
      <c r="G107" s="186">
        <v>40</v>
      </c>
      <c r="H107" s="214">
        <v>38</v>
      </c>
      <c r="I107" s="214"/>
      <c r="J107" s="214">
        <v>38</v>
      </c>
      <c r="K107" s="214"/>
      <c r="L107" s="204" t="s">
        <v>1190</v>
      </c>
      <c r="M107" s="727"/>
      <c r="N107" s="725"/>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F65881311F244BB9B7C9C1E7A5DD15" ma:contentTypeVersion="14" ma:contentTypeDescription="Create a new document." ma:contentTypeScope="" ma:versionID="78e8e9d032d2eaefbda70bd19667faa2">
  <xsd:schema xmlns:xsd="http://www.w3.org/2001/XMLSchema" xmlns:xs="http://www.w3.org/2001/XMLSchema" xmlns:p="http://schemas.microsoft.com/office/2006/metadata/properties" xmlns:ns3="bad8f59e-3461-44de-beae-ec124f0edd9e" targetNamespace="http://schemas.microsoft.com/office/2006/metadata/properties" ma:root="true" ma:fieldsID="c70863e1d0b87a47083efbc22588dd1b" ns3:_="">
    <xsd:import namespace="bad8f59e-3461-44de-beae-ec124f0edd9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f59e-3461-44de-beae-ec124f0ed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5251D8-F3FC-4AC0-A25B-772DE60FF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f59e-3461-44de-beae-ec124f0edd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E4BB89-3D21-41CD-AA3C-1B058A27B340}">
  <ds:schemaRefs>
    <ds:schemaRef ds:uri="http://schemas.microsoft.com/sharepoint/v3/contenttype/forms"/>
  </ds:schemaRefs>
</ds:datastoreItem>
</file>

<file path=customXml/itemProps3.xml><?xml version="1.0" encoding="utf-8"?>
<ds:datastoreItem xmlns:ds="http://schemas.openxmlformats.org/officeDocument/2006/customXml" ds:itemID="{4112C6A6-F117-40F1-A52F-7051F3248D78}">
  <ds:schemaRefs>
    <ds:schemaRef ds:uri="http://purl.org/dc/dcmitype/"/>
    <ds:schemaRef ds:uri="bad8f59e-3461-44de-beae-ec124f0edd9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49</vt:i4>
      </vt:variant>
    </vt:vector>
  </HeadingPairs>
  <TitlesOfParts>
    <vt:vector size="63"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'PDI-02'!Área_de_impresión</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Manager/>
  <Company>Universidad Tecnológica de Pereira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Edicion882</dc:creator>
  <cp:keywords/>
  <dc:description/>
  <cp:lastModifiedBy>Usuario UTP</cp:lastModifiedBy>
  <cp:revision/>
  <dcterms:created xsi:type="dcterms:W3CDTF">2011-11-24T16:12:35Z</dcterms:created>
  <dcterms:modified xsi:type="dcterms:W3CDTF">2025-08-15T16:51:18Z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