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5" i="4" l="1"/>
  <c r="D60" i="4"/>
  <c r="G179" i="5" l="1"/>
  <c r="G178" i="5"/>
  <c r="D164" i="5" l="1"/>
  <c r="D147" i="5"/>
  <c r="D149" i="5"/>
  <c r="D166" i="5" s="1"/>
  <c r="H181" i="5" s="1"/>
  <c r="D150" i="5"/>
  <c r="D167" i="5" s="1"/>
  <c r="D130" i="5"/>
  <c r="D131" i="5"/>
  <c r="D148" i="5" s="1"/>
  <c r="D165" i="5" s="1"/>
  <c r="H180" i="5" s="1"/>
  <c r="D132" i="5"/>
  <c r="D133" i="5"/>
  <c r="D129" i="5"/>
  <c r="D146" i="5" s="1"/>
  <c r="D163" i="5" s="1"/>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31" i="8" a="1"/>
  <c r="F31" i="8" s="1"/>
  <c r="F30" i="8" a="1"/>
  <c r="F30" i="8" s="1"/>
  <c r="F29" i="8" a="1"/>
  <c r="F29" i="8" s="1"/>
  <c r="F28" i="8" a="1"/>
  <c r="F28" i="8" s="1"/>
  <c r="F27" i="8" a="1"/>
  <c r="F27" i="8" s="1"/>
  <c r="F26" i="8" a="1"/>
  <c r="F26" i="8" s="1"/>
  <c r="F25" i="8" a="1"/>
  <c r="F25" i="8" s="1"/>
  <c r="F24" i="8" a="1"/>
  <c r="F24" i="8" s="1"/>
  <c r="F23" i="8" a="1"/>
  <c r="F23" i="8" s="1"/>
  <c r="F22" i="8" a="1"/>
  <c r="F22" i="8" s="1"/>
  <c r="F21" i="8" a="1"/>
  <c r="F21" i="8" s="1"/>
  <c r="M32" i="8" s="1"/>
  <c r="C18" i="8"/>
  <c r="D13" i="8"/>
  <c r="D11" i="8"/>
  <c r="D9" i="8"/>
  <c r="D13" i="7"/>
  <c r="D11" i="7"/>
  <c r="D9" i="7"/>
  <c r="D13" i="6"/>
  <c r="D11" i="6"/>
  <c r="D9" i="6"/>
  <c r="B182" i="5"/>
  <c r="B179" i="5"/>
  <c r="B178" i="5"/>
  <c r="B167" i="5"/>
  <c r="B166" i="5"/>
  <c r="B165" i="5"/>
  <c r="B164" i="5"/>
  <c r="B163" i="5"/>
  <c r="B150" i="5"/>
  <c r="B149" i="5"/>
  <c r="B148" i="5"/>
  <c r="B147" i="5"/>
  <c r="B146" i="5"/>
  <c r="B133" i="5"/>
  <c r="B132" i="5"/>
  <c r="B131" i="5"/>
  <c r="B130" i="5"/>
  <c r="B129" i="5"/>
  <c r="B117" i="5"/>
  <c r="B116" i="5"/>
  <c r="B115" i="5"/>
  <c r="C114" i="5"/>
  <c r="B114" i="5"/>
  <c r="B113" i="5"/>
  <c r="E102" i="5"/>
  <c r="C117" i="5" s="1"/>
  <c r="F101" i="5"/>
  <c r="G100" i="5"/>
  <c r="F100" i="5"/>
  <c r="F99" i="5"/>
  <c r="G98" i="5"/>
  <c r="H98" i="5" s="1"/>
  <c r="I98" i="5" s="1"/>
  <c r="F98" i="5"/>
  <c r="B98" i="5"/>
  <c r="B99" i="5" s="1"/>
  <c r="B100" i="5" s="1"/>
  <c r="B101" i="5" s="1"/>
  <c r="F97" i="5"/>
  <c r="F96" i="5"/>
  <c r="F95" i="5"/>
  <c r="F94" i="5"/>
  <c r="F93" i="5"/>
  <c r="B92" i="5"/>
  <c r="E85" i="5"/>
  <c r="F84" i="5"/>
  <c r="G83" i="5"/>
  <c r="H83" i="5" s="1"/>
  <c r="I83" i="5" s="1"/>
  <c r="F83" i="5"/>
  <c r="F82" i="5"/>
  <c r="F81" i="5"/>
  <c r="G81" i="5" s="1"/>
  <c r="B81" i="5"/>
  <c r="B82" i="5" s="1"/>
  <c r="B83" i="5" s="1"/>
  <c r="B84" i="5" s="1"/>
  <c r="F80" i="5"/>
  <c r="F79" i="5"/>
  <c r="F78" i="5"/>
  <c r="G78" i="5" s="1"/>
  <c r="H78" i="5" s="1"/>
  <c r="F77" i="5"/>
  <c r="F76" i="5"/>
  <c r="B75" i="5"/>
  <c r="E69" i="5"/>
  <c r="C115" i="5" s="1"/>
  <c r="F68" i="5"/>
  <c r="F67" i="5"/>
  <c r="G67" i="5" s="1"/>
  <c r="F66" i="5"/>
  <c r="F65" i="5"/>
  <c r="G65" i="5" s="1"/>
  <c r="B65" i="5"/>
  <c r="B66" i="5" s="1"/>
  <c r="B67" i="5" s="1"/>
  <c r="B68" i="5" s="1"/>
  <c r="F64" i="5"/>
  <c r="F63" i="5"/>
  <c r="F62" i="5"/>
  <c r="F61" i="5"/>
  <c r="F60" i="5"/>
  <c r="B59" i="5"/>
  <c r="E54" i="5"/>
  <c r="D114" i="5" s="1"/>
  <c r="F53" i="5"/>
  <c r="F52" i="5"/>
  <c r="F51" i="5"/>
  <c r="G51" i="5" s="1"/>
  <c r="H51" i="5" s="1"/>
  <c r="F50" i="5"/>
  <c r="F49" i="5"/>
  <c r="F48" i="5"/>
  <c r="G48" i="5" s="1"/>
  <c r="H48" i="5" s="1"/>
  <c r="F47" i="5"/>
  <c r="F46" i="5"/>
  <c r="F45" i="5"/>
  <c r="F54" i="5" s="1"/>
  <c r="B44" i="5"/>
  <c r="E39" i="5"/>
  <c r="F38" i="5"/>
  <c r="F37" i="5"/>
  <c r="F36" i="5"/>
  <c r="F35" i="5"/>
  <c r="F34" i="5"/>
  <c r="F33" i="5"/>
  <c r="F32" i="5"/>
  <c r="F31" i="5"/>
  <c r="F30" i="5"/>
  <c r="B29" i="5"/>
  <c r="C13" i="5"/>
  <c r="C11" i="5"/>
  <c r="C9" i="5"/>
  <c r="D108" i="4"/>
  <c r="D99" i="4"/>
  <c r="D90" i="4"/>
  <c r="D57" i="4"/>
  <c r="D56" i="4"/>
  <c r="D55" i="4"/>
  <c r="D54" i="4"/>
  <c r="D53" i="4"/>
  <c r="E18" i="4"/>
  <c r="E17" i="4"/>
  <c r="E16" i="4"/>
  <c r="E13" i="4"/>
  <c r="E11" i="4"/>
  <c r="E9" i="4"/>
  <c r="D13" i="3"/>
  <c r="D11" i="3"/>
  <c r="D9" i="3"/>
  <c r="D34" i="2"/>
  <c r="D33" i="2"/>
  <c r="D32" i="2"/>
  <c r="D31" i="2"/>
  <c r="D30" i="2"/>
  <c r="D29" i="2"/>
  <c r="D28" i="2"/>
  <c r="D27" i="2"/>
  <c r="D26" i="2"/>
  <c r="D25" i="2"/>
  <c r="D24" i="2"/>
  <c r="D23" i="2"/>
  <c r="D22" i="2"/>
  <c r="D21" i="2"/>
  <c r="D19" i="2"/>
  <c r="L13" i="2"/>
  <c r="F102" i="5" l="1"/>
  <c r="C133" i="5" s="1"/>
  <c r="E133" i="5" s="1"/>
  <c r="K182" i="5" s="1"/>
  <c r="F85" i="5"/>
  <c r="F69" i="5"/>
  <c r="H182" i="5"/>
  <c r="I37" i="5"/>
  <c r="I53" i="5"/>
  <c r="I82" i="5"/>
  <c r="D118" i="5"/>
  <c r="C132" i="5"/>
  <c r="C131" i="5"/>
  <c r="C130" i="5"/>
  <c r="I84" i="5"/>
  <c r="I31" i="5"/>
  <c r="I47" i="5"/>
  <c r="I46" i="5"/>
  <c r="I32" i="5"/>
  <c r="D182" i="5"/>
  <c r="G32" i="5"/>
  <c r="H32" i="5" s="1"/>
  <c r="G35" i="5"/>
  <c r="H35" i="5" s="1"/>
  <c r="G38" i="5"/>
  <c r="H38" i="5" s="1"/>
  <c r="I48" i="5"/>
  <c r="I51" i="5"/>
  <c r="G62" i="5"/>
  <c r="H62" i="5" s="1"/>
  <c r="H67" i="5"/>
  <c r="I67" i="5" s="1"/>
  <c r="I78" i="5"/>
  <c r="H81" i="5"/>
  <c r="I81" i="5" s="1"/>
  <c r="G93" i="5"/>
  <c r="G96" i="5"/>
  <c r="H96" i="5" s="1"/>
  <c r="G101" i="5"/>
  <c r="H101" i="5" s="1"/>
  <c r="E117" i="5"/>
  <c r="G46" i="5"/>
  <c r="H46" i="5" s="1"/>
  <c r="G49" i="5"/>
  <c r="H49" i="5" s="1"/>
  <c r="G52" i="5"/>
  <c r="H52" i="5" s="1"/>
  <c r="H65" i="5"/>
  <c r="I65" i="5" s="1"/>
  <c r="G76" i="5"/>
  <c r="G79" i="5"/>
  <c r="H79" i="5" s="1"/>
  <c r="G84" i="5"/>
  <c r="H84" i="5" s="1"/>
  <c r="G99" i="5"/>
  <c r="H99" i="5" s="1"/>
  <c r="E114" i="5"/>
  <c r="C182" i="5"/>
  <c r="G30" i="5"/>
  <c r="G33" i="5"/>
  <c r="H33" i="5" s="1"/>
  <c r="G36" i="5"/>
  <c r="H36" i="5" s="1"/>
  <c r="F39" i="5"/>
  <c r="G60" i="5"/>
  <c r="G63" i="5"/>
  <c r="H63" i="5" s="1"/>
  <c r="G68" i="5"/>
  <c r="H68" i="5" s="1"/>
  <c r="G82" i="5"/>
  <c r="H82" i="5" s="1"/>
  <c r="G94" i="5"/>
  <c r="H94" i="5" s="1"/>
  <c r="G97" i="5"/>
  <c r="H97" i="5" s="1"/>
  <c r="C180" i="5"/>
  <c r="C179" i="5"/>
  <c r="G47" i="5"/>
  <c r="H47" i="5" s="1"/>
  <c r="G50" i="5"/>
  <c r="H50" i="5" s="1"/>
  <c r="G53" i="5"/>
  <c r="H53" i="5" s="1"/>
  <c r="G66" i="5"/>
  <c r="H66" i="5" s="1"/>
  <c r="G77" i="5"/>
  <c r="H77" i="5" s="1"/>
  <c r="G80" i="5"/>
  <c r="H80" i="5" s="1"/>
  <c r="E115" i="5"/>
  <c r="G31" i="5"/>
  <c r="H31" i="5" s="1"/>
  <c r="G34" i="5"/>
  <c r="H34" i="5" s="1"/>
  <c r="G37" i="5"/>
  <c r="H37" i="5" s="1"/>
  <c r="G61" i="5"/>
  <c r="H61" i="5" s="1"/>
  <c r="G64" i="5"/>
  <c r="H64" i="5" s="1"/>
  <c r="G95" i="5"/>
  <c r="H95" i="5" s="1"/>
  <c r="H100" i="5"/>
  <c r="I100" i="5" s="1"/>
  <c r="C116" i="5"/>
  <c r="C113" i="5"/>
  <c r="G45" i="5"/>
  <c r="I80" i="5" l="1"/>
  <c r="I61" i="5"/>
  <c r="I99" i="5"/>
  <c r="I97" i="5"/>
  <c r="I96" i="5"/>
  <c r="I77" i="5"/>
  <c r="I63" i="5"/>
  <c r="D180" i="5"/>
  <c r="E131" i="5"/>
  <c r="K180" i="5" s="1"/>
  <c r="C129" i="5"/>
  <c r="I52" i="5"/>
  <c r="I68" i="5"/>
  <c r="J182" i="5"/>
  <c r="J179" i="5"/>
  <c r="C178" i="5"/>
  <c r="C118" i="5"/>
  <c r="D119" i="5" s="1"/>
  <c r="E113" i="5"/>
  <c r="G85" i="5"/>
  <c r="H76" i="5"/>
  <c r="H85" i="5" s="1"/>
  <c r="C166" i="5" s="1"/>
  <c r="I62" i="5"/>
  <c r="E116" i="5"/>
  <c r="C181" i="5"/>
  <c r="G69" i="5"/>
  <c r="H60" i="5"/>
  <c r="I66" i="5"/>
  <c r="E132" i="5"/>
  <c r="K181" i="5" s="1"/>
  <c r="D181" i="5"/>
  <c r="I36" i="5"/>
  <c r="H30" i="5"/>
  <c r="G39" i="5"/>
  <c r="I35" i="5"/>
  <c r="D179" i="5"/>
  <c r="E130" i="5"/>
  <c r="K179" i="5" s="1"/>
  <c r="I95" i="5"/>
  <c r="I50" i="5"/>
  <c r="G102" i="5"/>
  <c r="H93" i="5"/>
  <c r="H102" i="5" s="1"/>
  <c r="C167" i="5" s="1"/>
  <c r="I79" i="5"/>
  <c r="I34" i="5"/>
  <c r="J180" i="5"/>
  <c r="I49" i="5"/>
  <c r="I38" i="5"/>
  <c r="I94" i="5"/>
  <c r="G54" i="5"/>
  <c r="H45" i="5"/>
  <c r="I64" i="5"/>
  <c r="I101" i="5"/>
  <c r="I33" i="5"/>
  <c r="E129" i="5" l="1"/>
  <c r="D178" i="5"/>
  <c r="D183" i="5" s="1"/>
  <c r="C134" i="5"/>
  <c r="C147" i="5"/>
  <c r="C183" i="5"/>
  <c r="C150" i="5"/>
  <c r="I102" i="5"/>
  <c r="F181" i="5"/>
  <c r="E166" i="5"/>
  <c r="M181" i="5" s="1"/>
  <c r="C149" i="5"/>
  <c r="I85" i="5"/>
  <c r="E118" i="5"/>
  <c r="E119" i="5" s="1"/>
  <c r="C120" i="5" s="1"/>
  <c r="J178" i="5"/>
  <c r="I76" i="5"/>
  <c r="H69" i="5"/>
  <c r="C165" i="5" s="1"/>
  <c r="I60" i="5"/>
  <c r="I93" i="5"/>
  <c r="J181" i="5"/>
  <c r="C146" i="5"/>
  <c r="H39" i="5"/>
  <c r="I30" i="5"/>
  <c r="D134" i="5"/>
  <c r="D135" i="5" s="1"/>
  <c r="E167" i="5"/>
  <c r="M182" i="5" s="1"/>
  <c r="F182" i="5"/>
  <c r="H54" i="5"/>
  <c r="I45" i="5"/>
  <c r="C148" i="5"/>
  <c r="C164" i="5" l="1"/>
  <c r="E150" i="5"/>
  <c r="E182" i="5"/>
  <c r="G182" i="5" s="1"/>
  <c r="F180" i="5"/>
  <c r="E165" i="5"/>
  <c r="M180" i="5" s="1"/>
  <c r="I54" i="5"/>
  <c r="C163" i="5"/>
  <c r="E180" i="5"/>
  <c r="G180" i="5" s="1"/>
  <c r="E148" i="5"/>
  <c r="J183" i="5"/>
  <c r="H179" i="5"/>
  <c r="E179" i="5"/>
  <c r="E147" i="5"/>
  <c r="I39" i="5"/>
  <c r="D151" i="5"/>
  <c r="D152" i="5" s="1"/>
  <c r="E149" i="5"/>
  <c r="E181" i="5"/>
  <c r="G181" i="5" s="1"/>
  <c r="I69" i="5"/>
  <c r="E146" i="5"/>
  <c r="E178" i="5"/>
  <c r="C151" i="5"/>
  <c r="K178" i="5"/>
  <c r="K183" i="5" s="1"/>
  <c r="E134" i="5"/>
  <c r="E135" i="5" s="1"/>
  <c r="C136" i="5" s="1"/>
  <c r="L180" i="5" l="1"/>
  <c r="I180" i="5"/>
  <c r="C168" i="5"/>
  <c r="F178" i="5"/>
  <c r="E163" i="5"/>
  <c r="I178" i="5" s="1"/>
  <c r="G183" i="5"/>
  <c r="D168" i="5"/>
  <c r="D169" i="5" s="1"/>
  <c r="H178" i="5"/>
  <c r="H183" i="5" s="1"/>
  <c r="E183" i="5"/>
  <c r="L182" i="5"/>
  <c r="I182" i="5"/>
  <c r="F179" i="5"/>
  <c r="E164" i="5"/>
  <c r="M179" i="5" s="1"/>
  <c r="L181" i="5"/>
  <c r="I181" i="5"/>
  <c r="L179" i="5"/>
  <c r="I179" i="5"/>
  <c r="E151" i="5"/>
  <c r="E152" i="5" s="1"/>
  <c r="C153" i="5" s="1"/>
  <c r="L178" i="5"/>
  <c r="I183" i="5" l="1"/>
  <c r="I184" i="5" s="1"/>
  <c r="H184" i="5"/>
  <c r="M178" i="5"/>
  <c r="M183" i="5" s="1"/>
  <c r="E168" i="5"/>
  <c r="E169" i="5" s="1"/>
  <c r="C170" i="5" s="1"/>
  <c r="F183" i="5"/>
  <c r="L183" i="5"/>
  <c r="G185" i="5" l="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ID#AAABj-iZ_gE
Usuario UTP    (2025-05-21 20:05:31)
2018 - 2.4
2019 - 2.42</t>
        </r>
      </text>
    </comment>
    <comment ref="H4" authorId="0" shapeId="0">
      <text>
        <r>
          <rPr>
            <sz val="11"/>
            <color theme="1"/>
            <rFont val="Calibri"/>
            <family val="2"/>
            <scheme val="minor"/>
          </rPr>
          <t>======
ID#AAABj-iZ_gI
Usuario UTP    (2025-05-21 20:05:31)
Siempre el 90%</t>
        </r>
      </text>
    </comment>
    <comment ref="H5" authorId="0" shapeId="0">
      <text>
        <r>
          <rPr>
            <sz val="11"/>
            <color theme="1"/>
            <rFont val="Calibri"/>
            <family val="2"/>
            <scheme val="minor"/>
          </rPr>
          <t>======
ID#AAABj-iZ_E8
Usuario UTP    (2025-05-21 20:05:31)
2018 - 82%
2019 - 84%</t>
        </r>
      </text>
    </comment>
    <comment ref="H18" authorId="0" shapeId="0">
      <text>
        <r>
          <rPr>
            <sz val="11"/>
            <color theme="1"/>
            <rFont val="Calibri"/>
            <family val="2"/>
            <scheme val="minor"/>
          </rPr>
          <t>======
ID#AAABj-iZ_gA
Usuario UTP    (2025-05-21 20:05:31)
2018 - 78%
2019 - 79%</t>
        </r>
      </text>
    </comment>
  </commentList>
  <extLst>
    <ext xmlns:r="http://schemas.openxmlformats.org/officeDocument/2006/relationships" uri="GoogleSheetsCustomDataVersion2">
      <go:sheetsCustomData xmlns:go="http://customooxmlschemas.google.com/" r:id="rId1" roundtripDataSignature="AMtx7mjc+ecHx36UIr188j3kmmqzsTMeIA=="/>
    </ext>
  </extLst>
</comments>
</file>

<file path=xl/sharedStrings.xml><?xml version="1.0" encoding="utf-8"?>
<sst xmlns="http://schemas.openxmlformats.org/spreadsheetml/2006/main" count="2190" uniqueCount="1254">
  <si>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</si>
  <si>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</si>
  <si>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</si>
  <si>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</si>
  <si>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</si>
  <si>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</si>
  <si>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</si>
  <si>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</si>
  <si>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</si>
  <si>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Gestión y Sostenibilidad Ambiental en el campus UTP (PDI2028 – GSI - 31)</t>
  </si>
  <si>
    <t>Dependencia responsable del proyecto</t>
  </si>
  <si>
    <t>Jardín Botánico UTP y  Centro de Gestión Ambiental</t>
  </si>
  <si>
    <t>Pilar de Gestión</t>
  </si>
  <si>
    <t>Gestión y sostenibilidad institucional</t>
  </si>
  <si>
    <t>Coordinador Pilar de Gestión</t>
  </si>
  <si>
    <t>Vicerrector Administrativo y Financiero</t>
  </si>
  <si>
    <t>Programa</t>
  </si>
  <si>
    <t>Gestión Integral para un Campus Sostenible, inteligente e incluyente</t>
  </si>
  <si>
    <t>Procesos asociados 
(Sistema Integral de Gestión)</t>
  </si>
  <si>
    <t>Misionales - Extensión y proyección social</t>
  </si>
  <si>
    <t>Factores de calidad institucional a los que apunta el proyecto</t>
  </si>
  <si>
    <t>1. Misión y proyecto institucional</t>
  </si>
  <si>
    <t>Características relacionadas</t>
  </si>
  <si>
    <t>1.Coherencia y pertinencia de la Misión</t>
  </si>
  <si>
    <t>2. Orientaciones y estrategias del Proyecto Educativo Institucional</t>
  </si>
  <si>
    <t>2. Estudiantes</t>
  </si>
  <si>
    <t>5. Admisión y permanencia de estudiantes.</t>
  </si>
  <si>
    <t>4. Procesos
académicos</t>
  </si>
  <si>
    <t>13. Pertinencia académica  y relevancia social</t>
  </si>
  <si>
    <t>5. Visibilidad  nacional e internacional</t>
  </si>
  <si>
    <t xml:space="preserve">15. Inserción de la  institución en contextos académicos nacionales e internacionales. </t>
  </si>
  <si>
    <t>7. Pertinencia e impacto social</t>
  </si>
  <si>
    <t>19. Institución y entorno.</t>
  </si>
  <si>
    <t>9. Bienestar institucional</t>
  </si>
  <si>
    <t xml:space="preserve">24. Estructura y funcionamiento del bienestar institucional </t>
  </si>
  <si>
    <t>11. Recursos de apoyo académico e infraestructura física</t>
  </si>
  <si>
    <t>29. Infraestructura física</t>
  </si>
  <si>
    <t>Estándares de calidad (Modelo de acreditación internacional Sello Sofía)</t>
  </si>
  <si>
    <t>1. Política y estrategia</t>
  </si>
  <si>
    <t>Criterios relacionados</t>
  </si>
  <si>
    <t>1. Política de la Universidad en actividades docentes, investigadoras y de extensión universitaria</t>
  </si>
  <si>
    <t>3. Recursos Humanos.</t>
  </si>
  <si>
    <t>8. Personal de administración y gestión</t>
  </si>
  <si>
    <t>4. Recursos materiales y servicios</t>
  </si>
  <si>
    <t>10. Recursos de materiales de apoyo al aprendizaje (aulas, laboratorios, plataformas tecnológicas, …) y su financiación</t>
  </si>
  <si>
    <t>11. Servicios de apoyo al aprendizaje y al bienestar del estudiantado (Biblioteca, inserción laboral, idiomas, becas, …)</t>
  </si>
  <si>
    <t>7. Personal académico y de investigación</t>
  </si>
  <si>
    <t>6. Investigación y transferencia</t>
  </si>
  <si>
    <t>19. Estrategia y estructura institucional de soporte a la investigación y transferencia</t>
  </si>
  <si>
    <t>7. Vinculación con el entorno</t>
  </si>
  <si>
    <t>22. Estrategia y estructura institucional de vinculación con el entorno</t>
  </si>
  <si>
    <t>23. Resultados e impactos de la vinculación con el entorno y la sociedad</t>
  </si>
  <si>
    <t xml:space="preserve">Otras instancias o dependencias participantes </t>
  </si>
  <si>
    <t>Oficina de Planeación, División de Servicios, Mantenimiento Institucional, Gestión de compras de Bienes y Suministros, Vicerrectoría de Responsabilidad Social y Bienestar Universitario, Facultad de Ciencias Ambientales</t>
  </si>
  <si>
    <t>Actores o entidades externas a la UTP que participan en el proyecto</t>
  </si>
  <si>
    <t>Asservi, Asociación de Recicladores de Pereira y Risaralda -ASORPEREIRS-, Gestores de residuos peligrosos, Red Nacional de Jardines Botánicos de Colombia</t>
  </si>
  <si>
    <t>Programas a los cuales le aporta indirectamente el proyecto</t>
  </si>
  <si>
    <t>Articulación interna para la gestión del contexto</t>
  </si>
  <si>
    <t>Gestión Estratégica para el Bienestar</t>
  </si>
  <si>
    <t>Formación Vivencial</t>
  </si>
  <si>
    <t>Gestión e Implementación de la Política de Bienestar Institucional</t>
  </si>
  <si>
    <t>Procesos asociados al desarrollo sostenible, la competitividad y la movilización social</t>
  </si>
  <si>
    <t>Consolidación de la Extensión institucional con impacto en la sociedad y reconocimiento nacional e internacional</t>
  </si>
  <si>
    <t>Internacionalización integral de la Universidad</t>
  </si>
  <si>
    <t>Gestión de egresados</t>
  </si>
  <si>
    <t>Consolidación de la investigación institucional con impacto en la sociedad y reconocimiento nacional e internacional a través de la generación de conocimiento y la creación artística</t>
  </si>
  <si>
    <t>Objetivos de Desarrollo Sostenible (ODS) a los cuales le aporta el proyecto</t>
  </si>
  <si>
    <t>Objetivo</t>
  </si>
  <si>
    <t>Descripción de la manera como aporta:</t>
  </si>
  <si>
    <t>6. Garantizar la disponibilidad de agua y su gestión sostenible y el saneamiento para todos</t>
  </si>
  <si>
    <t>Seguimiento a la eficiencia del Sistema de Tratamiento de Aguas Residuales de la Universidad, conservación de humedales, concientización sobre el uso responsable del agua y la energía mediante aulas vivas.</t>
  </si>
  <si>
    <t>11. Lograr que las ciudades y los asentamientos humanos sean inclusivos, seguros, resilientes y sostenibles</t>
  </si>
  <si>
    <t>Gestión Ambiental del territorio de la Comunidad Universitaria</t>
  </si>
  <si>
    <t>12. Garantizar modalidades de consumo y producción sostenibles</t>
  </si>
  <si>
    <t>Gestión de residuos ordinarios y peligrosos. Gestión institucional de compras sostenibles que reducen el impacto ambiental.</t>
  </si>
  <si>
    <t>15. Gestionar sosteniblemente los bosques, luchar contra la desertificación, detener e invertir la degradación de las tierras y detener la pérdida de biodiversidad</t>
  </si>
  <si>
    <t>Manejo sostenible de los bosques del campus y del Jardín Botánico, protección de ecosistemas y promoción de la biodiversidad local.</t>
  </si>
  <si>
    <t>4. Garantizar una educación inclusiva, equitativa y de calidad y promover oportunidades de aprendizaje durante toda la vida para todos</t>
  </si>
  <si>
    <t>Educación ambiental a través de charlas y estrategias pedagógicas como las aulas vivas que promueven el aprendizaje experiencial, la conciencia ecológica y el desarrollo de competencias ciudadanas en sostenibilidad.</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</si>
  <si>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</si>
  <si>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</si>
  <si>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</si>
  <si>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</si>
  <si>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</si>
  <si>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</si>
  <si>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</si>
  <si>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 xml:space="preserve">Débiles garantías para la continuidad de los procesos de sostenibilidad del campus
</t>
  </si>
  <si>
    <t xml:space="preserve">1. Insuficiente respuesta institucional a la gestión de las áreas naturales del campus, su biodiversidad,  sus ecosistemas, aulas vivas y laboratorios de ciencias naturales </t>
  </si>
  <si>
    <t>2.1. Aun existen procedimientos administrativos sin tener en cuenta la variable ambiental.
2.2. Uso ineficiente del recursos naturales y sus subproductos en la Institución (agua, energía, papel, etc.).
2.3. Débil cultura para la sostenibilidad del campus por parte de la comunidad universitaria.</t>
  </si>
  <si>
    <t>Efectos directos</t>
  </si>
  <si>
    <t>Efectos indirectos</t>
  </si>
  <si>
    <t>1. Disminución del área de bosques en el campus y perdida de especies, hábitats y conectividad.</t>
  </si>
  <si>
    <t>2. Desaprovechamiento del campus para salidas de campo o laboratorios de clase y como opción de aprendizaje, recreación, esparcimiento y disfrute de la comunidad universitaria y en general</t>
  </si>
  <si>
    <t>2.1. Subvaloración de áreas silvestres del campus. 
2.2 Desconocimiento de la comunidad universitaria y ciudadanía de este capital ambiental.</t>
  </si>
  <si>
    <t>3. Alta Huella de Carbono per cápita de la comunidad universitaria y las actividades Institucionales</t>
  </si>
  <si>
    <t>3.1. Alto grado de uso de automotores por parte de la comunidad universitaria.
3.2. Alto consumo de recursos y generación de residuos.
3.3. Impactos ambientales por las actividades administrativas e infraestructuras del campus (nuevas y existentes).</t>
  </si>
  <si>
    <t>4. Moderada apropiación social de los procesos de gestión ambiental del campus por parte de la comunidad universitaria</t>
  </si>
  <si>
    <t>4.1. No se impactan todas las comunidades potenciales
4.2. Impactos generados dentro y fuera del campus por la comunidad universitaria
4.3. Moderada tasa de aprovechamiento de residuos ordinarios
4.5. Inadecuada gestión de residuos peligrosos</t>
  </si>
  <si>
    <t>Identificación del problema, necesidad u oportunidad (descripción o explicación del árbol del problema)</t>
  </si>
  <si>
    <t>Se hace necesario realizar mayores esfuerzos para intervenir el campus desde su infraestructura ambiental hasta su comunidad universitaria y visitantes para lograr los objetivos y acciones planteadas en la Política ambiental institucional, ya que si lo logrado hasta ahora es importante, debe lograr un impacto más visible y palpable desde las variables ambientales que comprende y han sido priorizadas en la institución. Las instituciones de Educación Superior actualmente desempeñan un rol protagonista frente a los desafíos ambientales, el cual se ha institucionalizado desde la adopción de la Política Ambiental y el compromiso con las conservación ambiental del campus, donde se generan los procesos educativos, tecnológicos y de cultura ambiental con el fin de promover el desarrollo sustentable en la universidad.</t>
  </si>
  <si>
    <t>Descripción del proyecto</t>
  </si>
  <si>
    <t>El proyecto es coordinado y ejecutado por el Jardín Botánico y el Centro de Gestión Ambiental, por medio del cual se pretende garantizar la sostenibilidad integral del campus universitario y de la infraestructura verde (Aulas vivas, laboratorios de ciencias naturales, bosques, guaduales, humedales y su biodiversidad); orientando esta gestión hacia el desarrollo sostenible y la cultura ambiental de la comunidad universitaria.</t>
  </si>
  <si>
    <t>Justificación</t>
  </si>
  <si>
    <t>Caracterización población objetivo (beneficiarios)</t>
  </si>
  <si>
    <t>Comunidad Universitaria</t>
  </si>
  <si>
    <t>Pilar de gestión</t>
  </si>
  <si>
    <t>Nombre del Proyecto</t>
  </si>
  <si>
    <t>Problema Central del proyecto</t>
  </si>
  <si>
    <t>Objetivo general del proyecto</t>
  </si>
  <si>
    <t>Incrementar el impacto de la política ambiental institucional para avanzar en  la sostenibilidad del campus</t>
  </si>
  <si>
    <t>Causa Directa 1</t>
  </si>
  <si>
    <t>Objetivo específico 1</t>
  </si>
  <si>
    <t>1. Posicionar la gestión de los ecosistemas,  biodiversidad, aulas vivas y laboratorios de ciencias naturales presentes en la Universidad.</t>
  </si>
  <si>
    <t>Causa Directa 2</t>
  </si>
  <si>
    <t>Objetivo específico 2</t>
  </si>
  <si>
    <t>2. Fortalecer los procesos de gestión ambiental universitaria desarrollados en la Institución.</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</si>
  <si>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</si>
  <si>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</si>
  <si>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</si>
  <si>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</si>
  <si>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</si>
  <si>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</si>
  <si>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</si>
  <si>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</si>
  <si>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</si>
  <si>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</si>
  <si>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</si>
  <si>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</si>
  <si>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</si>
  <si>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</si>
  <si>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</si>
  <si>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</si>
  <si>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</si>
  <si>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</si>
  <si>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</si>
  <si>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</si>
  <si>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</si>
  <si>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</si>
  <si>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</si>
  <si>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</si>
  <si>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Fortalecer la sostenibilidad ambiental y la gestión estratégica del campus para aportar al desarrollo social, mejorando continuamente el índice de contribución al desarrollo sostenible.</t>
  </si>
  <si>
    <t>ISAC</t>
  </si>
  <si>
    <t>Índice de Sostenibilidad Ambiental del Campus</t>
  </si>
  <si>
    <t>Porcentaje (%)</t>
  </si>
  <si>
    <t>45,73%</t>
  </si>
  <si>
    <t>Archivos administrados por Planeación,  Jardín Botánico, Centro de Gestión Ambiental,  Servicios Institucionales y mantenimiento</t>
  </si>
  <si>
    <t>Contar con la disponibilidad presupuestal para desarrollar las actividades presupuestadas. 
Contar con los insumos necesarios para la recolección de datos que alimentan el indicador</t>
  </si>
  <si>
    <t>Planeación
Gestión de Servicios Institucionales
Jardín Botánico
Centro de Gestión Ambiental</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</si>
  <si>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</si>
  <si>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</si>
  <si>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</si>
  <si>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</si>
  <si>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</si>
  <si>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GIGAS</t>
  </si>
  <si>
    <t>Gestión  Integral del la infraestructura física en lo relacionado con el desarrollo de la planta física,  la gestión del componente ambiental y sostenibilidad y gestión del riesgo</t>
  </si>
  <si>
    <t>%GIC + %G&amp;SA + %SGR; 
GIC=GERENCIA INTEGRAL DEL CAMPUS
G&amp;SA= GESTIÓN Y SOSTENIBILIDAD AMBIENTAL
SIF= SOSTENIBILIDAD Y GESTION DEL RIESGO</t>
  </si>
  <si>
    <t xml:space="preserve">Contar con la disponibilidad presupuestal para desarrollar las actividades presupuestadas. </t>
  </si>
  <si>
    <t>&lt;</t>
  </si>
  <si>
    <t>En este nivel se ubica el programa del pilar de gestión el cual hace parte el proyecto.</t>
  </si>
  <si>
    <t>Componentes del proyecto</t>
  </si>
  <si>
    <t>Programa del pilar al cual aporta directamente el proyecto</t>
  </si>
  <si>
    <t>Responsable
Programa</t>
  </si>
  <si>
    <t>Nombre del indicador de programa</t>
  </si>
  <si>
    <t>Gestión Integral para un campus sostenible, inteligente e incluyente</t>
  </si>
  <si>
    <t>Gestión y Sostenibilidad Ambiental</t>
  </si>
  <si>
    <t>Tiene en cuenta las acciones desarrolladas desde el Jardín Botánico y Centro de Gestión Ambiental exclusivamente para el PDI, en relación a la Gestión de áreas naturales, Política Ambiental Universitaria y Gestión Ambiental: tales como: Hectáreas en conservación (HC)
Especies de flora en conservación (EFL)
Especies de fauna registradas (EFA)
Visitantes al Jardín Botánico y Planetario (VS)
Total
Gestión Campus como Aula Viva para la E.A (CAV)
Gestión Integral de Residuos Sólidos (GRS)
Gestión de la Información Ambiental (IA)
Socialización Política Ambiental (SPA)
Compras Sostenibles (CS)</t>
  </si>
  <si>
    <t xml:space="preserve">% GSA=  %RJB +%RGB  RJB=((HC*12.5%) + (EFL*12.5%) + (EFA*12.5%) + (VS*12.5%))
RGA=  (CAV*10%) + (GRS*10%) + (IA*10%) + (SPA*10%) + (CS*10%)
</t>
  </si>
  <si>
    <t>ND</t>
  </si>
  <si>
    <t>Archivos administrados por Jardín Botánico y Centro de Gestión Ambiental</t>
  </si>
  <si>
    <t>Directora centro de Gestión Ambiental 
Director Jardín Botánico UTP</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</si>
  <si>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</si>
  <si>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</si>
  <si>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</si>
  <si>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</si>
  <si>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</si>
  <si>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</si>
  <si>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 Gestión Áreas Naturales</t>
  </si>
  <si>
    <t>Mide la gestión con respecto a las áreas de conservación del campus y su biodiversidad, además de las aulas vivas y laboratorios de ciencias naturales. Se obtiene de acuerdo al logro o avance de cada una de las 6 actividades del plan operativo mas tres indicadores importantes como Áreas de bosque en Conservación, Número de especies en conservación, y visitantes Jardín Botánico y Planetario UTP.</t>
  </si>
  <si>
    <t>Porcentaje</t>
  </si>
  <si>
    <t>Promedio (A1+A2+A3+A4+A5+A6+Has+Esp+Visit)</t>
  </si>
  <si>
    <t>Informes, fotografías, soportes documentales, archivos digitales y análogos</t>
  </si>
  <si>
    <t>1. Se cuenta con el presupuesto para el logro de las metas y la capacidad técnica
2. Favorabilidad de la normatividad vigente y de las relaciones con actores externos</t>
  </si>
  <si>
    <t>Director Jardín Botánico UTP</t>
  </si>
  <si>
    <t>% Gestión Ambiental Universitaria</t>
  </si>
  <si>
    <t>RCGA=  (CAV)+(GRS)+(IA)+(SPA)+(CS*)</t>
  </si>
  <si>
    <t>1. Es necesario contar con el presupuesto para el logro de las metas y la capacidad técnica 
2. Favorabilidad de la normatividad vigente y de las relaciones con actores externos</t>
  </si>
  <si>
    <t xml:space="preserve">Directora Centro de Gestión Ambiental </t>
  </si>
  <si>
    <t>En este nivel encuentran las actividades que se desarrollarán en el plan operativo 2025</t>
  </si>
  <si>
    <t>Actividades 2025</t>
  </si>
  <si>
    <t>Fecha de inicio 2025 (dd/mm/aa)</t>
  </si>
  <si>
    <t>Fecha fin 2025 (dd/mm/aa)</t>
  </si>
  <si>
    <t>Dependencia Responsable</t>
  </si>
  <si>
    <t>Sostenimiento de los senderos y equipamiento de los bosques</t>
  </si>
  <si>
    <t>Mantenimiento y enriquecimiento de las colecciones botánicas, y mejoramiento del herbario</t>
  </si>
  <si>
    <t>Monitoreo de las especies de fauna presentes en el campus</t>
  </si>
  <si>
    <t xml:space="preserve">Fortalecimiento del programa de educación y cultural ambiental </t>
  </si>
  <si>
    <t>Número de especies en conservación</t>
  </si>
  <si>
    <t>Visitantes Jardín Botánico</t>
  </si>
  <si>
    <t>Campus UTP un Aula viva para la educación ambiental</t>
  </si>
  <si>
    <t>Gestión integral de residuos sólidos en la UTP. (eficiencia en el uso de los recursos naturales)</t>
  </si>
  <si>
    <t>Cumplimiento de la normatividad ambiental a través de presentación de informes ambientales ante los entes de control y la gestión del sistema de información de Gestión Ambiental SIGA (PDI, PMA-PGIR)</t>
  </si>
  <si>
    <t>Socialización de la política ambiental</t>
  </si>
  <si>
    <t>Fortalecer y dinamizar el proceso de compras sostenibles al interior de la UTP en el marco de la Política Nacional de producción y Consumo Sostenible. (disminución de los impactos ambientales de la Universidad).</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</si>
  <si>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</si>
  <si>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</si>
  <si>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</si>
  <si>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</si>
  <si>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</si>
  <si>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</si>
  <si>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</si>
  <si>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</si>
  <si>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</si>
  <si>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</si>
  <si>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</si>
  <si>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</si>
  <si>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</si>
  <si>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</si>
  <si>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</si>
  <si>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</si>
  <si>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</si>
  <si>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</si>
  <si>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</si>
  <si>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</si>
  <si>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</si>
  <si>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Gestión y sostenibilidad institucional, Presupuesto de la VAF</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</si>
  <si>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</si>
  <si>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</si>
  <si>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</si>
  <si>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</si>
  <si>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</si>
  <si>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</si>
  <si>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</si>
  <si>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</si>
  <si>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</si>
  <si>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</si>
  <si>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</si>
  <si>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</si>
  <si>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</si>
  <si>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</si>
  <si>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</si>
  <si>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</si>
  <si>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</si>
  <si>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</si>
  <si>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</si>
  <si>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</si>
  <si>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</si>
  <si>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</si>
  <si>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</si>
  <si>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</si>
  <si>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</si>
  <si>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</si>
  <si>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</si>
  <si>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</si>
  <si>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</si>
  <si>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</si>
  <si>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</si>
  <si>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</si>
  <si>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</si>
  <si>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</si>
  <si>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</si>
  <si>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</si>
  <si>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</si>
  <si>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</si>
  <si>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</si>
  <si>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</si>
  <si>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</si>
  <si>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</si>
  <si>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</si>
  <si>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</si>
  <si>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</si>
  <si>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</si>
  <si>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</si>
  <si>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</si>
  <si>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</si>
  <si>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</si>
  <si>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</si>
  <si>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</si>
  <si>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</si>
  <si>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</si>
  <si>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</si>
  <si>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</si>
  <si>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</si>
  <si>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</si>
  <si>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</si>
  <si>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</si>
  <si>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</si>
  <si>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</si>
  <si>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</si>
  <si>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</si>
  <si>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</si>
  <si>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</si>
  <si>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</si>
  <si>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</si>
  <si>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</si>
  <si>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</si>
  <si>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</si>
  <si>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</si>
  <si>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</si>
  <si>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</si>
  <si>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</si>
  <si>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</si>
  <si>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</si>
  <si>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</si>
  <si>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Este proyecto favorece un beneficio para la comunidad universitaria relacionado con la calidad ecosistémica del campus. Además, el campus se constituye en un aula viva para la educación ambiental interna y externa a la universidad.</t>
  </si>
  <si>
    <t>Describa brevemente los beneficios económicos del proyecto</t>
  </si>
  <si>
    <t>No aplica</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</si>
  <si>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</si>
  <si>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</si>
  <si>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</si>
  <si>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</si>
  <si>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</si>
  <si>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</si>
  <si>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</si>
  <si>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</si>
  <si>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</si>
  <si>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</si>
  <si>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</si>
  <si>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</si>
  <si>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 xml:space="preserve">Asociados a fenómenos de origen socio-natural: inundaciones movimientos en masa, incendios forestales </t>
  </si>
  <si>
    <t>Riesgos asociados a incendios</t>
  </si>
  <si>
    <t>Raro</t>
  </si>
  <si>
    <t>Catastrófico</t>
  </si>
  <si>
    <t xml:space="preserve">Perdida de material vegetal de colecciones botánicas, daños a los ecosistemas, </t>
  </si>
  <si>
    <t xml:space="preserve">Recorridos de vigilancia y control, riego de ser necesario, capacitación de personal </t>
  </si>
  <si>
    <t>Asociados a fenómenos de origen biológico plagas, epidemias</t>
  </si>
  <si>
    <t>Posible presencia de fauna y flora invasora</t>
  </si>
  <si>
    <t>improbable</t>
  </si>
  <si>
    <t>Menor</t>
  </si>
  <si>
    <t>Pérdida de biodiversidad</t>
  </si>
  <si>
    <t>Recorridos de vigilancia y control</t>
  </si>
  <si>
    <t>Riesgos asociados a fenomenos de remoción en masa</t>
  </si>
  <si>
    <t>Daños sobre la infraestructura de senderos</t>
  </si>
  <si>
    <t>Administrativos</t>
  </si>
  <si>
    <t xml:space="preserve">Gastos adicionales no contemplados en la vigencia </t>
  </si>
  <si>
    <t xml:space="preserve">Desfinanciación de proyectos </t>
  </si>
  <si>
    <t>Gestión constante de los objetos misionales</t>
  </si>
  <si>
    <t>Pérdidas parciales de la información</t>
  </si>
  <si>
    <t>Asociados a fenómenos de origen tecnológico: químicos, eléctricos, mecánicos, térmicos</t>
  </si>
  <si>
    <t xml:space="preserve">Derrame de residuos peligrosos </t>
  </si>
  <si>
    <t>Moderado</t>
  </si>
  <si>
    <t>Afectación de ecosistemas y en la integridad de la salud humana</t>
  </si>
  <si>
    <t>Compromiso de dependencias coresponsables (SST, Planeación, Servicios Institucionales)</t>
  </si>
  <si>
    <t>Explosión</t>
  </si>
  <si>
    <t>Mayor</t>
  </si>
  <si>
    <t>Explosión por acumulación de vapores infamables en el cuarto de químicos, produciendo incendios y quemaduras</t>
  </si>
  <si>
    <t>Riesgo biológico</t>
  </si>
  <si>
    <t>Enfermedades infectocontagiosas por contacto con residuos biológicos</t>
  </si>
  <si>
    <t>Asociados a fenómenos de origen humano no intencionales, aglomeración de público</t>
  </si>
  <si>
    <t>Paros</t>
  </si>
  <si>
    <t>Falta de participación en actividades de educación ambiental</t>
  </si>
  <si>
    <t>Alternativas de contingencia, espacios virtuales.</t>
  </si>
  <si>
    <t>Falta de funcionarios en actividades de obligatorio cumplimiento ambiental</t>
  </si>
  <si>
    <t>Casi seguro</t>
  </si>
  <si>
    <t>Todas las actividades de obligatorio cumplimiento las realizan profesionales por OPS</t>
  </si>
  <si>
    <t>Creación de nuevos cargos</t>
  </si>
  <si>
    <t>Sanitarios</t>
  </si>
  <si>
    <t>Falla de la PTAR</t>
  </si>
  <si>
    <t>Si falla la PTAR no hay conexión de las aguas residuales con el alcantarillado de la ciudad, lo que limitaría seriamente el funcionamiento de la universidad</t>
  </si>
  <si>
    <t>Bypass entre la PTAR y la red de alcantarillado municipal.</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</si>
  <si>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</si>
  <si>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</si>
  <si>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</si>
  <si>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</si>
  <si>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</si>
  <si>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</si>
  <si>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</si>
  <si>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</si>
  <si>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</si>
  <si>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</si>
  <si>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</si>
  <si>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</si>
  <si>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</si>
  <si>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</si>
  <si>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</si>
  <si>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</si>
  <si>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</si>
  <si>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</si>
  <si>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</si>
  <si>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Asociados afenómenos de origen natural, atmosféricos, hidrológicos, geológicos, otros</t>
  </si>
  <si>
    <t>De calendario</t>
  </si>
  <si>
    <t>De costos</t>
  </si>
  <si>
    <t>De mercado</t>
  </si>
  <si>
    <t>Financieros</t>
  </si>
  <si>
    <t>Legales</t>
  </si>
  <si>
    <t>Operacionales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</si>
  <si>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</si>
  <si>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</si>
  <si>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</si>
  <si>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</si>
  <si>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</si>
  <si>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</si>
  <si>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</si>
  <si>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</si>
  <si>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</si>
  <si>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</si>
  <si>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</si>
  <si>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</si>
  <si>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Importante</t>
  </si>
  <si>
    <t>Probable</t>
  </si>
  <si>
    <t>Apreciable</t>
  </si>
  <si>
    <t>Marginal</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</si>
  <si>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</si>
  <si>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</si>
  <si>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</si>
  <si>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</si>
  <si>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</si>
  <si>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</si>
  <si>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</si>
  <si>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</si>
  <si>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FACTOR1</t>
  </si>
  <si>
    <t xml:space="preserve"> 1. MISIÓN Y PROYECTO INSTITUCIONAL</t>
  </si>
  <si>
    <t>CRITERIO1</t>
  </si>
  <si>
    <t>FACTOR2</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</si>
  <si>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</si>
  <si>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</si>
  <si>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</si>
  <si>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</si>
  <si>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</si>
  <si>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</si>
  <si>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</si>
  <si>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CRITERIO3</t>
  </si>
  <si>
    <t>FACTOR4</t>
  </si>
  <si>
    <t>2. ESTUDIANTES</t>
  </si>
  <si>
    <t>4. Deberes y derechos de los estudiantes.</t>
  </si>
  <si>
    <t>4. Organización</t>
  </si>
  <si>
    <t>CRITERIO4</t>
  </si>
  <si>
    <t>FACTOR5</t>
  </si>
  <si>
    <t>5. Financiación</t>
  </si>
  <si>
    <t>5. Formación</t>
  </si>
  <si>
    <t>CRITERIO5</t>
  </si>
  <si>
    <t>6. Investigación y creación artística</t>
  </si>
  <si>
    <t>FACTOR6</t>
  </si>
  <si>
    <t>6. Sistemas de estímulos y créditos para estudiantes.</t>
  </si>
  <si>
    <t>6. Alianzas</t>
  </si>
  <si>
    <t>CRITERIO6</t>
  </si>
  <si>
    <t>FACTOR7</t>
  </si>
  <si>
    <t xml:space="preserve"> 3. PROFESORES</t>
  </si>
  <si>
    <t>7. Deberes y derechos del profesorado.</t>
  </si>
  <si>
    <t>CRITERIO7</t>
  </si>
  <si>
    <t>8. Procesos de autoevaluación y autorregulación</t>
  </si>
  <si>
    <t>FACTOR8</t>
  </si>
  <si>
    <t>8. Planta profesoral</t>
  </si>
  <si>
    <t>8. Sistema de Aseguramiento de la Calidad</t>
  </si>
  <si>
    <t>CRITERIO8</t>
  </si>
  <si>
    <t>FACTOR9</t>
  </si>
  <si>
    <t>9. Carrera docente</t>
  </si>
  <si>
    <t>9. Evaluación y plan de formación de RRHH</t>
  </si>
  <si>
    <t>9. Información pública</t>
  </si>
  <si>
    <t>CRITERIO9</t>
  </si>
  <si>
    <t>10. Organización, gestión y administración</t>
  </si>
  <si>
    <t>FACTOR10</t>
  </si>
  <si>
    <t>10. Desarrollo profesoral</t>
  </si>
  <si>
    <t>10. Gestión de la información</t>
  </si>
  <si>
    <t>CRITERIO10</t>
  </si>
  <si>
    <t>FACTOR11</t>
  </si>
  <si>
    <t>11. Interacción académica de los profesores.</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</si>
  <si>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</si>
  <si>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</si>
  <si>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</si>
  <si>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</si>
  <si>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</si>
  <si>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</si>
  <si>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</si>
  <si>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</si>
  <si>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</si>
  <si>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</si>
  <si>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</si>
  <si>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</si>
  <si>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</si>
  <si>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</si>
  <si>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</si>
  <si>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</si>
  <si>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</si>
  <si>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</si>
  <si>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</si>
  <si>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</si>
  <si>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</si>
  <si>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</si>
  <si>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</si>
  <si>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</si>
  <si>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</si>
  <si>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</si>
  <si>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</si>
  <si>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</si>
  <si>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</si>
  <si>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</si>
  <si>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</si>
  <si>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</si>
  <si>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</si>
  <si>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</si>
  <si>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</si>
  <si>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23. Evaluación de directivas, profesores y personal administrativo.</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</si>
  <si>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</si>
  <si>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</si>
  <si>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</si>
  <si>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</si>
  <si>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</si>
  <si>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</si>
  <si>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</si>
  <si>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</si>
  <si>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</si>
  <si>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</si>
  <si>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</si>
  <si>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</si>
  <si>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</si>
  <si>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</si>
  <si>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</si>
  <si>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</si>
  <si>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</si>
  <si>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</si>
  <si>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</si>
  <si>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</si>
  <si>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</si>
  <si>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</si>
  <si>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</si>
  <si>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</si>
  <si>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</si>
  <si>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</si>
  <si>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</si>
  <si>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</si>
  <si>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</si>
  <si>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</si>
  <si>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</si>
  <si>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De apoyo - Egresados</t>
  </si>
  <si>
    <t>5. Lograr la igualddad entre todos los géneros y empoderar a todas las mujeres y las niñas</t>
  </si>
  <si>
    <t>De apoyo - Internacionalización</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</si>
  <si>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</si>
  <si>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</si>
  <si>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</si>
  <si>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</si>
  <si>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</si>
  <si>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</si>
  <si>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</si>
  <si>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</si>
  <si>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</si>
  <si>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Creación, Gestión y Transferencia del conocimiento</t>
  </si>
  <si>
    <t>2. xxxxxxxxxxxxxxxxxxxxxxxxxxxxxxxxxxxxx</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</si>
  <si>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</si>
  <si>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</si>
  <si>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</si>
  <si>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</si>
  <si>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</si>
  <si>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</si>
  <si>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</si>
  <si>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</si>
  <si>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</si>
  <si>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</si>
  <si>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</si>
  <si>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</si>
  <si>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</si>
  <si>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Consolidación de la educación virtual</t>
  </si>
  <si>
    <t>Acceso, inserción y acompañamiento estudiantil</t>
  </si>
  <si>
    <t>CGTC</t>
  </si>
  <si>
    <t>Gestión del conocimiento, innovación y emprendimiento con impacto en la sociedad y reconocimiento nacional e internacional</t>
  </si>
  <si>
    <t>GC</t>
  </si>
  <si>
    <t>Universidad para la ciudadanía, la convivencia, la democracia y la paz</t>
  </si>
  <si>
    <t>GSI</t>
  </si>
  <si>
    <t xml:space="preserve">Gestión de infraestructura tecnológica </t>
  </si>
  <si>
    <t>Cultura de la legalidad, la transparencia, el gobierno corporativo y la participación ciudadana</t>
  </si>
  <si>
    <t>Gestión del Desarrollo Humano y organizacional</t>
  </si>
  <si>
    <t>Sostenibilidad financiera</t>
  </si>
  <si>
    <t>Bienestar institucional, calidad de vida e inclusión en contextos universitarios</t>
  </si>
  <si>
    <t>CV</t>
  </si>
  <si>
    <t>Acompañamiento Integral e inclusión</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</si>
  <si>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</si>
  <si>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</si>
  <si>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</si>
  <si>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</si>
  <si>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</si>
  <si>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</si>
  <si>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</si>
  <si>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</si>
  <si>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</si>
  <si>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</si>
  <si>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</si>
  <si>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</si>
  <si>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</si>
  <si>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</si>
  <si>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</si>
  <si>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</si>
  <si>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</si>
  <si>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</si>
  <si>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</si>
  <si>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</si>
  <si>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</si>
  <si>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</si>
  <si>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</si>
  <si>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</si>
  <si>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</si>
  <si>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</si>
  <si>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</si>
  <si>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</si>
  <si>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</si>
  <si>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</si>
  <si>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</si>
  <si>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</si>
  <si>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</si>
  <si>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</si>
  <si>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</si>
  <si>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</si>
  <si>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</si>
  <si>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</si>
  <si>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</si>
  <si>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</si>
  <si>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</si>
  <si>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</si>
  <si>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</si>
  <si>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</si>
  <si>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</si>
  <si>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</si>
  <si>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</si>
  <si>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</si>
  <si>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</si>
  <si>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</si>
  <si>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</si>
  <si>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</si>
  <si>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</si>
  <si>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</si>
  <si>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</si>
  <si>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</si>
  <si>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</si>
  <si>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</si>
  <si>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</si>
  <si>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</si>
  <si>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</si>
  <si>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</si>
  <si>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</si>
  <si>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</si>
  <si>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</si>
  <si>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</si>
  <si>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</si>
  <si>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</si>
  <si>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</si>
  <si>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</si>
  <si>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</si>
  <si>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</si>
  <si>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</si>
  <si>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</si>
  <si>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</si>
  <si>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</si>
  <si>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</si>
  <si>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</si>
  <si>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</si>
  <si>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</si>
  <si>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</si>
  <si>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</si>
  <si>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</si>
  <si>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</si>
  <si>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</si>
  <si>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</si>
  <si>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</si>
  <si>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</si>
  <si>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</si>
  <si>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</si>
  <si>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</si>
  <si>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</si>
  <si>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</si>
  <si>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</si>
  <si>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</si>
  <si>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</si>
  <si>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</si>
  <si>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</si>
  <si>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</si>
  <si>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</si>
  <si>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</si>
  <si>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</si>
  <si>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</si>
  <si>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</si>
  <si>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</si>
  <si>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</si>
  <si>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</si>
  <si>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</si>
  <si>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</si>
  <si>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</si>
  <si>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</si>
  <si>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</si>
  <si>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</si>
  <si>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</si>
  <si>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</si>
  <si>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</si>
  <si>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</si>
  <si>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</si>
  <si>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</si>
  <si>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</si>
  <si>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</si>
  <si>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</si>
  <si>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</si>
  <si>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</si>
  <si>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</si>
  <si>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</si>
  <si>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</si>
  <si>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</si>
  <si>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</si>
  <si>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</si>
  <si>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</si>
  <si>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</si>
  <si>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</si>
  <si>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</si>
  <si>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</si>
  <si>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</si>
  <si>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</si>
  <si>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</si>
  <si>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</si>
  <si>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</si>
  <si>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</si>
  <si>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</si>
  <si>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</si>
  <si>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</si>
  <si>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</si>
  <si>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</si>
  <si>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</si>
  <si>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</si>
  <si>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</si>
  <si>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</si>
  <si>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</si>
  <si>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</si>
  <si>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</si>
  <si>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</si>
  <si>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</si>
  <si>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</si>
  <si>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</si>
  <si>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</si>
  <si>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</si>
  <si>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</si>
  <si>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</si>
  <si>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</si>
  <si>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</si>
  <si>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</si>
  <si>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</si>
  <si>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</si>
  <si>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</si>
  <si>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</si>
  <si>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</si>
  <si>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</si>
  <si>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</si>
  <si>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</si>
  <si>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</si>
  <si>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</si>
  <si>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</si>
  <si>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</si>
  <si>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</si>
  <si>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</si>
  <si>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</si>
  <si>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</si>
  <si>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</si>
  <si>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</si>
  <si>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</si>
  <si>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</si>
  <si>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</si>
  <si>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</si>
  <si>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</si>
  <si>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</si>
  <si>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</si>
  <si>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</si>
  <si>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</si>
  <si>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</si>
  <si>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</si>
  <si>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</si>
  <si>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</si>
  <si>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</si>
  <si>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</si>
  <si>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</si>
  <si>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</si>
  <si>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</si>
  <si>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</si>
  <si>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</si>
  <si>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</si>
  <si>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</si>
  <si>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</si>
  <si>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</si>
  <si>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</si>
  <si>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</si>
  <si>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</si>
  <si>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</si>
  <si>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</si>
  <si>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</si>
  <si>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</si>
  <si>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</si>
  <si>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</si>
  <si>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</si>
  <si>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</si>
  <si>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</si>
  <si>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</si>
  <si>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</si>
  <si>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</si>
  <si>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</si>
  <si>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</si>
  <si>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</si>
  <si>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</si>
  <si>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</si>
  <si>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</si>
  <si>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</si>
  <si>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</si>
  <si>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</si>
  <si>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</si>
  <si>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</si>
  <si>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</si>
  <si>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</si>
  <si>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</si>
  <si>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</si>
  <si>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</si>
  <si>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</si>
  <si>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</si>
  <si>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</si>
  <si>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</si>
  <si>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</si>
  <si>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</si>
  <si>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</si>
  <si>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</si>
  <si>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</si>
  <si>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</si>
  <si>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</si>
  <si>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</si>
  <si>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</si>
  <si>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</si>
  <si>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</si>
  <si>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</si>
  <si>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</si>
  <si>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</si>
  <si>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</si>
  <si>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</si>
  <si>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</si>
  <si>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</si>
  <si>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</si>
  <si>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</si>
  <si>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</si>
  <si>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</si>
  <si>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</si>
  <si>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</si>
  <si>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</si>
  <si>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</si>
  <si>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</si>
  <si>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</si>
  <si>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</si>
  <si>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</si>
  <si>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</si>
  <si>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</si>
  <si>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</si>
  <si>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</si>
  <si>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</si>
  <si>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</si>
  <si>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</si>
  <si>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</si>
  <si>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</si>
  <si>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</si>
  <si>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</si>
  <si>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</si>
  <si>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</si>
  <si>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</si>
  <si>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</si>
  <si>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</si>
  <si>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</si>
  <si>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</si>
  <si>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</si>
  <si>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</si>
  <si>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</si>
  <si>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</si>
  <si>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</si>
  <si>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</si>
  <si>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</si>
  <si>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</si>
  <si>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</si>
  <si>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</si>
  <si>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</si>
  <si>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</si>
  <si>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</si>
  <si>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</si>
  <si>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</si>
  <si>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</si>
  <si>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</si>
  <si>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</si>
  <si>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</si>
  <si>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</si>
  <si>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</si>
  <si>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</si>
  <si>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</si>
  <si>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</si>
  <si>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</si>
  <si>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</si>
  <si>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</si>
  <si>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</si>
  <si>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</si>
  <si>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</si>
  <si>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</si>
  <si>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</si>
  <si>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</si>
  <si>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</si>
  <si>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</si>
  <si>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</si>
  <si>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</si>
  <si>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</si>
  <si>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</si>
  <si>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</si>
  <si>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</si>
  <si>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</si>
  <si>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</si>
  <si>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</si>
  <si>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</si>
  <si>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</si>
  <si>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</si>
  <si>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</si>
  <si>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</si>
  <si>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</si>
  <si>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</si>
  <si>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</si>
  <si>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</si>
  <si>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</si>
  <si>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</si>
  <si>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</si>
  <si>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</si>
  <si>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</si>
  <si>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</si>
  <si>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</si>
  <si>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</si>
  <si>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</si>
  <si>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</si>
  <si>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</si>
  <si>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</si>
  <si>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</si>
  <si>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</si>
  <si>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</si>
  <si>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</si>
  <si>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</si>
  <si>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</si>
  <si>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</si>
  <si>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</si>
  <si>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</si>
  <si>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</si>
  <si>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</si>
  <si>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</si>
  <si>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</si>
  <si>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</si>
  <si>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</si>
  <si>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</si>
  <si>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</si>
  <si>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</si>
  <si>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</si>
  <si>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</si>
  <si>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</si>
  <si>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</si>
  <si>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</si>
  <si>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</si>
  <si>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</si>
  <si>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</si>
  <si>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</si>
  <si>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</si>
  <si>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</si>
  <si>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</si>
  <si>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</si>
  <si>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</si>
  <si>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</si>
  <si>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</si>
  <si>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</si>
  <si>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</si>
  <si>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</si>
  <si>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</si>
  <si>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</si>
  <si>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</si>
  <si>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</si>
  <si>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</si>
  <si>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</si>
  <si>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</si>
  <si>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</si>
  <si>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</si>
  <si>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</si>
  <si>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</si>
  <si>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</si>
  <si>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</si>
  <si>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</si>
  <si>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</si>
  <si>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</si>
  <si>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</si>
  <si>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</si>
  <si>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</si>
  <si>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</si>
  <si>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</si>
  <si>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</si>
  <si>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</si>
  <si>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</si>
  <si>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</si>
  <si>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</si>
  <si>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</si>
  <si>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</si>
  <si>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</si>
  <si>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</si>
  <si>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</si>
  <si>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</si>
  <si>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</si>
  <si>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</si>
  <si>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</si>
  <si>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</si>
  <si>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</si>
  <si>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</si>
  <si>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</si>
  <si>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</si>
  <si>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</si>
  <si>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</si>
  <si>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</si>
  <si>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</si>
  <si>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</si>
  <si>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</si>
  <si>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</si>
  <si>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</si>
  <si>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</si>
  <si>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</si>
  <si>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</si>
  <si>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</si>
  <si>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</si>
  <si>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</si>
  <si>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</si>
  <si>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</si>
  <si>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</si>
  <si>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</si>
  <si>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</si>
  <si>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</si>
  <si>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</si>
  <si>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</si>
  <si>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</si>
  <si>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</si>
  <si>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</si>
  <si>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</si>
  <si>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</si>
  <si>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</si>
  <si>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</si>
  <si>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</si>
  <si>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</si>
  <si>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</si>
  <si>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</si>
  <si>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</si>
  <si>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</si>
  <si>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</si>
  <si>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</si>
  <si>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</si>
  <si>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</si>
  <si>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</si>
  <si>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</si>
  <si>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</si>
  <si>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</si>
  <si>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</si>
  <si>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</si>
  <si>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</si>
  <si>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</si>
  <si>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</si>
  <si>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</si>
  <si>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</si>
  <si>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</si>
  <si>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</si>
  <si>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</si>
  <si>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</si>
  <si>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</si>
  <si>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</si>
  <si>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</si>
  <si>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</si>
  <si>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</si>
  <si>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</si>
  <si>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</si>
  <si>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</si>
  <si>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</si>
  <si>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</si>
  <si>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</si>
  <si>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</si>
  <si>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</si>
  <si>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</si>
  <si>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</si>
  <si>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</si>
  <si>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</si>
  <si>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</si>
  <si>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</si>
  <si>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</si>
  <si>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</si>
  <si>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</si>
  <si>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</si>
  <si>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</si>
  <si>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</si>
  <si>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</si>
  <si>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</si>
  <si>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</si>
  <si>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</si>
  <si>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</si>
  <si>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</si>
  <si>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</si>
  <si>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</si>
  <si>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</si>
  <si>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</si>
  <si>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</si>
  <si>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</si>
  <si>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</si>
  <si>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</si>
  <si>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</si>
  <si>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</si>
  <si>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</si>
  <si>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</si>
  <si>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</si>
  <si>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</si>
  <si>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</si>
  <si>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</si>
  <si>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</si>
  <si>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</si>
  <si>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</si>
  <si>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</si>
  <si>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</si>
  <si>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</si>
  <si>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</si>
  <si>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</si>
  <si>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</si>
  <si>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</si>
  <si>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</si>
  <si>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</si>
  <si>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</si>
  <si>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</si>
  <si>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</si>
  <si>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</si>
  <si>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</si>
  <si>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</si>
  <si>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</si>
  <si>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</si>
  <si>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</si>
  <si>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</si>
  <si>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</si>
  <si>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</si>
  <si>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</si>
  <si>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</si>
  <si>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</si>
  <si>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</si>
  <si>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</si>
  <si>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</si>
  <si>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</si>
  <si>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</si>
  <si>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</si>
  <si>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</si>
  <si>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</si>
  <si>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</si>
  <si>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</si>
  <si>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</si>
  <si>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</si>
  <si>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</si>
  <si>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</si>
  <si>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</si>
  <si>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</si>
  <si>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</si>
  <si>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</si>
  <si>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</si>
  <si>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</si>
  <si>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</si>
  <si>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</si>
  <si>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</si>
  <si>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</si>
  <si>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</si>
  <si>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</si>
  <si>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</si>
  <si>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</si>
  <si>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</si>
  <si>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</si>
  <si>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</si>
  <si>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</si>
  <si>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</si>
  <si>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</si>
  <si>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</si>
  <si>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</si>
  <si>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</si>
  <si>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</si>
  <si>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</si>
  <si>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</si>
  <si>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</si>
  <si>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</si>
  <si>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</si>
  <si>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</si>
  <si>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</si>
  <si>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</si>
  <si>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</si>
  <si>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</si>
  <si>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</si>
  <si>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</si>
  <si>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</si>
  <si>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</si>
  <si>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</si>
  <si>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</si>
  <si>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</si>
  <si>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</si>
  <si>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</si>
  <si>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</si>
  <si>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</si>
  <si>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</si>
  <si>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</si>
  <si>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</si>
  <si>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</si>
  <si>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</si>
  <si>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</si>
  <si>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</si>
  <si>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</si>
  <si>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</si>
  <si>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</si>
  <si>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</si>
  <si>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</si>
  <si>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</si>
  <si>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</si>
  <si>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</si>
  <si>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</si>
  <si>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</si>
  <si>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</si>
  <si>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</si>
  <si>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</si>
  <si>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</si>
  <si>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</si>
  <si>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</si>
  <si>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</si>
  <si>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</si>
  <si>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</si>
  <si>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</si>
  <si>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</si>
  <si>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</si>
  <si>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</si>
  <si>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</si>
  <si>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</si>
  <si>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</si>
  <si>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</si>
  <si>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</si>
  <si>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</si>
  <si>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</si>
  <si>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</si>
  <si>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</si>
  <si>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</si>
  <si>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</si>
  <si>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</si>
  <si>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</si>
  <si>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95,38%</t>
  </si>
  <si>
    <t>54,89%</t>
  </si>
  <si>
    <t>45,73</t>
  </si>
  <si>
    <t>1.1. No están definidos los límites de crecimiento del campus lo que hace que exista permanente presión sobre las áreas de conservación.
1.2. Vulnerabilidad de especies de flora y fauna en el campus.
1.3 Insuficiente uso de las aulas vivas (Jardín Botánico, Humedal, Huerta Agroecológica, Plantas de Tratamiento) del campus por parte de la comunidad universitaria.                                                                                                
1.4. Recursos Insuficientes para el mantenimiento de las áreas boscosas y arboles de las zonas verdes del campus.                                                                     1.5 Estrategias de Apropiación social del conocimiento del campus verde para la comunidad universitaria sin suficiente financiación</t>
  </si>
  <si>
    <t>2. Moderada incorporación del componente ambiental desde la dirección y operación institucional</t>
  </si>
  <si>
    <t>1.1.Impacto en la conectividad ambiental en el corredor ambiental de la UTP y con el Corredor Canceles - mirador - El salado.
1.2.Disminución de especies de fauna y dificultades para incrementar las de flora.
1.3.Indices de biodiversidad urbana afectados y sus dinámicas ecosistémicas.</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</si>
  <si>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</si>
  <si>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</si>
  <si>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</si>
  <si>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</si>
  <si>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</si>
  <si>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Nombre del indicador de pilar o programa nuevo o a eliminar</t>
  </si>
  <si>
    <t>ISAC = ((% Aprovechamiento de Residuos Sólidos + % área en conservación + % energías alternativas + % alcance apropiación social del conocimiento ambiental + % índice de ocupación + % tasa de remoción PTAR)/ 6) * 100</t>
  </si>
  <si>
    <t>Responsable
Pilar de Gestión</t>
  </si>
  <si>
    <t>El Indicador Gestión Ambiental Universitaria se desarrolla como un metadato y mide el desarrollo de la dimensión ambiental dentro del campus en la promoción de  las Aulas vivas para la educación y la política ambiental, gestión integral de residuos sólidos, cumplimiento de la normatividad ambiental a través de presentación de informes, socialización de la política ambiental y fortalecimiento del proceso de compras sostenibles</t>
  </si>
  <si>
    <t>Informes, planes, fotografías, soportes documentales, asistencias, archivos digitales.</t>
  </si>
  <si>
    <t>Gestión de las áreas de conservación y Aulas Vivas  (proyectos, investigación e  infraestructura)</t>
  </si>
  <si>
    <t>Área de bosque en conservación</t>
  </si>
  <si>
    <r>
      <rPr>
        <b/>
        <sz val="11"/>
        <color theme="1"/>
        <rFont val="Arial Narrow"/>
        <family val="2"/>
      </rPr>
      <t xml:space="preserve">Plan operativo 1. </t>
    </r>
    <r>
      <rPr>
        <sz val="11"/>
        <color theme="1"/>
        <rFont val="Arial Narrow"/>
        <family val="2"/>
      </rPr>
      <t>Gestión de Áreas Naturales y Aulas Vivas del Campus</t>
    </r>
  </si>
  <si>
    <r>
      <rPr>
        <b/>
        <sz val="11"/>
        <color theme="1"/>
        <rFont val="Arial Narrow"/>
        <family val="2"/>
      </rPr>
      <t xml:space="preserve">Plan operativo 2. </t>
    </r>
    <r>
      <rPr>
        <sz val="11"/>
        <color theme="1"/>
        <rFont val="Arial Narrow"/>
        <family val="2"/>
      </rPr>
      <t>Gestión Ambiental Universitaria</t>
    </r>
  </si>
  <si>
    <t>1 de 8</t>
  </si>
  <si>
    <t>2 de 8</t>
  </si>
  <si>
    <t>3 de 8</t>
  </si>
  <si>
    <t>4 de 8</t>
  </si>
  <si>
    <t>5 de 8</t>
  </si>
  <si>
    <t>6 de 8</t>
  </si>
  <si>
    <t>7 de 8</t>
  </si>
  <si>
    <t>8 de 8</t>
  </si>
  <si>
    <t xml:space="preserve">Da respuesta y operativiza  al impulsor estratégico 5 (Fortalecer la sostenibilidad ambiental del campus para contribuir al desarrollo social), y la visión de la Universidad en lo relacionado con Desarrollo Sostenible. El proyecto se basa en la conservación y aprovechamiento sostenible de las áreas naturales del campus con su biodiversidad y la ejecución de la Política  Ambiental y sus documentos  acompañantes (Plan de Manejo Ambiental; Plan de Manejo del Jardín Botánico;  Plan de Gestión ambiental de Residuos Sólidos; Plan de Gestión Integral de Residuos Generados en la Atención en Salud y otras Actividades), ligados a toda una estrategia de cultura ambiental desarrollada por el Jardín Botánico y el Centro de Gestión Ambiental  que involucre la comunidad académica y  regional. Este proceso se llevará a cabo utilizando la infraestructura física de carácter ambiental y los procesos académicos e investigativos que tiene la institución en este tema. De igual forma, se potencializarán  acciones como: el uso de aulas vivas (laboratorios vivos) para las prácticas de todos los programas académicos; apoyo al bienestar universitario mediante actividades y  espacios apropiados para el esparcimiento  y disfrute  de la naturaleza;  fortalecimiento de la infraestructura verde del campus;  conservación de la biodiversidad y aprovechamiento de las potencialidades del campus y sedes alternas para programas y proyectos institucionales de extensión universitaria de carácter ambiental. Se proyecta apoyar el PEI en la Transversalización de la dimensión ambiental en los programas académicos y con el fomento del uso y aprovechamiento de la infraestructura verde en sus procesos de enseñanza e investigación.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</si>
</sst>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3" formatCode="_-* #,##0.00_-;\-* #,##0.00_-;_-* &quot;-&quot;??_-;_-@_-"/>
    <numFmt numFmtId="164" formatCode="d/m/yyyy"/>
    <numFmt numFmtId="165" formatCode="0.0%"/>
    <numFmt numFmtId="166" formatCode="&quot;$&quot;\ #,##0"/>
    <numFmt numFmtId="167" formatCode="_(&quot;$&quot;\ * #,##0_);_(&quot;$&quot;\ * \(#,##0\);_(&quot;$&quot;\ * &quot;-&quot;??_);_(@_)"/>
    <numFmt numFmtId="168" formatCode="_(&quot;$&quot;\ * #,##0.00_);_(&quot;$&quot;\ * \(#,##0.00\);_(&quot;$&quot;\ * &quot;-&quot;??_);_(@_)"/>
    <numFmt numFmtId="169" formatCode="0.0"/>
    <numFmt numFmtId="170" formatCode="_(* #,##0_);_(* \(#,##0\);_(* &quot;-&quot;??_);_(@_)"/>
  </numFmts>
  <fonts count="49" x14ac:knownFonts="1">
    <font>
      <sz val="11"/>
      <color theme="1"/>
      <name val="Calibri"/>
      <scheme val="minor"/>
    </font>
    <font>
      <sz val="11"/>
      <color theme="1"/>
      <name val="Calibri"/>
      <family val="2"/>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color theme="0"/>
      <name val="Calibri"/>
      <family val="2"/>
      <scheme val="minor"/>
    </font>
    <font>
      <sz val="10"/>
      <name val="Arial"/>
      <family val="2"/>
    </font>
    <font>
      <sz val="11"/>
      <color indexed="8"/>
      <name val="Calibri"/>
      <family val="2"/>
    </font>
    <font>
      <sz val="11"/>
      <name val="Arial Narrow"/>
      <family val="2"/>
    </font>
    <font>
      <sz val="12"/>
      <color rgb="FF9C6500"/>
      <name val="Calibri"/>
      <family val="2"/>
      <scheme val="minor"/>
    </font>
    <font>
      <sz val="11"/>
      <color rgb="FF000000"/>
      <name val="Arial Narrow"/>
      <family val="2"/>
    </font>
    <font>
      <sz val="11"/>
      <color theme="1"/>
      <name val="Calibri"/>
      <family val="2"/>
      <scheme val="minor"/>
    </font>
    <font>
      <sz val="11"/>
      <color theme="1"/>
      <name val="Arial Narrow"/>
      <family val="2"/>
    </font>
    <font>
      <b/>
      <sz val="10"/>
      <color theme="0"/>
      <name val="Calibri"/>
      <family val="2"/>
    </font>
    <font>
      <b/>
      <sz val="10"/>
      <color theme="0"/>
      <name val="Calibri"/>
      <family val="2"/>
      <scheme val="minor"/>
    </font>
  </fonts>
  <fills count="32">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rgb="FFFFEB9C"/>
      </patternFill>
    </fill>
    <fill>
      <patternFill patternType="solid">
        <fgColor theme="4"/>
      </patternFill>
    </fill>
    <fill>
      <patternFill patternType="solid">
        <fgColor theme="0"/>
        <bgColor indexed="64"/>
      </patternFill>
    </fill>
    <fill>
      <patternFill patternType="solid">
        <fgColor theme="4" tint="-0.499984740745262"/>
        <bgColor indexed="64"/>
      </patternFill>
    </fill>
  </fills>
  <borders count="67">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6">
    <xf numFmtId="0" fontId="0" fillId="0" borderId="0"/>
    <xf numFmtId="0" fontId="1" fillId="0" borderId="46"/>
    <xf numFmtId="43" fontId="41" fillId="0" borderId="46" applyFont="0" applyFill="0" applyBorder="0" applyAlignment="0" applyProtection="0"/>
    <xf numFmtId="168" fontId="41" fillId="0" borderId="46" applyFont="0" applyFill="0" applyBorder="0" applyAlignment="0" applyProtection="0"/>
    <xf numFmtId="0" fontId="40" fillId="0" borderId="46"/>
    <xf numFmtId="9" fontId="41" fillId="0" borderId="46" applyFont="0" applyFill="0" applyBorder="0" applyAlignment="0" applyProtection="0"/>
    <xf numFmtId="9" fontId="40" fillId="0" borderId="46" applyFont="0" applyFill="0" applyBorder="0" applyAlignment="0" applyProtection="0"/>
    <xf numFmtId="9" fontId="1" fillId="0" borderId="46" applyFont="0" applyFill="0" applyBorder="0" applyAlignment="0" applyProtection="0"/>
    <xf numFmtId="168" fontId="1" fillId="0" borderId="46" applyFont="0" applyFill="0" applyBorder="0" applyAlignment="0" applyProtection="0"/>
    <xf numFmtId="0" fontId="40" fillId="0" borderId="46"/>
    <xf numFmtId="0" fontId="39" fillId="29" borderId="46" applyNumberFormat="0" applyBorder="0" applyAlignment="0" applyProtection="0"/>
    <xf numFmtId="43" fontId="41" fillId="0" borderId="46" applyFont="0" applyFill="0" applyBorder="0" applyAlignment="0" applyProtection="0"/>
    <xf numFmtId="42" fontId="1" fillId="0" borderId="46" applyFont="0" applyFill="0" applyBorder="0" applyAlignment="0" applyProtection="0"/>
    <xf numFmtId="0" fontId="43" fillId="28" borderId="46" applyNumberFormat="0" applyBorder="0" applyAlignment="0" applyProtection="0"/>
    <xf numFmtId="168" fontId="41" fillId="0" borderId="46" applyFont="0" applyFill="0" applyBorder="0" applyAlignment="0" applyProtection="0"/>
    <xf numFmtId="9" fontId="45" fillId="0" borderId="0" applyFont="0" applyFill="0" applyBorder="0" applyAlignment="0" applyProtection="0"/>
  </cellStyleXfs>
  <cellXfs count="524">
    <xf numFmtId="0" fontId="0" fillId="0" borderId="0" xfId="0" applyFont="1" applyAlignment="1"/>
    <xf numFmtId="0" fontId="2" fillId="2" borderId="1" xfId="0" applyFont="1" applyFill="1" applyBorder="1"/>
    <xf numFmtId="0" fontId="5" fillId="2" borderId="1" xfId="0" applyFont="1" applyFill="1" applyBorder="1" applyAlignment="1">
      <alignmen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164" fontId="6" fillId="3" borderId="6" xfId="0" applyNumberFormat="1" applyFont="1" applyFill="1" applyBorder="1" applyAlignment="1">
      <alignment horizontal="center" vertical="center"/>
    </xf>
    <xf numFmtId="0" fontId="7" fillId="2" borderId="1" xfId="0" applyFont="1" applyFill="1" applyBorder="1"/>
    <xf numFmtId="0" fontId="2" fillId="3" borderId="1" xfId="0" applyFont="1" applyFill="1" applyBorder="1"/>
    <xf numFmtId="0" fontId="2" fillId="4" borderId="1" xfId="0" applyFont="1" applyFill="1" applyBorder="1"/>
    <xf numFmtId="0" fontId="5" fillId="3" borderId="1" xfId="0" applyFont="1" applyFill="1" applyBorder="1" applyAlignment="1">
      <alignment vertical="center"/>
    </xf>
    <xf numFmtId="0" fontId="5" fillId="3" borderId="8" xfId="0" applyFont="1" applyFill="1" applyBorder="1" applyAlignment="1">
      <alignment vertical="center"/>
    </xf>
    <xf numFmtId="0" fontId="8" fillId="3" borderId="1" xfId="0" applyFont="1" applyFill="1" applyBorder="1" applyAlignment="1">
      <alignment vertical="center" wrapText="1"/>
    </xf>
    <xf numFmtId="0" fontId="8" fillId="3" borderId="1" xfId="0" applyFont="1" applyFill="1" applyBorder="1" applyAlignment="1">
      <alignment vertical="center"/>
    </xf>
    <xf numFmtId="0" fontId="2" fillId="5" borderId="1" xfId="0" applyFont="1" applyFill="1" applyBorder="1"/>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xf numFmtId="0" fontId="11" fillId="6" borderId="11" xfId="0" applyFont="1" applyFill="1" applyBorder="1" applyAlignment="1">
      <alignment horizontal="center" vertical="center" wrapText="1"/>
    </xf>
    <xf numFmtId="0" fontId="10" fillId="0" borderId="0" xfId="0" applyFont="1"/>
    <xf numFmtId="0" fontId="11" fillId="7" borderId="13" xfId="0" applyFont="1" applyFill="1" applyBorder="1" applyAlignment="1">
      <alignment horizontal="center" vertical="center"/>
    </xf>
    <xf numFmtId="0" fontId="10" fillId="0" borderId="0" xfId="0" applyFont="1" applyAlignment="1">
      <alignment horizontal="center" vertical="center"/>
    </xf>
    <xf numFmtId="0" fontId="11" fillId="7" borderId="13" xfId="0" applyFont="1" applyFill="1" applyBorder="1" applyAlignment="1">
      <alignment horizontal="center" vertical="center" wrapText="1"/>
    </xf>
    <xf numFmtId="0" fontId="13" fillId="5" borderId="1" xfId="0" applyFont="1" applyFill="1" applyBorder="1"/>
    <xf numFmtId="0" fontId="11" fillId="8" borderId="13" xfId="0" applyFont="1" applyFill="1" applyBorder="1" applyAlignment="1">
      <alignment horizontal="center" vertical="center"/>
    </xf>
    <xf numFmtId="0" fontId="11" fillId="8" borderId="11" xfId="0" applyFont="1" applyFill="1" applyBorder="1" applyAlignment="1">
      <alignment horizontal="center" vertical="center"/>
    </xf>
    <xf numFmtId="0" fontId="11" fillId="0" borderId="24" xfId="0" applyFont="1" applyBorder="1" applyAlignment="1">
      <alignment horizontal="center" vertical="center" wrapText="1"/>
    </xf>
    <xf numFmtId="0" fontId="11" fillId="0" borderId="14" xfId="0" applyFont="1" applyBorder="1" applyAlignment="1">
      <alignment horizontal="center" vertical="center"/>
    </xf>
    <xf numFmtId="0" fontId="11" fillId="0" borderId="29" xfId="0" applyFont="1" applyBorder="1" applyAlignment="1">
      <alignment horizontal="center" vertical="center" wrapText="1"/>
    </xf>
    <xf numFmtId="0" fontId="11" fillId="7" borderId="29" xfId="0" applyFont="1" applyFill="1" applyBorder="1" applyAlignment="1">
      <alignment horizontal="center" vertical="center" wrapText="1"/>
    </xf>
    <xf numFmtId="0" fontId="12" fillId="0" borderId="9" xfId="0" applyFont="1" applyBorder="1" applyAlignment="1">
      <alignment horizontal="center" vertical="center" wrapText="1"/>
    </xf>
    <xf numFmtId="0" fontId="2" fillId="9" borderId="1" xfId="0" applyFont="1" applyFill="1" applyBorder="1"/>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2" fillId="5" borderId="1" xfId="0" applyFont="1" applyFill="1" applyBorder="1"/>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1" fillId="5" borderId="1" xfId="0" applyFont="1" applyFill="1" applyBorder="1" applyAlignment="1">
      <alignment horizontal="center"/>
    </xf>
    <xf numFmtId="0" fontId="11" fillId="6" borderId="35" xfId="0" applyFont="1" applyFill="1" applyBorder="1" applyAlignment="1">
      <alignment horizontal="center" vertical="center" wrapText="1"/>
    </xf>
    <xf numFmtId="0" fontId="12" fillId="0" borderId="0" xfId="0" applyFont="1"/>
    <xf numFmtId="0" fontId="11" fillId="6" borderId="29" xfId="0" applyFont="1" applyFill="1" applyBorder="1" applyAlignment="1">
      <alignment horizontal="center" vertical="center" wrapText="1"/>
    </xf>
    <xf numFmtId="0" fontId="11" fillId="6" borderId="29" xfId="0" applyFont="1" applyFill="1" applyBorder="1" applyAlignment="1">
      <alignment horizontal="center" vertical="center"/>
    </xf>
    <xf numFmtId="0" fontId="2" fillId="3" borderId="1" xfId="0" applyFont="1" applyFill="1" applyBorder="1" applyAlignment="1">
      <alignment horizontal="center" vertical="center" wrapText="1"/>
    </xf>
    <xf numFmtId="0" fontId="17" fillId="5" borderId="1" xfId="0" applyFont="1" applyFill="1" applyBorder="1"/>
    <xf numFmtId="0" fontId="17" fillId="5" borderId="1" xfId="0" applyFont="1" applyFill="1" applyBorder="1" applyAlignment="1">
      <alignment wrapText="1"/>
    </xf>
    <xf numFmtId="0" fontId="12" fillId="5" borderId="1" xfId="0" applyFont="1" applyFill="1" applyBorder="1" applyAlignment="1">
      <alignment horizontal="center" vertical="center"/>
    </xf>
    <xf numFmtId="0" fontId="11" fillId="5" borderId="1" xfId="0" applyFont="1" applyFill="1" applyBorder="1" applyAlignment="1">
      <alignment vertical="center"/>
    </xf>
    <xf numFmtId="0" fontId="12"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6" borderId="13" xfId="0" applyFont="1" applyFill="1" applyBorder="1" applyAlignment="1">
      <alignment horizontal="center" vertical="center"/>
    </xf>
    <xf numFmtId="0" fontId="11" fillId="10" borderId="13" xfId="0" applyFont="1" applyFill="1" applyBorder="1" applyAlignment="1">
      <alignment horizontal="center" vertical="center" wrapText="1"/>
    </xf>
    <xf numFmtId="0" fontId="11" fillId="10" borderId="29" xfId="0" applyFont="1" applyFill="1" applyBorder="1" applyAlignment="1">
      <alignment horizontal="center" vertical="center"/>
    </xf>
    <xf numFmtId="0" fontId="12" fillId="5" borderId="1" xfId="0" applyFont="1" applyFill="1" applyBorder="1" applyAlignment="1">
      <alignment wrapText="1"/>
    </xf>
    <xf numFmtId="0" fontId="11" fillId="0" borderId="0" xfId="0" applyFont="1" applyAlignment="1">
      <alignment wrapText="1"/>
    </xf>
    <xf numFmtId="0" fontId="11" fillId="5" borderId="1" xfId="0" applyFont="1" applyFill="1" applyBorder="1" applyAlignment="1">
      <alignment wrapText="1"/>
    </xf>
    <xf numFmtId="0" fontId="11" fillId="11" borderId="1" xfId="0" applyFont="1" applyFill="1" applyBorder="1" applyAlignment="1">
      <alignment horizontal="center" vertical="center" wrapText="1"/>
    </xf>
    <xf numFmtId="0" fontId="12" fillId="11" borderId="1" xfId="0" applyFont="1" applyFill="1" applyBorder="1"/>
    <xf numFmtId="0" fontId="11" fillId="6" borderId="13" xfId="0" applyFont="1" applyFill="1" applyBorder="1" applyAlignment="1">
      <alignment horizontal="center" vertical="center" wrapText="1"/>
    </xf>
    <xf numFmtId="0" fontId="12" fillId="5" borderId="1" xfId="0" applyFont="1" applyFill="1" applyBorder="1" applyAlignment="1">
      <alignment horizontal="left"/>
    </xf>
    <xf numFmtId="0" fontId="10" fillId="0" borderId="29" xfId="0" applyFont="1" applyBorder="1" applyAlignment="1">
      <alignment horizontal="center" vertical="center" wrapText="1"/>
    </xf>
    <xf numFmtId="0" fontId="10" fillId="11" borderId="29" xfId="0" applyFont="1" applyFill="1" applyBorder="1" applyAlignment="1">
      <alignment horizontal="center" vertical="center" wrapText="1"/>
    </xf>
    <xf numFmtId="9" fontId="10" fillId="0" borderId="29" xfId="0" applyNumberFormat="1" applyFont="1" applyBorder="1" applyAlignment="1">
      <alignment horizontal="center" vertical="center" wrapText="1"/>
    </xf>
    <xf numFmtId="0" fontId="12" fillId="5" borderId="1" xfId="0" applyFont="1" applyFill="1" applyBorder="1" applyAlignment="1">
      <alignment horizontal="left" vertical="center"/>
    </xf>
    <xf numFmtId="0" fontId="10" fillId="0" borderId="29" xfId="0" applyFont="1" applyBorder="1" applyAlignment="1">
      <alignment horizontal="center" vertical="center"/>
    </xf>
    <xf numFmtId="165" fontId="10" fillId="11" borderId="29" xfId="0" applyNumberFormat="1" applyFont="1" applyFill="1" applyBorder="1" applyAlignment="1">
      <alignment horizontal="center" vertical="center" wrapText="1"/>
    </xf>
    <xf numFmtId="165" fontId="10" fillId="11" borderId="29" xfId="0" applyNumberFormat="1" applyFont="1" applyFill="1" applyBorder="1" applyAlignment="1">
      <alignment vertical="center" wrapText="1"/>
    </xf>
    <xf numFmtId="0" fontId="11" fillId="5" borderId="1" xfId="0" applyFont="1" applyFill="1" applyBorder="1" applyAlignment="1">
      <alignment horizontal="center" vertical="center" textRotation="90" wrapText="1"/>
    </xf>
    <xf numFmtId="0" fontId="11" fillId="5" borderId="1" xfId="0" applyFont="1" applyFill="1" applyBorder="1" applyAlignment="1">
      <alignment horizontal="center" wrapText="1"/>
    </xf>
    <xf numFmtId="0" fontId="12" fillId="5" borderId="1" xfId="0" applyFont="1" applyFill="1" applyBorder="1" applyAlignment="1">
      <alignment horizontal="center"/>
    </xf>
    <xf numFmtId="0" fontId="8" fillId="0" borderId="24" xfId="0" applyFont="1" applyBorder="1" applyAlignment="1">
      <alignment horizontal="center" vertical="center" wrapText="1"/>
    </xf>
    <xf numFmtId="0" fontId="12" fillId="0" borderId="29" xfId="0" applyFont="1" applyBorder="1" applyAlignment="1">
      <alignment horizontal="center" vertical="center" wrapText="1"/>
    </xf>
    <xf numFmtId="9" fontId="10" fillId="0" borderId="29" xfId="0" applyNumberFormat="1" applyFont="1" applyBorder="1" applyAlignment="1">
      <alignment horizontal="center" vertical="center"/>
    </xf>
    <xf numFmtId="0" fontId="12" fillId="5" borderId="29" xfId="0" applyFont="1" applyFill="1" applyBorder="1"/>
    <xf numFmtId="0" fontId="12" fillId="5" borderId="29" xfId="0" applyFont="1" applyFill="1" applyBorder="1" applyAlignment="1">
      <alignment horizontal="center"/>
    </xf>
    <xf numFmtId="9" fontId="12" fillId="0" borderId="29"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10" fillId="0" borderId="29" xfId="0" applyFont="1" applyBorder="1"/>
    <xf numFmtId="0" fontId="8" fillId="0" borderId="29" xfId="0" applyFont="1" applyBorder="1" applyAlignment="1">
      <alignment horizontal="center" vertical="center" wrapText="1"/>
    </xf>
    <xf numFmtId="9" fontId="2" fillId="0" borderId="29" xfId="0" applyNumberFormat="1" applyFont="1" applyBorder="1" applyAlignment="1">
      <alignment horizontal="center" vertical="center" wrapText="1"/>
    </xf>
    <xf numFmtId="0" fontId="11" fillId="6" borderId="39"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10" fillId="0" borderId="24" xfId="0" applyFont="1" applyBorder="1" applyAlignment="1">
      <alignment horizontal="center" vertical="center" wrapText="1"/>
    </xf>
    <xf numFmtId="0" fontId="12" fillId="0" borderId="24" xfId="0" applyFont="1" applyBorder="1" applyAlignment="1">
      <alignment horizontal="center" vertical="center" wrapText="1"/>
    </xf>
    <xf numFmtId="1" fontId="12" fillId="0" borderId="10" xfId="0" applyNumberFormat="1" applyFont="1" applyBorder="1" applyAlignment="1">
      <alignment vertical="center" wrapText="1"/>
    </xf>
    <xf numFmtId="0" fontId="8" fillId="10" borderId="29"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10" borderId="29" xfId="0" applyFont="1" applyFill="1" applyBorder="1" applyAlignment="1">
      <alignment horizontal="center" vertical="center" wrapText="1"/>
    </xf>
    <xf numFmtId="14" fontId="10" fillId="5" borderId="29" xfId="0" applyNumberFormat="1" applyFont="1" applyFill="1" applyBorder="1" applyAlignment="1">
      <alignment horizontal="center" vertical="center" wrapText="1"/>
    </xf>
    <xf numFmtId="0" fontId="10" fillId="0" borderId="29" xfId="0" applyFont="1" applyBorder="1" applyAlignment="1">
      <alignment horizontal="center" wrapText="1"/>
    </xf>
    <xf numFmtId="164" fontId="10" fillId="5" borderId="29" xfId="0" applyNumberFormat="1" applyFont="1" applyFill="1" applyBorder="1" applyAlignment="1">
      <alignment horizontal="center" vertical="center" wrapText="1"/>
    </xf>
    <xf numFmtId="2" fontId="11" fillId="10" borderId="29" xfId="0" applyNumberFormat="1" applyFont="1" applyFill="1" applyBorder="1" applyAlignment="1">
      <alignment horizontal="center" vertical="center" wrapText="1"/>
    </xf>
    <xf numFmtId="166" fontId="17" fillId="5" borderId="1" xfId="0" applyNumberFormat="1" applyFont="1" applyFill="1" applyBorder="1"/>
    <xf numFmtId="0" fontId="19" fillId="3" borderId="1" xfId="0" applyFont="1" applyFill="1" applyBorder="1"/>
    <xf numFmtId="0" fontId="2" fillId="12" borderId="1" xfId="0" applyFont="1" applyFill="1" applyBorder="1"/>
    <xf numFmtId="0" fontId="2" fillId="0" borderId="0" xfId="0" applyFont="1"/>
    <xf numFmtId="0" fontId="6" fillId="3" borderId="1" xfId="0" applyFont="1" applyFill="1" applyBorder="1" applyAlignment="1">
      <alignment horizontal="center" vertical="center"/>
    </xf>
    <xf numFmtId="164" fontId="6"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9" fillId="0" borderId="0" xfId="0" applyFont="1" applyAlignment="1">
      <alignment horizontal="center" vertical="center"/>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166" fontId="10" fillId="5" borderId="1" xfId="0" applyNumberFormat="1" applyFont="1" applyFill="1" applyBorder="1" applyAlignment="1">
      <alignment vertical="center" wrapText="1"/>
    </xf>
    <xf numFmtId="0" fontId="9" fillId="5" borderId="1" xfId="0" applyFont="1" applyFill="1" applyBorder="1" applyAlignment="1">
      <alignment vertical="center" wrapText="1"/>
    </xf>
    <xf numFmtId="0" fontId="8" fillId="6" borderId="29" xfId="0" applyFont="1" applyFill="1" applyBorder="1" applyAlignment="1">
      <alignment horizontal="center" vertical="center" wrapText="1"/>
    </xf>
    <xf numFmtId="0" fontId="8" fillId="10" borderId="29" xfId="0" applyFont="1" applyFill="1" applyBorder="1" applyAlignment="1">
      <alignment horizontal="left" vertical="center" wrapText="1"/>
    </xf>
    <xf numFmtId="0" fontId="10" fillId="10" borderId="29" xfId="0" applyFont="1" applyFill="1" applyBorder="1" applyAlignment="1">
      <alignment horizontal="center" vertical="center" wrapText="1"/>
    </xf>
    <xf numFmtId="166" fontId="12" fillId="0" borderId="29" xfId="0" applyNumberFormat="1" applyFont="1" applyBorder="1" applyAlignment="1">
      <alignment horizontal="center" vertical="center" wrapText="1"/>
    </xf>
    <xf numFmtId="166" fontId="10" fillId="10" borderId="29" xfId="0" applyNumberFormat="1" applyFont="1" applyFill="1" applyBorder="1" applyAlignment="1">
      <alignment horizontal="center" vertical="center"/>
    </xf>
    <xf numFmtId="166" fontId="10" fillId="5" borderId="1" xfId="0" applyNumberFormat="1" applyFont="1" applyFill="1" applyBorder="1"/>
    <xf numFmtId="166" fontId="11" fillId="6" borderId="29"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10" fillId="5" borderId="1" xfId="0" applyFont="1" applyFill="1" applyBorder="1" applyAlignment="1">
      <alignment wrapText="1"/>
    </xf>
    <xf numFmtId="166" fontId="12" fillId="5" borderId="1" xfId="0" applyNumberFormat="1" applyFont="1" applyFill="1" applyBorder="1"/>
    <xf numFmtId="0" fontId="8" fillId="5" borderId="1" xfId="0" applyFont="1" applyFill="1" applyBorder="1"/>
    <xf numFmtId="0" fontId="10" fillId="5" borderId="1" xfId="0" applyFont="1" applyFill="1" applyBorder="1" applyAlignment="1">
      <alignment horizontal="left" vertical="center" wrapText="1"/>
    </xf>
    <xf numFmtId="0" fontId="10" fillId="0" borderId="0" xfId="0" applyFont="1" applyAlignment="1">
      <alignment horizontal="left" vertical="center" wrapText="1"/>
    </xf>
    <xf numFmtId="0" fontId="10" fillId="13" borderId="29" xfId="0" applyFont="1" applyFill="1" applyBorder="1" applyAlignment="1">
      <alignment horizontal="center" vertical="center" wrapText="1"/>
    </xf>
    <xf numFmtId="166" fontId="12" fillId="5" borderId="29" xfId="0" applyNumberFormat="1" applyFont="1" applyFill="1" applyBorder="1" applyAlignment="1">
      <alignment horizontal="center" vertical="center" wrapText="1"/>
    </xf>
    <xf numFmtId="0" fontId="11" fillId="5" borderId="1" xfId="0" applyFont="1" applyFill="1" applyBorder="1" applyAlignment="1">
      <alignment vertical="center" wrapText="1"/>
    </xf>
    <xf numFmtId="166" fontId="12" fillId="0" borderId="29" xfId="0" applyNumberFormat="1" applyFont="1" applyBorder="1" applyAlignment="1">
      <alignment horizontal="center" vertical="center"/>
    </xf>
    <xf numFmtId="167" fontId="10" fillId="0" borderId="29" xfId="0" applyNumberFormat="1" applyFont="1" applyBorder="1" applyAlignment="1">
      <alignment vertical="center" wrapText="1"/>
    </xf>
    <xf numFmtId="166" fontId="11" fillId="5" borderId="1" xfId="0" applyNumberFormat="1" applyFont="1" applyFill="1" applyBorder="1" applyAlignment="1">
      <alignment horizontal="center" vertical="center"/>
    </xf>
    <xf numFmtId="166" fontId="11" fillId="0" borderId="0" xfId="0" applyNumberFormat="1" applyFont="1" applyAlignment="1">
      <alignment horizontal="center" vertical="center"/>
    </xf>
    <xf numFmtId="168" fontId="11" fillId="5" borderId="1" xfId="0" applyNumberFormat="1" applyFont="1" applyFill="1" applyBorder="1" applyAlignment="1">
      <alignment horizontal="center" vertical="center"/>
    </xf>
    <xf numFmtId="166" fontId="11" fillId="0" borderId="29"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11" fillId="5" borderId="1" xfId="0" applyNumberFormat="1" applyFont="1" applyFill="1" applyBorder="1" applyAlignment="1">
      <alignment horizontal="center" vertical="center"/>
    </xf>
    <xf numFmtId="166" fontId="13" fillId="5" borderId="1" xfId="0" applyNumberFormat="1" applyFont="1" applyFill="1" applyBorder="1"/>
    <xf numFmtId="9" fontId="8" fillId="5" borderId="29"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7" fontId="10" fillId="5" borderId="1" xfId="0" applyNumberFormat="1" applyFont="1" applyFill="1" applyBorder="1" applyAlignment="1">
      <alignment vertical="center" wrapText="1"/>
    </xf>
    <xf numFmtId="49" fontId="12" fillId="0" borderId="29" xfId="0" applyNumberFormat="1" applyFont="1" applyBorder="1" applyAlignment="1">
      <alignment horizontal="center" vertical="center" wrapText="1"/>
    </xf>
    <xf numFmtId="10" fontId="11" fillId="0" borderId="29" xfId="0" applyNumberFormat="1" applyFont="1" applyBorder="1" applyAlignment="1">
      <alignment horizontal="center" vertical="center"/>
    </xf>
    <xf numFmtId="0" fontId="17" fillId="11" borderId="1" xfId="0" applyFont="1" applyFill="1" applyBorder="1"/>
    <xf numFmtId="0" fontId="17" fillId="11" borderId="1" xfId="0" applyFont="1" applyFill="1" applyBorder="1" applyAlignment="1">
      <alignment wrapText="1"/>
    </xf>
    <xf numFmtId="0" fontId="12" fillId="11" borderId="1" xfId="0" applyFont="1" applyFill="1" applyBorder="1" applyAlignment="1">
      <alignment horizontal="center" vertical="center"/>
    </xf>
    <xf numFmtId="0" fontId="11"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0" fillId="11" borderId="1" xfId="0" applyFont="1" applyFill="1" applyBorder="1"/>
    <xf numFmtId="0" fontId="11" fillId="11" borderId="1" xfId="0" applyFont="1" applyFill="1" applyBorder="1" applyAlignment="1">
      <alignment horizontal="center" wrapText="1"/>
    </xf>
    <xf numFmtId="0" fontId="12" fillId="11" borderId="1" xfId="0" applyFont="1" applyFill="1" applyBorder="1" applyAlignment="1">
      <alignment vertical="center" wrapText="1"/>
    </xf>
    <xf numFmtId="166" fontId="11" fillId="6" borderId="29" xfId="0" applyNumberFormat="1" applyFont="1" applyFill="1" applyBorder="1" applyAlignment="1">
      <alignment horizontal="center" vertical="center" wrapText="1"/>
    </xf>
    <xf numFmtId="0" fontId="12" fillId="6" borderId="29" xfId="0" applyFont="1" applyFill="1" applyBorder="1" applyAlignment="1">
      <alignment horizontal="center" vertical="center" wrapText="1"/>
    </xf>
    <xf numFmtId="166" fontId="11" fillId="11" borderId="29" xfId="0" applyNumberFormat="1" applyFont="1" applyFill="1" applyBorder="1" applyAlignment="1">
      <alignment horizontal="center" vertical="center" wrapText="1"/>
    </xf>
    <xf numFmtId="166" fontId="12" fillId="6" borderId="29" xfId="0" applyNumberFormat="1"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1" fillId="11" borderId="1" xfId="0" applyFont="1" applyFill="1" applyBorder="1" applyAlignment="1">
      <alignment vertical="center" wrapText="1"/>
    </xf>
    <xf numFmtId="0" fontId="2" fillId="11" borderId="1" xfId="0" applyFont="1" applyFill="1" applyBorder="1"/>
    <xf numFmtId="0" fontId="14" fillId="11" borderId="29" xfId="0" applyFont="1" applyFill="1" applyBorder="1" applyAlignment="1">
      <alignment horizontal="center" vertical="center"/>
    </xf>
    <xf numFmtId="0" fontId="14" fillId="9" borderId="1" xfId="0" applyFont="1" applyFill="1" applyBorder="1" applyAlignment="1">
      <alignment vertical="center" wrapText="1"/>
    </xf>
    <xf numFmtId="0" fontId="10" fillId="11" borderId="1" xfId="0" applyFont="1" applyFill="1" applyBorder="1" applyAlignment="1">
      <alignment horizontal="center" vertical="center"/>
    </xf>
    <xf numFmtId="0" fontId="14" fillId="6" borderId="29" xfId="0" applyFont="1" applyFill="1" applyBorder="1" applyAlignment="1">
      <alignment horizontal="center" vertical="center"/>
    </xf>
    <xf numFmtId="0" fontId="10" fillId="5" borderId="1" xfId="0" applyFont="1" applyFill="1" applyBorder="1" applyAlignment="1">
      <alignment vertical="center"/>
    </xf>
    <xf numFmtId="0" fontId="14" fillId="6" borderId="29" xfId="0" applyFont="1" applyFill="1" applyBorder="1" applyAlignment="1">
      <alignment horizontal="center" vertical="center"/>
    </xf>
    <xf numFmtId="0" fontId="14" fillId="6" borderId="29" xfId="0" applyFont="1" applyFill="1" applyBorder="1" applyAlignment="1">
      <alignment horizontal="center" vertical="center" wrapText="1"/>
    </xf>
    <xf numFmtId="0" fontId="19" fillId="5" borderId="1" xfId="0" applyFont="1" applyFill="1" applyBorder="1" applyAlignment="1">
      <alignment horizontal="center"/>
    </xf>
    <xf numFmtId="0" fontId="2" fillId="11" borderId="1" xfId="0" applyFont="1" applyFill="1" applyBorder="1" applyAlignment="1">
      <alignment vertical="center"/>
    </xf>
    <xf numFmtId="0" fontId="11" fillId="6" borderId="35" xfId="0" applyFont="1" applyFill="1" applyBorder="1" applyAlignment="1">
      <alignment horizontal="center" vertical="center"/>
    </xf>
    <xf numFmtId="0" fontId="2" fillId="5" borderId="1" xfId="0" applyFont="1" applyFill="1" applyBorder="1" applyAlignment="1">
      <alignment vertical="center"/>
    </xf>
    <xf numFmtId="0" fontId="8" fillId="6" borderId="51" xfId="0" applyFont="1" applyFill="1" applyBorder="1" applyAlignment="1">
      <alignment horizontal="center" vertical="center" wrapText="1"/>
    </xf>
    <xf numFmtId="0" fontId="10" fillId="0" borderId="29" xfId="0" applyFont="1" applyBorder="1" applyAlignment="1">
      <alignment horizontal="left" vertical="center" wrapText="1"/>
    </xf>
    <xf numFmtId="164" fontId="10" fillId="0" borderId="29" xfId="0" applyNumberFormat="1" applyFont="1" applyBorder="1" applyAlignment="1">
      <alignment horizontal="center" vertical="center" wrapText="1"/>
    </xf>
    <xf numFmtId="0" fontId="2" fillId="5" borderId="29" xfId="0" applyFont="1" applyFill="1" applyBorder="1" applyAlignment="1">
      <alignment wrapText="1"/>
    </xf>
    <xf numFmtId="0" fontId="2" fillId="5" borderId="29" xfId="0" applyFont="1" applyFill="1" applyBorder="1"/>
    <xf numFmtId="0" fontId="14" fillId="0" borderId="0" xfId="0" applyFont="1"/>
    <xf numFmtId="0" fontId="2" fillId="5" borderId="52" xfId="0" applyFont="1" applyFill="1" applyBorder="1"/>
    <xf numFmtId="0" fontId="2" fillId="5" borderId="53" xfId="0" applyFont="1" applyFill="1" applyBorder="1"/>
    <xf numFmtId="0" fontId="2" fillId="5" borderId="54" xfId="0" applyFont="1" applyFill="1" applyBorder="1"/>
    <xf numFmtId="0" fontId="2" fillId="5" borderId="55" xfId="0" applyFont="1" applyFill="1" applyBorder="1"/>
    <xf numFmtId="0" fontId="2" fillId="5" borderId="56" xfId="0" applyFont="1" applyFill="1" applyBorder="1"/>
    <xf numFmtId="0" fontId="2" fillId="17" borderId="29" xfId="0" applyFont="1" applyFill="1" applyBorder="1"/>
    <xf numFmtId="0" fontId="10" fillId="0" borderId="29" xfId="0" applyFont="1" applyBorder="1" applyAlignment="1">
      <alignment vertical="center" wrapText="1"/>
    </xf>
    <xf numFmtId="0" fontId="8" fillId="13" borderId="29" xfId="0" applyFont="1" applyFill="1" applyBorder="1" applyAlignment="1">
      <alignment horizontal="center" vertical="center"/>
    </xf>
    <xf numFmtId="0" fontId="2" fillId="18" borderId="29" xfId="0" applyFont="1" applyFill="1" applyBorder="1"/>
    <xf numFmtId="0" fontId="8" fillId="13" borderId="29" xfId="0" applyFont="1" applyFill="1" applyBorder="1"/>
    <xf numFmtId="0" fontId="10" fillId="19" borderId="29" xfId="0" applyFont="1" applyFill="1" applyBorder="1" applyAlignment="1">
      <alignment horizontal="center" vertical="center"/>
    </xf>
    <xf numFmtId="0" fontId="10" fillId="18" borderId="29" xfId="0" applyFont="1" applyFill="1" applyBorder="1" applyAlignment="1">
      <alignment horizontal="center" vertical="center"/>
    </xf>
    <xf numFmtId="0" fontId="10" fillId="17" borderId="29" xfId="0" applyFont="1" applyFill="1" applyBorder="1" applyAlignment="1">
      <alignment horizontal="center" vertical="center"/>
    </xf>
    <xf numFmtId="0" fontId="2" fillId="19" borderId="29" xfId="0" applyFont="1" applyFill="1" applyBorder="1"/>
    <xf numFmtId="0" fontId="2" fillId="5" borderId="57" xfId="0" applyFont="1" applyFill="1" applyBorder="1"/>
    <xf numFmtId="0" fontId="2" fillId="5" borderId="58" xfId="0" applyFont="1" applyFill="1" applyBorder="1"/>
    <xf numFmtId="0" fontId="2" fillId="5" borderId="59" xfId="0" applyFont="1" applyFill="1" applyBorder="1"/>
    <xf numFmtId="0" fontId="14" fillId="0" borderId="0" xfId="0" applyFont="1" applyAlignment="1">
      <alignment horizontal="center"/>
    </xf>
    <xf numFmtId="0" fontId="25"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5" fillId="0" borderId="0" xfId="0" applyFont="1" applyAlignment="1">
      <alignment horizontal="left" vertical="center" wrapText="1"/>
    </xf>
    <xf numFmtId="0" fontId="16" fillId="20" borderId="29" xfId="0" applyFont="1" applyFill="1" applyBorder="1"/>
    <xf numFmtId="0" fontId="14" fillId="21" borderId="29" xfId="0" applyFont="1" applyFill="1" applyBorder="1" applyAlignment="1">
      <alignment vertical="center"/>
    </xf>
    <xf numFmtId="0" fontId="2" fillId="21" borderId="29" xfId="0" applyFont="1" applyFill="1" applyBorder="1" applyAlignment="1">
      <alignment vertical="center"/>
    </xf>
    <xf numFmtId="0" fontId="14" fillId="21" borderId="29" xfId="0" applyFont="1" applyFill="1" applyBorder="1" applyAlignment="1">
      <alignment vertical="center" wrapText="1"/>
    </xf>
    <xf numFmtId="0" fontId="25" fillId="21" borderId="29" xfId="0" applyFont="1" applyFill="1" applyBorder="1" applyAlignment="1">
      <alignment vertical="center" wrapText="1"/>
    </xf>
    <xf numFmtId="0" fontId="14" fillId="0" borderId="29" xfId="0" applyFont="1" applyBorder="1" applyAlignment="1">
      <alignment vertical="center"/>
    </xf>
    <xf numFmtId="0" fontId="2" fillId="21" borderId="29" xfId="0" applyFont="1" applyFill="1" applyBorder="1"/>
    <xf numFmtId="0" fontId="14" fillId="0" borderId="29" xfId="0" applyFont="1" applyBorder="1" applyAlignment="1">
      <alignment vertical="center" wrapText="1"/>
    </xf>
    <xf numFmtId="0" fontId="25" fillId="0" borderId="29" xfId="0" applyFont="1" applyBorder="1" applyAlignment="1">
      <alignment vertical="center" wrapText="1"/>
    </xf>
    <xf numFmtId="0" fontId="2" fillId="0" borderId="29" xfId="0" applyFont="1" applyBorder="1" applyAlignment="1">
      <alignment vertical="center"/>
    </xf>
    <xf numFmtId="0" fontId="14" fillId="21" borderId="60" xfId="0" applyFont="1" applyFill="1" applyBorder="1" applyAlignment="1">
      <alignment vertical="center"/>
    </xf>
    <xf numFmtId="0" fontId="14" fillId="0" borderId="29" xfId="0" applyFont="1" applyBorder="1"/>
    <xf numFmtId="0" fontId="2" fillId="0" borderId="29" xfId="0" applyFont="1" applyBorder="1" applyAlignment="1">
      <alignment wrapText="1"/>
    </xf>
    <xf numFmtId="0" fontId="2" fillId="21" borderId="29" xfId="0" applyFont="1" applyFill="1" applyBorder="1" applyAlignment="1">
      <alignment vertical="center" wrapText="1"/>
    </xf>
    <xf numFmtId="0" fontId="25" fillId="0" borderId="29" xfId="0" applyFont="1" applyBorder="1" applyAlignment="1">
      <alignment horizontal="left" vertical="center" wrapText="1"/>
    </xf>
    <xf numFmtId="0" fontId="2" fillId="0" borderId="29" xfId="0" applyFont="1" applyBorder="1" applyAlignment="1">
      <alignment vertical="center" wrapText="1"/>
    </xf>
    <xf numFmtId="0" fontId="25" fillId="21" borderId="29" xfId="0" applyFont="1" applyFill="1" applyBorder="1" applyAlignment="1">
      <alignment horizontal="left" vertical="center" wrapText="1"/>
    </xf>
    <xf numFmtId="0" fontId="14" fillId="20" borderId="29" xfId="0" applyFont="1" applyFill="1" applyBorder="1" applyAlignment="1">
      <alignment horizontal="center"/>
    </xf>
    <xf numFmtId="0" fontId="2" fillId="0" borderId="29"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4" fillId="0" borderId="0" xfId="0" applyFont="1" applyAlignment="1">
      <alignment horizontal="center" vertical="center"/>
    </xf>
    <xf numFmtId="0" fontId="27" fillId="0" borderId="0" xfId="0" applyFont="1"/>
    <xf numFmtId="0" fontId="28" fillId="7" borderId="29" xfId="0" applyFont="1" applyFill="1" applyBorder="1" applyAlignment="1">
      <alignment horizontal="center" vertical="center" wrapText="1"/>
    </xf>
    <xf numFmtId="0" fontId="28" fillId="7" borderId="29" xfId="0" applyFont="1" applyFill="1" applyBorder="1" applyAlignment="1">
      <alignment vertical="center" wrapText="1"/>
    </xf>
    <xf numFmtId="0" fontId="27" fillId="0" borderId="0" xfId="0" applyFont="1" applyAlignment="1">
      <alignment vertical="center"/>
    </xf>
    <xf numFmtId="0" fontId="28" fillId="5" borderId="35"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9" xfId="0" applyFont="1" applyFill="1" applyBorder="1" applyAlignment="1">
      <alignment horizontal="center" vertical="center" wrapText="1"/>
    </xf>
    <xf numFmtId="0" fontId="28" fillId="5" borderId="29" xfId="0" applyFont="1" applyFill="1" applyBorder="1" applyAlignment="1">
      <alignment horizontal="left" vertical="center" wrapText="1"/>
    </xf>
    <xf numFmtId="10" fontId="28" fillId="0" borderId="29" xfId="0" applyNumberFormat="1" applyFont="1" applyBorder="1" applyAlignment="1">
      <alignment horizontal="center" vertical="center" wrapText="1"/>
    </xf>
    <xf numFmtId="10" fontId="28" fillId="0" borderId="24" xfId="0" applyNumberFormat="1" applyFont="1" applyBorder="1" applyAlignment="1">
      <alignment horizontal="center" vertical="center" wrapText="1"/>
    </xf>
    <xf numFmtId="0" fontId="29" fillId="5" borderId="35" xfId="0" applyFont="1" applyFill="1" applyBorder="1" applyAlignment="1">
      <alignment vertical="center" wrapText="1"/>
    </xf>
    <xf numFmtId="0" fontId="29" fillId="0" borderId="24" xfId="0" applyFont="1" applyBorder="1" applyAlignment="1">
      <alignment vertical="center" wrapText="1"/>
    </xf>
    <xf numFmtId="0" fontId="27"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9" xfId="0" applyNumberFormat="1" applyFont="1" applyBorder="1" applyAlignment="1">
      <alignment horizontal="center" vertical="center" wrapText="1"/>
    </xf>
    <xf numFmtId="0" fontId="29" fillId="0" borderId="29" xfId="0" applyFont="1" applyBorder="1" applyAlignment="1">
      <alignment vertical="center" wrapText="1"/>
    </xf>
    <xf numFmtId="10" fontId="29" fillId="0" borderId="29" xfId="0" applyNumberFormat="1" applyFont="1" applyBorder="1" applyAlignment="1">
      <alignment horizontal="center" vertical="center" wrapText="1"/>
    </xf>
    <xf numFmtId="165" fontId="29" fillId="0" borderId="29" xfId="0" applyNumberFormat="1" applyFont="1" applyBorder="1" applyAlignment="1">
      <alignment horizontal="center" vertical="center" wrapText="1"/>
    </xf>
    <xf numFmtId="9" fontId="29" fillId="0" borderId="29" xfId="0" applyNumberFormat="1" applyFont="1" applyBorder="1" applyAlignment="1">
      <alignment horizontal="center" vertical="center" wrapText="1"/>
    </xf>
    <xf numFmtId="9" fontId="29" fillId="0" borderId="24" xfId="0" applyNumberFormat="1" applyFont="1" applyBorder="1" applyAlignment="1">
      <alignment horizontal="center" vertical="center" wrapText="1"/>
    </xf>
    <xf numFmtId="0" fontId="29" fillId="0" borderId="61"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9"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9" xfId="0" applyNumberFormat="1" applyFont="1" applyBorder="1" applyAlignment="1">
      <alignment horizontal="center" vertical="center" wrapText="1"/>
    </xf>
    <xf numFmtId="0" fontId="27" fillId="0" borderId="29" xfId="0" applyFont="1" applyBorder="1" applyAlignment="1">
      <alignment horizontal="center" vertical="center"/>
    </xf>
    <xf numFmtId="9" fontId="27" fillId="0" borderId="29" xfId="0" applyNumberFormat="1" applyFont="1" applyBorder="1" applyAlignment="1">
      <alignment horizontal="center" vertical="center"/>
    </xf>
    <xf numFmtId="0" fontId="9" fillId="22" borderId="29" xfId="0" applyFont="1" applyFill="1" applyBorder="1" applyAlignment="1">
      <alignment horizontal="center" vertical="center" wrapText="1"/>
    </xf>
    <xf numFmtId="0" fontId="14" fillId="23" borderId="62" xfId="0" applyFont="1" applyFill="1" applyBorder="1" applyAlignment="1">
      <alignment vertical="center" wrapText="1"/>
    </xf>
    <xf numFmtId="0" fontId="9" fillId="23" borderId="29" xfId="0" applyFont="1" applyFill="1" applyBorder="1" applyAlignment="1">
      <alignment vertical="center" wrapText="1"/>
    </xf>
    <xf numFmtId="0" fontId="2" fillId="23" borderId="29" xfId="0" applyFont="1" applyFill="1" applyBorder="1" applyAlignment="1">
      <alignment horizontal="center" vertical="center" wrapText="1"/>
    </xf>
    <xf numFmtId="0" fontId="2" fillId="23" borderId="29" xfId="0" applyFont="1" applyFill="1" applyBorder="1" applyAlignment="1">
      <alignment horizontal="left" vertical="center" wrapText="1"/>
    </xf>
    <xf numFmtId="10" fontId="2" fillId="23" borderId="29" xfId="0" applyNumberFormat="1" applyFont="1" applyFill="1" applyBorder="1" applyAlignment="1">
      <alignment horizontal="center" vertical="center" wrapText="1"/>
    </xf>
    <xf numFmtId="0" fontId="11" fillId="23" borderId="35" xfId="0" applyFont="1" applyFill="1" applyBorder="1" applyAlignment="1">
      <alignment vertical="center" wrapText="1"/>
    </xf>
    <xf numFmtId="0" fontId="10" fillId="23" borderId="29" xfId="0" applyFont="1" applyFill="1" applyBorder="1" applyAlignment="1">
      <alignment horizontal="left" vertical="center" wrapText="1"/>
    </xf>
    <xf numFmtId="0" fontId="12" fillId="23" borderId="13" xfId="0" applyFont="1" applyFill="1" applyBorder="1" applyAlignment="1">
      <alignment horizontal="left" vertical="center" wrapText="1"/>
    </xf>
    <xf numFmtId="0" fontId="10" fillId="23" borderId="29" xfId="0" applyFont="1" applyFill="1" applyBorder="1" applyAlignment="1">
      <alignment horizontal="center" vertical="center" wrapText="1"/>
    </xf>
    <xf numFmtId="10" fontId="12" fillId="23" borderId="29" xfId="0" applyNumberFormat="1" applyFont="1" applyFill="1" applyBorder="1" applyAlignment="1">
      <alignment horizontal="center" vertical="center" wrapText="1"/>
    </xf>
    <xf numFmtId="0" fontId="8" fillId="23" borderId="29" xfId="0" applyFont="1" applyFill="1" applyBorder="1" applyAlignment="1">
      <alignment horizontal="left" vertical="center" wrapText="1"/>
    </xf>
    <xf numFmtId="0" fontId="12" fillId="23" borderId="29" xfId="0" applyFont="1" applyFill="1" applyBorder="1" applyAlignment="1">
      <alignment horizontal="left" vertical="center" wrapText="1"/>
    </xf>
    <xf numFmtId="0" fontId="10" fillId="23" borderId="29" xfId="0" applyFont="1" applyFill="1" applyBorder="1" applyAlignment="1">
      <alignment horizontal="left" wrapText="1"/>
    </xf>
    <xf numFmtId="9" fontId="12" fillId="23" borderId="29" xfId="0" applyNumberFormat="1" applyFont="1" applyFill="1" applyBorder="1" applyAlignment="1">
      <alignment horizontal="center" vertical="center" wrapText="1"/>
    </xf>
    <xf numFmtId="0" fontId="10" fillId="23" borderId="35" xfId="0" applyFont="1" applyFill="1" applyBorder="1" applyAlignment="1">
      <alignment vertical="center" wrapText="1"/>
    </xf>
    <xf numFmtId="10" fontId="10" fillId="23" borderId="29" xfId="0" applyNumberFormat="1" applyFont="1" applyFill="1" applyBorder="1" applyAlignment="1">
      <alignment horizontal="center" vertical="center" wrapText="1"/>
    </xf>
    <xf numFmtId="0" fontId="12" fillId="23" borderId="29" xfId="0" applyFont="1" applyFill="1" applyBorder="1" applyAlignment="1">
      <alignment horizontal="center" vertical="center" wrapText="1"/>
    </xf>
    <xf numFmtId="0" fontId="10" fillId="23" borderId="39" xfId="0" applyFont="1" applyFill="1" applyBorder="1" applyAlignment="1">
      <alignment horizontal="left" vertical="center" wrapText="1"/>
    </xf>
    <xf numFmtId="0" fontId="14" fillId="24" borderId="29" xfId="0" applyFont="1" applyFill="1" applyBorder="1" applyAlignment="1">
      <alignment vertical="center" wrapText="1"/>
    </xf>
    <xf numFmtId="0" fontId="8" fillId="24" borderId="35" xfId="0" applyFont="1" applyFill="1" applyBorder="1" applyAlignment="1">
      <alignment vertical="center" wrapText="1"/>
    </xf>
    <xf numFmtId="0" fontId="10" fillId="24" borderId="29" xfId="0" applyFont="1" applyFill="1" applyBorder="1" applyAlignment="1">
      <alignment horizontal="center" vertical="center" wrapText="1"/>
    </xf>
    <xf numFmtId="0" fontId="12" fillId="24" borderId="13" xfId="0" applyFont="1" applyFill="1" applyBorder="1" applyAlignment="1">
      <alignment horizontal="center" vertical="center" wrapText="1"/>
    </xf>
    <xf numFmtId="0" fontId="10" fillId="24" borderId="29" xfId="0" applyFont="1" applyFill="1" applyBorder="1" applyAlignment="1">
      <alignment horizontal="center" vertical="center"/>
    </xf>
    <xf numFmtId="2" fontId="12" fillId="24" borderId="29" xfId="0" applyNumberFormat="1"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2" fillId="24" borderId="29" xfId="0" applyFont="1" applyFill="1" applyBorder="1" applyAlignment="1">
      <alignment horizontal="center" vertical="center" wrapText="1"/>
    </xf>
    <xf numFmtId="10" fontId="12" fillId="24" borderId="29" xfId="0" applyNumberFormat="1" applyFont="1" applyFill="1" applyBorder="1" applyAlignment="1">
      <alignment horizontal="center" vertical="center" wrapText="1"/>
    </xf>
    <xf numFmtId="9" fontId="10" fillId="24" borderId="29" xfId="0" applyNumberFormat="1" applyFont="1" applyFill="1" applyBorder="1" applyAlignment="1">
      <alignment horizontal="center" vertical="center"/>
    </xf>
    <xf numFmtId="9" fontId="12" fillId="24" borderId="29" xfId="0" applyNumberFormat="1" applyFont="1" applyFill="1" applyBorder="1" applyAlignment="1">
      <alignment horizontal="center" vertical="center" wrapText="1"/>
    </xf>
    <xf numFmtId="10" fontId="10" fillId="24" borderId="29" xfId="0" applyNumberFormat="1" applyFont="1" applyFill="1" applyBorder="1" applyAlignment="1">
      <alignment horizontal="center" vertical="center" wrapText="1"/>
    </xf>
    <xf numFmtId="165" fontId="12" fillId="24" borderId="29" xfId="0" applyNumberFormat="1" applyFont="1" applyFill="1" applyBorder="1" applyAlignment="1">
      <alignment horizontal="center" vertical="center" wrapText="1"/>
    </xf>
    <xf numFmtId="9" fontId="12" fillId="24" borderId="29" xfId="0" applyNumberFormat="1" applyFont="1" applyFill="1" applyBorder="1" applyAlignment="1">
      <alignment horizontal="center" vertical="center"/>
    </xf>
    <xf numFmtId="0" fontId="12" fillId="24" borderId="13" xfId="0" applyFont="1" applyFill="1" applyBorder="1"/>
    <xf numFmtId="0" fontId="11" fillId="24" borderId="35" xfId="0" applyFont="1" applyFill="1" applyBorder="1" applyAlignment="1">
      <alignment vertical="center" wrapText="1"/>
    </xf>
    <xf numFmtId="1" fontId="12" fillId="24" borderId="29" xfId="0" applyNumberFormat="1" applyFont="1" applyFill="1" applyBorder="1" applyAlignment="1">
      <alignment horizontal="center" vertical="center" wrapText="1"/>
    </xf>
    <xf numFmtId="1" fontId="10" fillId="24" borderId="29" xfId="0" applyNumberFormat="1" applyFont="1" applyFill="1" applyBorder="1" applyAlignment="1">
      <alignment horizontal="center" vertical="center"/>
    </xf>
    <xf numFmtId="169" fontId="12" fillId="24" borderId="29" xfId="0" applyNumberFormat="1" applyFont="1" applyFill="1" applyBorder="1" applyAlignment="1">
      <alignment horizontal="center" vertical="center" wrapText="1"/>
    </xf>
    <xf numFmtId="0" fontId="10" fillId="24" borderId="29" xfId="0" applyFont="1" applyFill="1" applyBorder="1" applyAlignment="1">
      <alignment horizontal="center" wrapText="1"/>
    </xf>
    <xf numFmtId="2" fontId="10" fillId="24" borderId="29" xfId="0" applyNumberFormat="1" applyFont="1" applyFill="1" applyBorder="1" applyAlignment="1">
      <alignment horizontal="center" vertical="center"/>
    </xf>
    <xf numFmtId="1" fontId="10" fillId="24" borderId="29" xfId="0" applyNumberFormat="1" applyFont="1" applyFill="1" applyBorder="1" applyAlignment="1">
      <alignment horizontal="center" vertical="center" wrapText="1"/>
    </xf>
    <xf numFmtId="2" fontId="10" fillId="24" borderId="29" xfId="0" applyNumberFormat="1" applyFont="1" applyFill="1" applyBorder="1" applyAlignment="1">
      <alignment horizontal="center" vertical="center" wrapText="1"/>
    </xf>
    <xf numFmtId="0" fontId="8" fillId="24" borderId="29" xfId="0" applyFont="1" applyFill="1" applyBorder="1" applyAlignment="1">
      <alignment vertical="center" wrapText="1"/>
    </xf>
    <xf numFmtId="0" fontId="10" fillId="24" borderId="29" xfId="0" applyFont="1" applyFill="1" applyBorder="1" applyAlignment="1">
      <alignment vertical="center" wrapText="1"/>
    </xf>
    <xf numFmtId="9" fontId="10" fillId="24" borderId="29" xfId="0" applyNumberFormat="1" applyFont="1" applyFill="1" applyBorder="1" applyAlignment="1">
      <alignment horizontal="center" vertical="center" wrapText="1"/>
    </xf>
    <xf numFmtId="165" fontId="10" fillId="24" borderId="29" xfId="0" applyNumberFormat="1" applyFont="1" applyFill="1" applyBorder="1" applyAlignment="1">
      <alignment horizontal="center" vertical="center" wrapText="1"/>
    </xf>
    <xf numFmtId="0" fontId="12" fillId="24" borderId="35" xfId="0" applyFont="1" applyFill="1" applyBorder="1" applyAlignment="1">
      <alignment horizontal="center" vertical="center" wrapText="1"/>
    </xf>
    <xf numFmtId="0" fontId="10" fillId="24" borderId="35" xfId="0" applyFont="1" applyFill="1" applyBorder="1" applyAlignment="1">
      <alignment horizontal="center" vertical="center" wrapText="1"/>
    </xf>
    <xf numFmtId="10" fontId="12" fillId="24" borderId="35" xfId="0" applyNumberFormat="1" applyFont="1" applyFill="1" applyBorder="1" applyAlignment="1">
      <alignment horizontal="center" vertical="center" wrapText="1"/>
    </xf>
    <xf numFmtId="10" fontId="12" fillId="24" borderId="35" xfId="0" applyNumberFormat="1" applyFont="1" applyFill="1" applyBorder="1" applyAlignment="1">
      <alignment horizontal="center" vertical="center"/>
    </xf>
    <xf numFmtId="9" fontId="12" fillId="24" borderId="35" xfId="0" applyNumberFormat="1" applyFont="1" applyFill="1" applyBorder="1" applyAlignment="1">
      <alignment horizontal="center" vertical="center"/>
    </xf>
    <xf numFmtId="0" fontId="14" fillId="25" borderId="29" xfId="0" applyFont="1" applyFill="1" applyBorder="1" applyAlignment="1">
      <alignment vertical="center" wrapText="1"/>
    </xf>
    <xf numFmtId="0" fontId="11" fillId="25" borderId="29" xfId="0" applyFont="1" applyFill="1" applyBorder="1" applyAlignment="1">
      <alignment vertical="center" wrapText="1"/>
    </xf>
    <xf numFmtId="0" fontId="10" fillId="25" borderId="29" xfId="0" applyFont="1" applyFill="1" applyBorder="1" applyAlignment="1">
      <alignment vertical="center" wrapText="1"/>
    </xf>
    <xf numFmtId="0" fontId="12" fillId="25" borderId="29" xfId="0" applyFont="1" applyFill="1" applyBorder="1" applyAlignment="1">
      <alignment horizontal="center" vertical="center" wrapText="1"/>
    </xf>
    <xf numFmtId="9" fontId="12" fillId="25" borderId="29" xfId="0" applyNumberFormat="1" applyFont="1" applyFill="1" applyBorder="1" applyAlignment="1">
      <alignment horizontal="center" vertical="center" wrapText="1"/>
    </xf>
    <xf numFmtId="0" fontId="12" fillId="25" borderId="29" xfId="0" applyFont="1" applyFill="1" applyBorder="1" applyAlignment="1">
      <alignment horizontal="left" vertical="center" wrapText="1"/>
    </xf>
    <xf numFmtId="165" fontId="12" fillId="25" borderId="29" xfId="0" applyNumberFormat="1" applyFont="1" applyFill="1" applyBorder="1" applyAlignment="1">
      <alignment horizontal="center" vertical="center" wrapText="1"/>
    </xf>
    <xf numFmtId="10" fontId="12" fillId="25" borderId="29" xfId="0" applyNumberFormat="1" applyFont="1" applyFill="1" applyBorder="1" applyAlignment="1">
      <alignment horizontal="center" vertical="center" wrapText="1"/>
    </xf>
    <xf numFmtId="0" fontId="10" fillId="25" borderId="29" xfId="0" applyFont="1" applyFill="1" applyBorder="1" applyAlignment="1">
      <alignment horizontal="left" vertical="center" wrapText="1"/>
    </xf>
    <xf numFmtId="170" fontId="10" fillId="25" borderId="29" xfId="0" applyNumberFormat="1" applyFont="1" applyFill="1" applyBorder="1" applyAlignment="1">
      <alignment horizontal="center" vertical="center" wrapText="1"/>
    </xf>
    <xf numFmtId="0" fontId="12" fillId="25" borderId="29" xfId="0" applyFont="1" applyFill="1" applyBorder="1" applyAlignment="1">
      <alignment horizontal="center" vertical="center"/>
    </xf>
    <xf numFmtId="0" fontId="10" fillId="25" borderId="29" xfId="0" applyFont="1" applyFill="1" applyBorder="1" applyAlignment="1">
      <alignment horizontal="center" vertical="center"/>
    </xf>
    <xf numFmtId="0" fontId="10" fillId="25" borderId="29" xfId="0" applyFont="1" applyFill="1" applyBorder="1" applyAlignment="1">
      <alignment horizontal="center" vertical="center" wrapText="1"/>
    </xf>
    <xf numFmtId="9" fontId="10" fillId="25" borderId="29" xfId="0" applyNumberFormat="1" applyFont="1" applyFill="1" applyBorder="1" applyAlignment="1">
      <alignment horizontal="center" vertical="center" wrapText="1"/>
    </xf>
    <xf numFmtId="0" fontId="12" fillId="25" borderId="29" xfId="0" applyFont="1" applyFill="1" applyBorder="1" applyAlignment="1">
      <alignment horizontal="left" vertical="center"/>
    </xf>
    <xf numFmtId="0" fontId="11" fillId="25" borderId="29" xfId="0" applyFont="1" applyFill="1" applyBorder="1" applyAlignment="1">
      <alignment vertical="center"/>
    </xf>
    <xf numFmtId="0" fontId="11" fillId="25" borderId="29" xfId="0" applyFont="1" applyFill="1" applyBorder="1" applyAlignment="1">
      <alignment horizontal="center" vertical="center" wrapText="1"/>
    </xf>
    <xf numFmtId="0" fontId="12" fillId="25" borderId="29" xfId="0" applyFont="1" applyFill="1" applyBorder="1" applyAlignment="1">
      <alignment vertical="center" wrapText="1"/>
    </xf>
    <xf numFmtId="0" fontId="17" fillId="25" borderId="29" xfId="0" applyFont="1" applyFill="1" applyBorder="1" applyAlignment="1">
      <alignment horizontal="left" vertical="center" wrapText="1"/>
    </xf>
    <xf numFmtId="0" fontId="14" fillId="26" borderId="39" xfId="0" applyFont="1" applyFill="1" applyBorder="1" applyAlignment="1">
      <alignment vertical="center" wrapText="1"/>
    </xf>
    <xf numFmtId="0" fontId="11" fillId="26" borderId="63" xfId="0" applyFont="1" applyFill="1" applyBorder="1" applyAlignment="1">
      <alignment vertical="center" wrapText="1"/>
    </xf>
    <xf numFmtId="0" fontId="12" fillId="26" borderId="39" xfId="0" applyFont="1" applyFill="1" applyBorder="1" applyAlignment="1">
      <alignment horizontal="center" vertical="center" wrapText="1"/>
    </xf>
    <xf numFmtId="0" fontId="12" fillId="26" borderId="64" xfId="0" applyFont="1" applyFill="1" applyBorder="1" applyAlignment="1">
      <alignment horizontal="center" vertical="center" wrapText="1"/>
    </xf>
    <xf numFmtId="0" fontId="10" fillId="26" borderId="39" xfId="0" applyFont="1" applyFill="1" applyBorder="1" applyAlignment="1">
      <alignment horizontal="center" vertical="center" wrapText="1"/>
    </xf>
    <xf numFmtId="0" fontId="11" fillId="26" borderId="29" xfId="0" applyFont="1" applyFill="1" applyBorder="1" applyAlignment="1">
      <alignment vertical="center" wrapText="1"/>
    </xf>
    <xf numFmtId="0" fontId="12" fillId="26" borderId="51" xfId="0" applyFont="1" applyFill="1" applyBorder="1" applyAlignment="1">
      <alignment horizontal="center" vertical="center" wrapText="1"/>
    </xf>
    <xf numFmtId="0" fontId="12" fillId="26" borderId="13" xfId="0" applyFont="1" applyFill="1" applyBorder="1" applyAlignment="1">
      <alignment horizontal="center" vertical="center" wrapText="1"/>
    </xf>
    <xf numFmtId="0" fontId="10" fillId="26" borderId="29" xfId="0" applyFont="1" applyFill="1" applyBorder="1" applyAlignment="1">
      <alignment horizontal="center" vertical="center" wrapText="1"/>
    </xf>
    <xf numFmtId="0" fontId="12" fillId="26" borderId="29" xfId="0" applyFont="1" applyFill="1" applyBorder="1" applyAlignment="1">
      <alignment horizontal="center" vertical="center" wrapText="1"/>
    </xf>
    <xf numFmtId="0" fontId="11" fillId="26" borderId="62" xfId="0" applyFont="1" applyFill="1" applyBorder="1" applyAlignment="1">
      <alignment vertical="center" wrapText="1"/>
    </xf>
    <xf numFmtId="9" fontId="12" fillId="26" borderId="29" xfId="0" applyNumberFormat="1" applyFont="1" applyFill="1" applyBorder="1" applyAlignment="1">
      <alignment horizontal="center" vertical="center" wrapText="1"/>
    </xf>
    <xf numFmtId="0" fontId="12" fillId="26" borderId="35" xfId="0" applyFont="1" applyFill="1" applyBorder="1" applyAlignment="1">
      <alignment horizontal="center" vertical="center" wrapText="1"/>
    </xf>
    <xf numFmtId="0" fontId="12" fillId="26" borderId="29" xfId="0" applyFont="1" applyFill="1" applyBorder="1" applyAlignment="1">
      <alignment vertical="center" wrapText="1"/>
    </xf>
    <xf numFmtId="0" fontId="12" fillId="26" borderId="29" xfId="0" applyFont="1" applyFill="1" applyBorder="1" applyAlignment="1">
      <alignment horizontal="center" vertical="center"/>
    </xf>
    <xf numFmtId="0" fontId="10" fillId="26" borderId="29" xfId="0" applyFont="1" applyFill="1" applyBorder="1" applyAlignment="1">
      <alignment horizontal="center" vertical="center"/>
    </xf>
    <xf numFmtId="0" fontId="11" fillId="26" borderId="29" xfId="0" applyFont="1" applyFill="1" applyBorder="1" applyAlignment="1">
      <alignment horizontal="center" vertical="center" wrapText="1"/>
    </xf>
    <xf numFmtId="0" fontId="14" fillId="27" borderId="29" xfId="0" applyFont="1" applyFill="1" applyBorder="1" applyAlignment="1">
      <alignment vertical="center"/>
    </xf>
    <xf numFmtId="0" fontId="8" fillId="27" borderId="29" xfId="0" applyFont="1" applyFill="1" applyBorder="1" applyAlignment="1">
      <alignment vertical="center" wrapText="1"/>
    </xf>
    <xf numFmtId="0" fontId="10" fillId="27" borderId="29" xfId="0" applyFont="1" applyFill="1" applyBorder="1" applyAlignment="1">
      <alignment horizontal="center" vertical="center" wrapText="1"/>
    </xf>
    <xf numFmtId="0" fontId="10" fillId="27" borderId="13" xfId="0" applyFont="1" applyFill="1" applyBorder="1" applyAlignment="1">
      <alignment horizontal="center" vertical="center" wrapText="1"/>
    </xf>
    <xf numFmtId="165" fontId="10" fillId="27" borderId="29" xfId="0" applyNumberFormat="1" applyFont="1" applyFill="1" applyBorder="1" applyAlignment="1">
      <alignment horizontal="center" vertical="center" wrapText="1"/>
    </xf>
    <xf numFmtId="9" fontId="10" fillId="27" borderId="29" xfId="0" applyNumberFormat="1" applyFont="1" applyFill="1" applyBorder="1" applyAlignment="1">
      <alignment horizontal="center" vertical="center" wrapText="1"/>
    </xf>
    <xf numFmtId="170" fontId="10" fillId="27" borderId="29" xfId="0" applyNumberFormat="1" applyFont="1" applyFill="1" applyBorder="1" applyAlignment="1">
      <alignment horizontal="center" vertical="center" wrapText="1"/>
    </xf>
    <xf numFmtId="170" fontId="10" fillId="27" borderId="29" xfId="0" applyNumberFormat="1" applyFont="1" applyFill="1" applyBorder="1" applyAlignment="1">
      <alignment horizontal="center" vertical="center"/>
    </xf>
    <xf numFmtId="0" fontId="8" fillId="27" borderId="29" xfId="0" applyFont="1" applyFill="1" applyBorder="1" applyAlignment="1">
      <alignment horizontal="center" vertical="center" wrapText="1"/>
    </xf>
    <xf numFmtId="0" fontId="14" fillId="24" borderId="29" xfId="0" applyFont="1" applyFill="1" applyBorder="1" applyAlignment="1">
      <alignment vertical="center"/>
    </xf>
    <xf numFmtId="0" fontId="11" fillId="24" borderId="29" xfId="0" applyFont="1" applyFill="1" applyBorder="1" applyAlignment="1">
      <alignment vertical="center" wrapText="1"/>
    </xf>
    <xf numFmtId="0" fontId="31" fillId="24" borderId="29" xfId="0" applyFont="1" applyFill="1" applyBorder="1" applyAlignment="1">
      <alignment horizontal="center" vertical="center"/>
    </xf>
    <xf numFmtId="0" fontId="32" fillId="24" borderId="51"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2" fillId="24" borderId="29" xfId="0" applyFont="1" applyFill="1" applyBorder="1" applyAlignment="1">
      <alignment horizontal="center" vertical="center"/>
    </xf>
    <xf numFmtId="0" fontId="32" fillId="24" borderId="65" xfId="0" applyFont="1" applyFill="1" applyBorder="1" applyAlignment="1">
      <alignment horizontal="center" vertical="center" wrapText="1"/>
    </xf>
    <xf numFmtId="0" fontId="10" fillId="24" borderId="65" xfId="0" applyFont="1" applyFill="1" applyBorder="1" applyAlignment="1">
      <alignment horizontal="center" vertical="center" wrapText="1"/>
    </xf>
    <xf numFmtId="0" fontId="8" fillId="24" borderId="29" xfId="0" applyFont="1" applyFill="1" applyBorder="1" applyAlignment="1">
      <alignment horizontal="center" vertical="center" wrapText="1"/>
    </xf>
    <xf numFmtId="0" fontId="11" fillId="27" borderId="29" xfId="0" applyFont="1" applyFill="1" applyBorder="1" applyAlignment="1">
      <alignment horizontal="center" vertical="center" wrapText="1"/>
    </xf>
    <xf numFmtId="0" fontId="12" fillId="27" borderId="13" xfId="0" applyFont="1" applyFill="1" applyBorder="1" applyAlignment="1">
      <alignment horizontal="center" vertical="center" wrapText="1"/>
    </xf>
    <xf numFmtId="0" fontId="10" fillId="27" borderId="29" xfId="0" applyFont="1" applyFill="1" applyBorder="1" applyAlignment="1">
      <alignment horizontal="center" vertical="center"/>
    </xf>
    <xf numFmtId="9" fontId="12" fillId="27" borderId="29" xfId="0" applyNumberFormat="1" applyFont="1" applyFill="1" applyBorder="1" applyAlignment="1">
      <alignment horizontal="center" vertical="center" wrapText="1"/>
    </xf>
    <xf numFmtId="0" fontId="12" fillId="27" borderId="29" xfId="0" applyFont="1" applyFill="1" applyBorder="1" applyAlignment="1">
      <alignment horizontal="center" vertical="center" wrapText="1"/>
    </xf>
    <xf numFmtId="0" fontId="8" fillId="27" borderId="35" xfId="0" applyFont="1" applyFill="1" applyBorder="1" applyAlignment="1">
      <alignment vertical="center" wrapText="1"/>
    </xf>
    <xf numFmtId="0" fontId="10" fillId="27" borderId="39" xfId="0" applyFont="1" applyFill="1" applyBorder="1" applyAlignment="1">
      <alignment horizontal="center" vertical="center" wrapText="1"/>
    </xf>
    <xf numFmtId="0" fontId="10" fillId="27" borderId="64" xfId="0" applyFont="1" applyFill="1" applyBorder="1" applyAlignment="1">
      <alignment horizontal="center" vertical="center" wrapText="1"/>
    </xf>
    <xf numFmtId="0" fontId="10" fillId="27" borderId="39" xfId="0" applyFont="1" applyFill="1" applyBorder="1" applyAlignment="1">
      <alignment horizontal="center" vertical="center"/>
    </xf>
    <xf numFmtId="1" fontId="12" fillId="27" borderId="29" xfId="0" applyNumberFormat="1" applyFont="1" applyFill="1" applyBorder="1" applyAlignment="1">
      <alignment horizontal="center" vertical="center" wrapText="1"/>
    </xf>
    <xf numFmtId="0" fontId="33" fillId="27" borderId="29" xfId="0" applyFont="1" applyFill="1" applyBorder="1" applyAlignment="1">
      <alignment vertical="center" wrapText="1"/>
    </xf>
    <xf numFmtId="0" fontId="12" fillId="0" borderId="66" xfId="0" applyFont="1" applyBorder="1" applyAlignment="1">
      <alignment horizontal="center" vertical="center" wrapText="1"/>
    </xf>
    <xf numFmtId="9" fontId="12" fillId="0" borderId="66" xfId="0" applyNumberFormat="1" applyFont="1" applyBorder="1" applyAlignment="1">
      <alignment horizontal="center" vertical="center" wrapText="1"/>
    </xf>
    <xf numFmtId="0" fontId="12" fillId="0" borderId="60" xfId="0" applyFont="1" applyBorder="1" applyAlignment="1">
      <alignment horizontal="center" vertical="center" wrapText="1"/>
    </xf>
    <xf numFmtId="0" fontId="10" fillId="0" borderId="60" xfId="0" applyFont="1" applyBorder="1" applyAlignment="1">
      <alignment horizontal="center" vertical="center" wrapText="1"/>
    </xf>
    <xf numFmtId="1" fontId="12" fillId="0" borderId="43" xfId="0" applyNumberFormat="1" applyFont="1" applyBorder="1" applyAlignment="1">
      <alignment vertical="center" wrapText="1"/>
    </xf>
    <xf numFmtId="9" fontId="12" fillId="0" borderId="39" xfId="0" applyNumberFormat="1" applyFont="1" applyBorder="1" applyAlignment="1">
      <alignment horizontal="center" vertical="center" wrapText="1"/>
    </xf>
    <xf numFmtId="0" fontId="12" fillId="0" borderId="35" xfId="0" applyFont="1" applyBorder="1" applyAlignment="1">
      <alignment horizontal="center" vertical="center" wrapText="1"/>
    </xf>
    <xf numFmtId="0" fontId="10" fillId="0" borderId="35" xfId="0" applyFont="1" applyBorder="1" applyAlignment="1">
      <alignment horizontal="center" vertical="center" wrapText="1"/>
    </xf>
    <xf numFmtId="1" fontId="12" fillId="0" borderId="62" xfId="0" applyNumberFormat="1" applyFont="1" applyBorder="1" applyAlignment="1">
      <alignment vertical="center" wrapText="1"/>
    </xf>
    <xf numFmtId="9" fontId="12" fillId="0" borderId="35"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0" fontId="42" fillId="0" borderId="66" xfId="1" applyFont="1" applyFill="1" applyBorder="1" applyAlignment="1" applyProtection="1">
      <alignment horizontal="center" vertical="center" wrapText="1"/>
      <protection locked="0"/>
    </xf>
    <xf numFmtId="10" fontId="10" fillId="0" borderId="29" xfId="15" applyNumberFormat="1" applyFont="1" applyFill="1" applyBorder="1" applyAlignment="1">
      <alignment horizontal="center" vertical="center" wrapText="1"/>
    </xf>
    <xf numFmtId="0" fontId="44" fillId="0" borderId="29"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2" fillId="0" borderId="66" xfId="0" applyFont="1" applyBorder="1"/>
    <xf numFmtId="0" fontId="2" fillId="5" borderId="66" xfId="0" applyFont="1" applyFill="1" applyBorder="1"/>
    <xf numFmtId="0" fontId="0" fillId="30" borderId="0" xfId="0" applyFont="1" applyFill="1" applyAlignment="1"/>
    <xf numFmtId="0" fontId="12" fillId="30" borderId="0" xfId="0" applyFont="1" applyFill="1"/>
    <xf numFmtId="0" fontId="10" fillId="0" borderId="66" xfId="0" applyFont="1" applyBorder="1" applyAlignment="1">
      <alignment horizontal="center" vertical="center" wrapText="1"/>
    </xf>
    <xf numFmtId="0" fontId="10" fillId="0" borderId="66" xfId="0" applyFont="1" applyBorder="1" applyAlignment="1">
      <alignment vertical="center" wrapText="1"/>
    </xf>
    <xf numFmtId="0" fontId="10" fillId="10" borderId="29" xfId="0" applyFont="1" applyFill="1" applyBorder="1" applyAlignment="1">
      <alignment vertical="center" wrapText="1"/>
    </xf>
    <xf numFmtId="0" fontId="10" fillId="5" borderId="29" xfId="0" applyFont="1" applyFill="1" applyBorder="1" applyAlignment="1">
      <alignment vertical="center" wrapText="1"/>
    </xf>
    <xf numFmtId="0" fontId="10" fillId="5" borderId="35" xfId="0" applyFont="1" applyFill="1" applyBorder="1" applyAlignment="1">
      <alignment vertical="center" wrapText="1"/>
    </xf>
    <xf numFmtId="0" fontId="46" fillId="0" borderId="29" xfId="0" applyFont="1" applyBorder="1" applyAlignment="1">
      <alignment horizontal="center" vertical="center" wrapText="1"/>
    </xf>
    <xf numFmtId="0" fontId="42" fillId="0" borderId="29" xfId="0" applyFont="1" applyBorder="1" applyAlignment="1">
      <alignment horizontal="center" vertical="center" wrapText="1"/>
    </xf>
    <xf numFmtId="0" fontId="10" fillId="0" borderId="24" xfId="0" applyFont="1" applyBorder="1" applyAlignment="1">
      <alignment horizontal="left" vertical="center" wrapText="1"/>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8" fillId="31" borderId="8" xfId="0" applyFont="1" applyFill="1" applyBorder="1" applyAlignment="1">
      <alignment horizontal="center" vertical="center"/>
    </xf>
    <xf numFmtId="14" fontId="48" fillId="31" borderId="6" xfId="0" quotePrefix="1" applyNumberFormat="1" applyFont="1" applyFill="1" applyBorder="1" applyAlignment="1">
      <alignment horizontal="center" vertical="center"/>
    </xf>
    <xf numFmtId="0" fontId="48" fillId="31" borderId="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12" fillId="0" borderId="9" xfId="0" applyFont="1" applyBorder="1" applyAlignment="1">
      <alignment horizontal="left" vertical="center"/>
    </xf>
    <xf numFmtId="0" fontId="4" fillId="0" borderId="12" xfId="0" applyFont="1" applyBorder="1" applyAlignment="1">
      <alignment horizontal="left"/>
    </xf>
    <xf numFmtId="0" fontId="4" fillId="0" borderId="10" xfId="0" applyFont="1" applyBorder="1" applyAlignment="1">
      <alignment horizontal="left"/>
    </xf>
    <xf numFmtId="0" fontId="10" fillId="0" borderId="9" xfId="0" applyFont="1" applyBorder="1" applyAlignment="1">
      <alignment horizontal="left" vertical="center"/>
    </xf>
    <xf numFmtId="0" fontId="11" fillId="6" borderId="9" xfId="0" applyFont="1" applyFill="1" applyBorder="1" applyAlignment="1">
      <alignment horizontal="center" vertical="center" wrapText="1"/>
    </xf>
    <xf numFmtId="0" fontId="4" fillId="0" borderId="10" xfId="0" applyFont="1" applyBorder="1"/>
    <xf numFmtId="0" fontId="12" fillId="6" borderId="9" xfId="0" applyFont="1" applyFill="1" applyBorder="1" applyAlignment="1">
      <alignment horizontal="left" vertical="center" wrapText="1"/>
    </xf>
    <xf numFmtId="0" fontId="4" fillId="0" borderId="12" xfId="0" applyFont="1" applyBorder="1"/>
    <xf numFmtId="0" fontId="11" fillId="6" borderId="9" xfId="0" applyFont="1" applyFill="1" applyBorder="1" applyAlignment="1">
      <alignment horizontal="center" vertical="center"/>
    </xf>
    <xf numFmtId="0" fontId="11" fillId="0" borderId="24" xfId="0" applyFont="1" applyBorder="1" applyAlignment="1">
      <alignment horizontal="center" vertical="center" wrapText="1"/>
    </xf>
    <xf numFmtId="0" fontId="4" fillId="0" borderId="26" xfId="0" applyFont="1" applyBorder="1"/>
    <xf numFmtId="0" fontId="11" fillId="6" borderId="14" xfId="0" applyFont="1" applyFill="1" applyBorder="1" applyAlignment="1">
      <alignment horizontal="center" vertical="center" wrapText="1"/>
    </xf>
    <xf numFmtId="0" fontId="4" fillId="0" borderId="15" xfId="0" applyFont="1" applyBorder="1"/>
    <xf numFmtId="0" fontId="4" fillId="0" borderId="21" xfId="0" applyFont="1" applyBorder="1"/>
    <xf numFmtId="0" fontId="4" fillId="0" borderId="23" xfId="0" applyFont="1" applyBorder="1"/>
    <xf numFmtId="0" fontId="11" fillId="6" borderId="27" xfId="0" applyFont="1" applyFill="1" applyBorder="1" applyAlignment="1">
      <alignment horizontal="center" vertical="center" wrapText="1"/>
    </xf>
    <xf numFmtId="0" fontId="4" fillId="0" borderId="28" xfId="0" applyFont="1" applyBorder="1"/>
    <xf numFmtId="0" fontId="10" fillId="0" borderId="12" xfId="0" applyFont="1" applyBorder="1" applyAlignment="1">
      <alignment horizontal="left" vertical="center"/>
    </xf>
    <xf numFmtId="0" fontId="10" fillId="0" borderId="9" xfId="0" applyFont="1" applyBorder="1" applyAlignment="1">
      <alignment horizontal="left" vertical="center" wrapText="1"/>
    </xf>
    <xf numFmtId="0" fontId="10" fillId="0" borderId="66" xfId="0" applyFont="1" applyBorder="1" applyAlignment="1">
      <alignment horizontal="left" vertical="center" wrapText="1"/>
    </xf>
    <xf numFmtId="0" fontId="4" fillId="0" borderId="66" xfId="0" applyFont="1" applyBorder="1" applyAlignment="1">
      <alignment horizontal="left"/>
    </xf>
    <xf numFmtId="0" fontId="11" fillId="6" borderId="66" xfId="0" applyFont="1" applyFill="1" applyBorder="1" applyAlignment="1">
      <alignment horizontal="center" vertical="center" wrapText="1"/>
    </xf>
    <xf numFmtId="0" fontId="4" fillId="0" borderId="66" xfId="0" applyFont="1" applyBorder="1"/>
    <xf numFmtId="0" fontId="12" fillId="0" borderId="9" xfId="0" applyFont="1" applyBorder="1" applyAlignment="1">
      <alignment horizontal="left" vertical="center" wrapText="1"/>
    </xf>
    <xf numFmtId="0" fontId="12" fillId="0" borderId="27" xfId="0" applyFont="1" applyBorder="1" applyAlignment="1">
      <alignment horizontal="left" vertical="center" wrapText="1"/>
    </xf>
    <xf numFmtId="0" fontId="4" fillId="0" borderId="33" xfId="0" applyFont="1" applyBorder="1" applyAlignment="1">
      <alignment horizontal="left"/>
    </xf>
    <xf numFmtId="0" fontId="4" fillId="0" borderId="62" xfId="0" applyFont="1" applyBorder="1" applyAlignment="1">
      <alignment horizontal="left"/>
    </xf>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10" fillId="0" borderId="14" xfId="0" applyFont="1" applyBorder="1" applyAlignment="1">
      <alignment horizontal="left" vertical="center"/>
    </xf>
    <xf numFmtId="0" fontId="4" fillId="0" borderId="16" xfId="0" applyFont="1" applyBorder="1" applyAlignment="1">
      <alignment horizontal="left"/>
    </xf>
    <xf numFmtId="0" fontId="4" fillId="0" borderId="15" xfId="0" applyFont="1" applyBorder="1" applyAlignment="1">
      <alignment horizontal="left"/>
    </xf>
    <xf numFmtId="0" fontId="4" fillId="0" borderId="17" xfId="0" applyFont="1" applyBorder="1" applyAlignment="1">
      <alignment horizontal="left"/>
    </xf>
    <xf numFmtId="0" fontId="0" fillId="0" borderId="0" xfId="0" applyFont="1" applyAlignment="1">
      <alignment horizontal="left"/>
    </xf>
    <xf numFmtId="0" fontId="4" fillId="0" borderId="18"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11" fillId="6" borderId="24" xfId="0" applyFont="1" applyFill="1" applyBorder="1" applyAlignment="1">
      <alignment horizontal="center" vertical="center" wrapText="1"/>
    </xf>
    <xf numFmtId="0" fontId="4" fillId="0" borderId="25" xfId="0" applyFont="1" applyBorder="1"/>
    <xf numFmtId="0" fontId="4" fillId="0" borderId="63" xfId="0" applyFont="1" applyBorder="1"/>
    <xf numFmtId="0" fontId="11" fillId="6" borderId="66" xfId="0" applyFont="1" applyFill="1" applyBorder="1" applyAlignment="1">
      <alignment horizontal="center" vertical="center"/>
    </xf>
    <xf numFmtId="0" fontId="10" fillId="0" borderId="30" xfId="0" applyFont="1" applyBorder="1" applyAlignment="1">
      <alignment horizontal="left" vertical="center" wrapText="1"/>
    </xf>
    <xf numFmtId="0" fontId="4" fillId="0" borderId="31" xfId="0" applyFont="1" applyBorder="1" applyAlignment="1">
      <alignment horizontal="left"/>
    </xf>
    <xf numFmtId="0" fontId="4" fillId="0" borderId="32" xfId="0" applyFont="1" applyBorder="1" applyAlignment="1">
      <alignment horizontal="left"/>
    </xf>
    <xf numFmtId="0" fontId="11" fillId="5" borderId="2" xfId="0" applyFont="1" applyFill="1" applyBorder="1" applyAlignment="1">
      <alignment horizontal="center" vertical="center"/>
    </xf>
    <xf numFmtId="0" fontId="4" fillId="0" borderId="34" xfId="0" applyFont="1" applyBorder="1"/>
    <xf numFmtId="0" fontId="12" fillId="0" borderId="14" xfId="0" applyFont="1" applyBorder="1" applyAlignment="1">
      <alignment horizontal="center" vertical="center" wrapText="1"/>
    </xf>
    <xf numFmtId="0" fontId="11" fillId="5" borderId="9" xfId="0" applyFont="1" applyFill="1" applyBorder="1" applyAlignment="1">
      <alignment horizontal="center" vertical="center"/>
    </xf>
    <xf numFmtId="0" fontId="15" fillId="6" borderId="9" xfId="0" applyFont="1" applyFill="1" applyBorder="1" applyAlignment="1">
      <alignment horizontal="center" vertical="center" wrapText="1"/>
    </xf>
    <xf numFmtId="0" fontId="4" fillId="0" borderId="65" xfId="0" applyFont="1" applyBorder="1"/>
    <xf numFmtId="0" fontId="10" fillId="0" borderId="66" xfId="0" applyFont="1" applyBorder="1" applyAlignment="1">
      <alignment wrapText="1"/>
    </xf>
    <xf numFmtId="0" fontId="4" fillId="0" borderId="42" xfId="0" applyFont="1" applyBorder="1"/>
    <xf numFmtId="0" fontId="4" fillId="0" borderId="43" xfId="0" applyFont="1" applyBorder="1"/>
    <xf numFmtId="0" fontId="4" fillId="0" borderId="62" xfId="0" applyFont="1" applyBorder="1"/>
    <xf numFmtId="49" fontId="10" fillId="0" borderId="9" xfId="0" applyNumberFormat="1" applyFont="1" applyBorder="1" applyAlignment="1">
      <alignment horizontal="left" vertical="center" wrapText="1"/>
    </xf>
    <xf numFmtId="0" fontId="11" fillId="6" borderId="38" xfId="0" applyFont="1" applyFill="1" applyBorder="1" applyAlignment="1">
      <alignment horizontal="center" vertical="center" wrapText="1"/>
    </xf>
    <xf numFmtId="0" fontId="4" fillId="0" borderId="40" xfId="0" applyFont="1" applyBorder="1"/>
    <xf numFmtId="0" fontId="11" fillId="6" borderId="36" xfId="0" applyFont="1" applyFill="1" applyBorder="1" applyAlignment="1">
      <alignment horizontal="center" vertical="center" wrapText="1"/>
    </xf>
    <xf numFmtId="0" fontId="4" fillId="0" borderId="37" xfId="0" applyFont="1" applyBorder="1"/>
    <xf numFmtId="0" fontId="11" fillId="5" borderId="2"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8" fillId="6" borderId="24" xfId="0" applyFont="1" applyFill="1" applyBorder="1" applyAlignment="1">
      <alignment horizontal="center" vertical="center" textRotation="90" wrapText="1"/>
    </xf>
    <xf numFmtId="0" fontId="10" fillId="0" borderId="9" xfId="0" applyFont="1" applyBorder="1" applyAlignment="1">
      <alignment horizontal="center" vertical="center"/>
    </xf>
    <xf numFmtId="0" fontId="18" fillId="6" borderId="24" xfId="0" applyFont="1" applyFill="1" applyBorder="1" applyAlignment="1">
      <alignment horizontal="center" vertical="center" textRotation="90"/>
    </xf>
    <xf numFmtId="0" fontId="8" fillId="0" borderId="24" xfId="0" applyFont="1" applyBorder="1" applyAlignment="1">
      <alignment horizontal="center" vertical="center" wrapText="1"/>
    </xf>
    <xf numFmtId="0" fontId="8" fillId="6" borderId="9"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9" fillId="0" borderId="9" xfId="0" applyFont="1" applyBorder="1" applyAlignment="1">
      <alignment horizontal="center" vertical="center"/>
    </xf>
    <xf numFmtId="0" fontId="9" fillId="6" borderId="9" xfId="0" applyFont="1" applyFill="1" applyBorder="1" applyAlignment="1">
      <alignment horizontal="center" vertical="center"/>
    </xf>
    <xf numFmtId="166" fontId="10" fillId="0" borderId="9" xfId="0" applyNumberFormat="1" applyFont="1" applyBorder="1" applyAlignment="1">
      <alignment horizontal="center" vertical="center" wrapText="1"/>
    </xf>
    <xf numFmtId="0" fontId="9"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4" fillId="0" borderId="16" xfId="0" applyFont="1" applyBorder="1"/>
    <xf numFmtId="0" fontId="0" fillId="0" borderId="0" xfId="0" applyFont="1" applyAlignment="1"/>
    <xf numFmtId="0" fontId="4" fillId="0" borderId="22" xfId="0" applyFont="1" applyBorder="1"/>
    <xf numFmtId="0" fontId="8" fillId="6" borderId="9" xfId="0" applyFont="1" applyFill="1" applyBorder="1" applyAlignment="1">
      <alignment horizontal="center" vertical="center"/>
    </xf>
    <xf numFmtId="0" fontId="8" fillId="0" borderId="0" xfId="0" applyFont="1" applyAlignment="1">
      <alignment horizontal="left" vertical="center" wrapText="1"/>
    </xf>
    <xf numFmtId="0" fontId="8" fillId="13" borderId="24" xfId="0" applyFont="1" applyFill="1" applyBorder="1" applyAlignment="1">
      <alignment horizontal="center" vertical="center" wrapText="1"/>
    </xf>
    <xf numFmtId="0" fontId="11" fillId="13" borderId="36" xfId="0" applyFont="1" applyFill="1" applyBorder="1" applyAlignment="1">
      <alignment horizontal="center" vertical="center" wrapText="1"/>
    </xf>
    <xf numFmtId="0" fontId="11" fillId="13" borderId="24" xfId="0" applyFont="1" applyFill="1" applyBorder="1" applyAlignment="1">
      <alignment horizontal="center" vertical="center" wrapText="1"/>
    </xf>
    <xf numFmtId="167" fontId="10" fillId="0" borderId="24" xfId="0" applyNumberFormat="1" applyFont="1" applyBorder="1" applyAlignment="1">
      <alignment horizontal="center" vertical="center" wrapText="1"/>
    </xf>
    <xf numFmtId="167" fontId="10" fillId="5" borderId="24" xfId="0" applyNumberFormat="1" applyFont="1" applyFill="1" applyBorder="1" applyAlignment="1">
      <alignment horizontal="center" vertical="center" wrapText="1"/>
    </xf>
    <xf numFmtId="0" fontId="23" fillId="14" borderId="24"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8" fillId="6" borderId="24" xfId="0" applyFont="1" applyFill="1" applyBorder="1" applyAlignment="1">
      <alignment horizontal="center" vertical="center" wrapText="1"/>
    </xf>
    <xf numFmtId="167" fontId="10" fillId="5" borderId="44" xfId="0" applyNumberFormat="1" applyFont="1" applyFill="1" applyBorder="1" applyAlignment="1">
      <alignment horizontal="center" vertical="center" wrapText="1"/>
    </xf>
    <xf numFmtId="0" fontId="4" fillId="0" borderId="45" xfId="0" applyFont="1" applyBorder="1"/>
    <xf numFmtId="0" fontId="4" fillId="0" borderId="46" xfId="0" applyFont="1" applyBorder="1"/>
    <xf numFmtId="0" fontId="11" fillId="5" borderId="44"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0" borderId="9" xfId="0" applyFont="1" applyBorder="1" applyAlignment="1">
      <alignment horizontal="center" vertical="center"/>
    </xf>
    <xf numFmtId="0" fontId="8" fillId="0" borderId="47" xfId="0" applyFont="1" applyBorder="1" applyAlignment="1">
      <alignment horizontal="center" vertical="center" wrapText="1"/>
    </xf>
    <xf numFmtId="0" fontId="4" fillId="0" borderId="48" xfId="0" applyFont="1" applyBorder="1"/>
    <xf numFmtId="0" fontId="4" fillId="0" borderId="49" xfId="0" applyFont="1" applyBorder="1"/>
    <xf numFmtId="166" fontId="11" fillId="6" borderId="9" xfId="0" applyNumberFormat="1" applyFont="1" applyFill="1" applyBorder="1" applyAlignment="1">
      <alignment horizontal="center" vertical="center" wrapText="1"/>
    </xf>
    <xf numFmtId="166" fontId="11" fillId="6" borderId="24" xfId="0" applyNumberFormat="1" applyFont="1" applyFill="1" applyBorder="1" applyAlignment="1">
      <alignment horizontal="center" vertical="center" wrapText="1"/>
    </xf>
    <xf numFmtId="0" fontId="4" fillId="0" borderId="50" xfId="0" applyFont="1" applyBorder="1"/>
    <xf numFmtId="0" fontId="8" fillId="5" borderId="2" xfId="0" applyFont="1" applyFill="1" applyBorder="1" applyAlignment="1">
      <alignment horizontal="center" vertical="center" wrapText="1"/>
    </xf>
    <xf numFmtId="0" fontId="10" fillId="5" borderId="2" xfId="0" applyFont="1" applyFill="1" applyBorder="1" applyAlignment="1">
      <alignment horizontal="left" vertical="center"/>
    </xf>
    <xf numFmtId="0" fontId="12" fillId="13" borderId="9"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1" fillId="6" borderId="27" xfId="0" applyFont="1" applyFill="1" applyBorder="1" applyAlignment="1">
      <alignment horizontal="center" vertical="center"/>
    </xf>
    <xf numFmtId="0" fontId="8" fillId="15" borderId="13" xfId="0" applyFont="1" applyFill="1" applyBorder="1" applyAlignment="1">
      <alignment horizontal="center"/>
    </xf>
    <xf numFmtId="0" fontId="8" fillId="15" borderId="65" xfId="0" applyFont="1" applyFill="1" applyBorder="1" applyAlignment="1">
      <alignment horizontal="center"/>
    </xf>
    <xf numFmtId="0" fontId="8" fillId="15" borderId="51" xfId="0" applyFont="1" applyFill="1" applyBorder="1" applyAlignment="1">
      <alignment horizontal="center"/>
    </xf>
    <xf numFmtId="0" fontId="10" fillId="5" borderId="9" xfId="0" applyFont="1" applyFill="1" applyBorder="1" applyAlignment="1">
      <alignment horizontal="left" vertical="center" wrapText="1"/>
    </xf>
    <xf numFmtId="0" fontId="11" fillId="0" borderId="9" xfId="0" applyFont="1" applyBorder="1" applyAlignment="1">
      <alignment horizontal="center" vertical="center" wrapText="1"/>
    </xf>
    <xf numFmtId="0" fontId="24" fillId="5" borderId="2"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24" xfId="0" applyFont="1" applyFill="1" applyBorder="1" applyAlignment="1">
      <alignment horizontal="center" vertical="center"/>
    </xf>
    <xf numFmtId="0" fontId="25" fillId="0" borderId="0" xfId="0" applyFont="1" applyAlignment="1">
      <alignment horizontal="center" vertical="center" wrapText="1"/>
    </xf>
    <xf numFmtId="0" fontId="29" fillId="0" borderId="24" xfId="0" applyFont="1" applyBorder="1" applyAlignment="1">
      <alignment horizontal="center" vertical="center" wrapText="1"/>
    </xf>
    <xf numFmtId="1" fontId="30" fillId="0" borderId="24" xfId="0" applyNumberFormat="1" applyFont="1" applyBorder="1" applyAlignment="1">
      <alignment horizontal="center" vertical="center" wrapText="1"/>
    </xf>
    <xf numFmtId="0" fontId="12" fillId="27" borderId="24" xfId="0" applyFont="1" applyFill="1" applyBorder="1" applyAlignment="1">
      <alignment horizontal="center" vertical="center" wrapText="1"/>
    </xf>
    <xf numFmtId="0" fontId="10" fillId="27" borderId="24" xfId="0" applyFont="1" applyFill="1" applyBorder="1" applyAlignment="1">
      <alignment horizontal="center" vertical="center" wrapText="1"/>
    </xf>
    <xf numFmtId="0" fontId="9" fillId="22" borderId="24" xfId="0" applyFont="1" applyFill="1" applyBorder="1" applyAlignment="1">
      <alignment horizontal="center" vertical="center" wrapText="1"/>
    </xf>
    <xf numFmtId="0" fontId="9" fillId="22" borderId="9" xfId="0" applyFont="1" applyFill="1" applyBorder="1" applyAlignment="1">
      <alignment horizontal="center" vertical="center" wrapText="1"/>
    </xf>
    <xf numFmtId="0" fontId="12" fillId="24" borderId="24" xfId="0" applyFont="1" applyFill="1" applyBorder="1" applyAlignment="1">
      <alignment horizontal="center" vertical="center" wrapText="1"/>
    </xf>
    <xf numFmtId="0" fontId="10" fillId="23" borderId="24" xfId="0" applyFont="1" applyFill="1" applyBorder="1" applyAlignment="1">
      <alignment horizontal="left" vertical="center" wrapText="1"/>
    </xf>
    <xf numFmtId="165" fontId="10" fillId="24" borderId="24" xfId="0" applyNumberFormat="1" applyFont="1" applyFill="1" applyBorder="1" applyAlignment="1">
      <alignment horizontal="center" vertical="center" wrapText="1"/>
    </xf>
  </cellXfs>
  <cellStyles count="16">
    <cellStyle name="Énfasis1 2" xfId="10"/>
    <cellStyle name="Millares 2" xfId="11"/>
    <cellStyle name="Millares 3" xfId="2"/>
    <cellStyle name="Moneda [0] 2" xfId="12"/>
    <cellStyle name="Moneda 2" xfId="8"/>
    <cellStyle name="Moneda 3" xfId="14"/>
    <cellStyle name="Moneda 4" xfId="3"/>
    <cellStyle name="Neutral 2" xfId="13"/>
    <cellStyle name="Normal" xfId="0" builtinId="0"/>
    <cellStyle name="Normal 10" xfId="9"/>
    <cellStyle name="Normal 2" xfId="4"/>
    <cellStyle name="Normal 3" xfId="1"/>
    <cellStyle name="Porcentaje" xfId="15" builtinId="5"/>
    <cellStyle name="Porcentaje 2" xfId="7"/>
    <cellStyle name="Porcentaje 3" xfId="5"/>
    <cellStyle name="Porcentual 2" xfId="6"/>
  </cellStyles>
  <dxfs count="1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1" formatCode="&quot;Riesgo Marginal&quot;"/>
      <fill>
        <patternFill patternType="solid">
          <fgColor theme="0"/>
          <bgColor theme="0"/>
        </patternFill>
      </fill>
    </dxf>
    <dxf>
      <numFmt numFmtId="172" formatCode="&quot;Riesgo Apreciable&quot;"/>
      <fill>
        <patternFill patternType="solid">
          <fgColor rgb="FFFFFF99"/>
          <bgColor rgb="FFFFFF99"/>
        </patternFill>
      </fill>
    </dxf>
    <dxf>
      <numFmt numFmtId="173" formatCode="&quot;Riesgo Importante&quot;"/>
      <fill>
        <patternFill patternType="solid">
          <fgColor rgb="FFFFC000"/>
          <bgColor rgb="FFFFC000"/>
        </patternFill>
      </fill>
    </dxf>
    <dxf>
      <font>
        <color theme="0"/>
      </font>
      <numFmt numFmtId="174"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2</xdr:col>
      <xdr:colOff>228600</xdr:colOff>
      <xdr:row>1</xdr:row>
      <xdr:rowOff>19050</xdr:rowOff>
    </xdr:from>
    <xdr:ext cx="5248275" cy="933450"/>
    <xdr:sp macro="" textlink="">
      <xdr:nvSpPr>
        <xdr:cNvPr id="3" name="Shape 3">
          <a:extLst>
            <a:ext uri="{FF2B5EF4-FFF2-40B4-BE49-F238E27FC236}">
              <a16:creationId xmlns:a16="http://schemas.microsoft.com/office/drawing/2014/main" id="{00000000-0008-0000-0000-000003000000}"/>
            </a:ext>
          </a:extLst>
        </xdr:cNvPr>
        <xdr:cNvSpPr/>
      </xdr:nvSpPr>
      <xdr:spPr>
        <a:xfrm>
          <a:off x="2726625" y="3318038"/>
          <a:ext cx="5238750" cy="923925"/>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285750</xdr:colOff>
      <xdr:row>7</xdr:row>
      <xdr:rowOff>38100</xdr:rowOff>
    </xdr:from>
    <xdr:ext cx="5572125" cy="6858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78988" y="3456150"/>
          <a:ext cx="5534025"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266700</xdr:colOff>
      <xdr:row>12</xdr:row>
      <xdr:rowOff>95250</xdr:rowOff>
    </xdr:from>
    <xdr:ext cx="5572125" cy="6858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78988" y="3456150"/>
          <a:ext cx="5534025"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257175</xdr:colOff>
      <xdr:row>18</xdr:row>
      <xdr:rowOff>-28575</xdr:rowOff>
    </xdr:from>
    <xdr:ext cx="5600700" cy="6858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64700" y="3456150"/>
          <a:ext cx="5562600"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190500</xdr:colOff>
      <xdr:row>22</xdr:row>
      <xdr:rowOff>-19050</xdr:rowOff>
    </xdr:from>
    <xdr:ext cx="5676900" cy="12192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26600" y="3189450"/>
          <a:ext cx="5638800" cy="11811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323850</xdr:colOff>
      <xdr:row>29</xdr:row>
      <xdr:rowOff>-38100</xdr:rowOff>
    </xdr:from>
    <xdr:ext cx="5600700" cy="6858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64700" y="3456150"/>
          <a:ext cx="5562600"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361950</xdr:colOff>
      <xdr:row>34</xdr:row>
      <xdr:rowOff>0</xdr:rowOff>
    </xdr:from>
    <xdr:ext cx="5600700" cy="8858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64700" y="3356138"/>
          <a:ext cx="5562600" cy="8477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200025</xdr:colOff>
      <xdr:row>33</xdr:row>
      <xdr:rowOff>95250</xdr:rowOff>
    </xdr:from>
    <xdr:ext cx="1162050" cy="10001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784025" y="3298988"/>
          <a:ext cx="1123950"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209550</xdr:colOff>
      <xdr:row>28</xdr:row>
      <xdr:rowOff>9525</xdr:rowOff>
    </xdr:from>
    <xdr:ext cx="1123950" cy="9906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03075" y="3303750"/>
          <a:ext cx="1085850"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190500</xdr:colOff>
      <xdr:row>22</xdr:row>
      <xdr:rowOff>66675</xdr:rowOff>
    </xdr:from>
    <xdr:ext cx="1095375" cy="10001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17363" y="3298988"/>
          <a:ext cx="1057275"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171450</xdr:colOff>
      <xdr:row>17</xdr:row>
      <xdr:rowOff>9525</xdr:rowOff>
    </xdr:from>
    <xdr:ext cx="1114425" cy="9906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07838" y="3303750"/>
          <a:ext cx="1076325"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161925</xdr:colOff>
      <xdr:row>11</xdr:row>
      <xdr:rowOff>142875</xdr:rowOff>
    </xdr:from>
    <xdr:ext cx="1123950" cy="10001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03075" y="3298988"/>
          <a:ext cx="1085850"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190500</xdr:colOff>
      <xdr:row>6</xdr:row>
      <xdr:rowOff>85725</xdr:rowOff>
    </xdr:from>
    <xdr:ext cx="1095375" cy="10001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17363" y="3298988"/>
          <a:ext cx="1057275"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371475</xdr:colOff>
      <xdr:row>39</xdr:row>
      <xdr:rowOff>114300</xdr:rowOff>
    </xdr:from>
    <xdr:ext cx="5600700" cy="8286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64700" y="3384713"/>
          <a:ext cx="5562600" cy="7905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
              <a:srgbClr val="FFFFFF"/>
            </a:buClr>
            <a:buSzPts val="1600"/>
            <a:buFont typeface="Quattrocento Sans"/>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209550</xdr:colOff>
      <xdr:row>39</xdr:row>
      <xdr:rowOff>-19050</xdr:rowOff>
    </xdr:from>
    <xdr:ext cx="1152525" cy="9906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788788" y="3303750"/>
          <a:ext cx="1114425"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228600</xdr:colOff>
      <xdr:row>1</xdr:row>
      <xdr:rowOff>19050</xdr:rowOff>
    </xdr:from>
    <xdr:ext cx="5248275" cy="933450"/>
    <xdr:sp macro="" textlink="">
      <xdr:nvSpPr>
        <xdr:cNvPr id="20" name="Shape 20">
          <a:extLst>
            <a:ext uri="{FF2B5EF4-FFF2-40B4-BE49-F238E27FC236}">
              <a16:creationId xmlns:a16="http://schemas.microsoft.com/office/drawing/2014/main" id="{00000000-0008-0000-0000-000014000000}"/>
            </a:ext>
          </a:extLst>
        </xdr:cNvPr>
        <xdr:cNvSpPr/>
      </xdr:nvSpPr>
      <xdr:spPr>
        <a:xfrm>
          <a:off x="2726625" y="3318038"/>
          <a:ext cx="5238750" cy="923925"/>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666750</xdr:colOff>
      <xdr:row>0</xdr:row>
      <xdr:rowOff>0</xdr:rowOff>
    </xdr:from>
    <xdr:ext cx="5048250" cy="1057275"/>
    <xdr:sp macro="" textlink="">
      <xdr:nvSpPr>
        <xdr:cNvPr id="21" name="Shape 21">
          <a:extLst>
            <a:ext uri="{FF2B5EF4-FFF2-40B4-BE49-F238E27FC236}">
              <a16:creationId xmlns:a16="http://schemas.microsoft.com/office/drawing/2014/main" id="{00000000-0008-0000-0100-000015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666751</xdr:colOff>
      <xdr:row>6</xdr:row>
      <xdr:rowOff>123825</xdr:rowOff>
    </xdr:from>
    <xdr:ext cx="5048250" cy="409575"/>
    <xdr:sp macro="" textlink="">
      <xdr:nvSpPr>
        <xdr:cNvPr id="22" name="Shape 22">
          <a:extLst>
            <a:ext uri="{FF2B5EF4-FFF2-40B4-BE49-F238E27FC236}">
              <a16:creationId xmlns:a16="http://schemas.microsoft.com/office/drawing/2014/main" id="{00000000-0008-0000-0100-000016000000}"/>
            </a:ext>
          </a:extLst>
        </xdr:cNvPr>
        <xdr:cNvSpPr/>
      </xdr:nvSpPr>
      <xdr:spPr>
        <a:xfrm>
          <a:off x="1543051" y="1266825"/>
          <a:ext cx="504825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704850</xdr:colOff>
      <xdr:row>5</xdr:row>
      <xdr:rowOff>104775</xdr:rowOff>
    </xdr:from>
    <xdr:ext cx="3352800" cy="3905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688650" y="3603788"/>
          <a:ext cx="3314700"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666750</xdr:colOff>
      <xdr:row>0</xdr:row>
      <xdr:rowOff>0</xdr:rowOff>
    </xdr:from>
    <xdr:ext cx="5048250" cy="1057275"/>
    <xdr:sp macro="" textlink="">
      <xdr:nvSpPr>
        <xdr:cNvPr id="24" name="Shape 24">
          <a:extLst>
            <a:ext uri="{FF2B5EF4-FFF2-40B4-BE49-F238E27FC236}">
              <a16:creationId xmlns:a16="http://schemas.microsoft.com/office/drawing/2014/main" id="{00000000-0008-0000-0100-000018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704850</xdr:colOff>
      <xdr:row>5</xdr:row>
      <xdr:rowOff>104775</xdr:rowOff>
    </xdr:from>
    <xdr:ext cx="3352800" cy="3905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688650" y="3603788"/>
          <a:ext cx="3314700"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1181100</xdr:colOff>
      <xdr:row>5</xdr:row>
      <xdr:rowOff>171450</xdr:rowOff>
    </xdr:from>
    <xdr:ext cx="5543550" cy="342900"/>
    <xdr:sp macro="" textlink="">
      <xdr:nvSpPr>
        <xdr:cNvPr id="27" name="Shape 27">
          <a:extLst>
            <a:ext uri="{FF2B5EF4-FFF2-40B4-BE49-F238E27FC236}">
              <a16:creationId xmlns:a16="http://schemas.microsoft.com/office/drawing/2014/main" id="{00000000-0008-0000-0200-00001B000000}"/>
            </a:ext>
          </a:extLst>
        </xdr:cNvPr>
        <xdr:cNvSpPr/>
      </xdr:nvSpPr>
      <xdr:spPr>
        <a:xfrm>
          <a:off x="1971675" y="1219200"/>
          <a:ext cx="5543550" cy="342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-38100</xdr:colOff>
      <xdr:row>6</xdr:row>
      <xdr:rowOff>-38100</xdr:rowOff>
    </xdr:from>
    <xdr:ext cx="4343400" cy="3429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1495425</xdr:colOff>
      <xdr:row>0</xdr:row>
      <xdr:rowOff>9525</xdr:rowOff>
    </xdr:from>
    <xdr:ext cx="5048250" cy="1057275"/>
    <xdr:sp macro="" textlink="">
      <xdr:nvSpPr>
        <xdr:cNvPr id="29" name="Shape 29">
          <a:extLst>
            <a:ext uri="{FF2B5EF4-FFF2-40B4-BE49-F238E27FC236}">
              <a16:creationId xmlns:a16="http://schemas.microsoft.com/office/drawing/2014/main" id="{00000000-0008-0000-0200-00001D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-38100</xdr:colOff>
      <xdr:row>6</xdr:row>
      <xdr:rowOff>-38100</xdr:rowOff>
    </xdr:from>
    <xdr:ext cx="4343400" cy="3429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1495425</xdr:colOff>
      <xdr:row>0</xdr:row>
      <xdr:rowOff>9525</xdr:rowOff>
    </xdr:from>
    <xdr:ext cx="5048250" cy="1057275"/>
    <xdr:sp macro="" textlink="">
      <xdr:nvSpPr>
        <xdr:cNvPr id="32" name="Shape 32">
          <a:extLst>
            <a:ext uri="{FF2B5EF4-FFF2-40B4-BE49-F238E27FC236}">
              <a16:creationId xmlns:a16="http://schemas.microsoft.com/office/drawing/2014/main" id="{00000000-0008-0000-0200-000020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-38100</xdr:colOff>
      <xdr:row>6</xdr:row>
      <xdr:rowOff>-38100</xdr:rowOff>
    </xdr:from>
    <xdr:ext cx="4343400" cy="3429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1495425</xdr:colOff>
      <xdr:row>0</xdr:row>
      <xdr:rowOff>9525</xdr:rowOff>
    </xdr:from>
    <xdr:ext cx="5048250" cy="1057275"/>
    <xdr:sp macro="" textlink="">
      <xdr:nvSpPr>
        <xdr:cNvPr id="35" name="Shape 35">
          <a:extLst>
            <a:ext uri="{FF2B5EF4-FFF2-40B4-BE49-F238E27FC236}">
              <a16:creationId xmlns:a16="http://schemas.microsoft.com/office/drawing/2014/main" id="{00000000-0008-0000-0200-000023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-38100</xdr:colOff>
      <xdr:row>6</xdr:row>
      <xdr:rowOff>-38100</xdr:rowOff>
    </xdr:from>
    <xdr:ext cx="4343400" cy="3429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1495425</xdr:colOff>
      <xdr:row>0</xdr:row>
      <xdr:rowOff>9525</xdr:rowOff>
    </xdr:from>
    <xdr:ext cx="5048250" cy="1057275"/>
    <xdr:sp macro="" textlink="">
      <xdr:nvSpPr>
        <xdr:cNvPr id="38" name="Shape 38">
          <a:extLst>
            <a:ext uri="{FF2B5EF4-FFF2-40B4-BE49-F238E27FC236}">
              <a16:creationId xmlns:a16="http://schemas.microsoft.com/office/drawing/2014/main" id="{00000000-0008-0000-0200-000026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-38100</xdr:colOff>
      <xdr:row>6</xdr:row>
      <xdr:rowOff>-38100</xdr:rowOff>
    </xdr:from>
    <xdr:ext cx="4343400" cy="3429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1495425</xdr:colOff>
      <xdr:row>0</xdr:row>
      <xdr:rowOff>9525</xdr:rowOff>
    </xdr:from>
    <xdr:ext cx="5048250" cy="1057275"/>
    <xdr:sp macro="" textlink="">
      <xdr:nvSpPr>
        <xdr:cNvPr id="41" name="Shape 41">
          <a:extLst>
            <a:ext uri="{FF2B5EF4-FFF2-40B4-BE49-F238E27FC236}">
              <a16:creationId xmlns:a16="http://schemas.microsoft.com/office/drawing/2014/main" id="{00000000-0008-0000-0200-000029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3.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3.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2190749</xdr:colOff>
      <xdr:row>6</xdr:row>
      <xdr:rowOff>111919</xdr:rowOff>
    </xdr:from>
    <xdr:ext cx="6786563" cy="409575"/>
    <xdr:sp macro="" textlink="">
      <xdr:nvSpPr>
        <xdr:cNvPr id="42" name="Shape 42">
          <a:extLst>
            <a:ext uri="{FF2B5EF4-FFF2-40B4-BE49-F238E27FC236}">
              <a16:creationId xmlns:a16="http://schemas.microsoft.com/office/drawing/2014/main" id="{00000000-0008-0000-0300-00002A000000}"/>
            </a:ext>
          </a:extLst>
        </xdr:cNvPr>
        <xdr:cNvSpPr/>
      </xdr:nvSpPr>
      <xdr:spPr>
        <a:xfrm>
          <a:off x="3417093" y="1254919"/>
          <a:ext cx="6786563"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1333500</xdr:colOff>
      <xdr:row>5</xdr:row>
      <xdr:rowOff>123825</xdr:rowOff>
    </xdr:from>
    <xdr:ext cx="5400675" cy="4095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64713" y="3594263"/>
          <a:ext cx="5362575" cy="3714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304800</xdr:colOff>
      <xdr:row>0</xdr:row>
      <xdr:rowOff>19050</xdr:rowOff>
    </xdr:from>
    <xdr:ext cx="5048250" cy="1057275"/>
    <xdr:sp macro="" textlink="">
      <xdr:nvSpPr>
        <xdr:cNvPr id="44" name="Shape 44">
          <a:extLst>
            <a:ext uri="{FF2B5EF4-FFF2-40B4-BE49-F238E27FC236}">
              <a16:creationId xmlns:a16="http://schemas.microsoft.com/office/drawing/2014/main" id="{00000000-0008-0000-0300-00002C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1333500</xdr:colOff>
      <xdr:row>5</xdr:row>
      <xdr:rowOff>123825</xdr:rowOff>
    </xdr:from>
    <xdr:ext cx="5400675" cy="4095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64713" y="3594263"/>
          <a:ext cx="5362575" cy="3714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4.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4.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104775</xdr:colOff>
      <xdr:row>5</xdr:row>
      <xdr:rowOff>47625</xdr:rowOff>
    </xdr:from>
    <xdr:ext cx="5934075" cy="409575"/>
    <xdr:sp macro="" textlink="">
      <xdr:nvSpPr>
        <xdr:cNvPr id="48" name="Shape 48">
          <a:extLst>
            <a:ext uri="{FF2B5EF4-FFF2-40B4-BE49-F238E27FC236}">
              <a16:creationId xmlns:a16="http://schemas.microsoft.com/office/drawing/2014/main" id="{00000000-0008-0000-0400-000030000000}"/>
            </a:ext>
          </a:extLst>
        </xdr:cNvPr>
        <xdr:cNvSpPr/>
      </xdr:nvSpPr>
      <xdr:spPr>
        <a:xfrm>
          <a:off x="5286375" y="1238250"/>
          <a:ext cx="59340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295275</xdr:colOff>
      <xdr:row>5</xdr:row>
      <xdr:rowOff>85725</xdr:rowOff>
    </xdr:from>
    <xdr:ext cx="2038350" cy="3714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45875" y="3613313"/>
          <a:ext cx="2000250"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Quattrocento Sans"/>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581025</xdr:colOff>
      <xdr:row>0</xdr:row>
      <xdr:rowOff>28575</xdr:rowOff>
    </xdr:from>
    <xdr:ext cx="5048250" cy="1057275"/>
    <xdr:sp macro="" textlink="">
      <xdr:nvSpPr>
        <xdr:cNvPr id="50" name="Shape 50">
          <a:extLst>
            <a:ext uri="{FF2B5EF4-FFF2-40B4-BE49-F238E27FC236}">
              <a16:creationId xmlns:a16="http://schemas.microsoft.com/office/drawing/2014/main" id="{00000000-0008-0000-0400-000032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5.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1028700</xdr:colOff>
      <xdr:row>6</xdr:row>
      <xdr:rowOff>0</xdr:rowOff>
    </xdr:from>
    <xdr:ext cx="4391025" cy="409575"/>
    <xdr:sp macro="" textlink="">
      <xdr:nvSpPr>
        <xdr:cNvPr id="51" name="Shape 51">
          <a:extLst>
            <a:ext uri="{FF2B5EF4-FFF2-40B4-BE49-F238E27FC236}">
              <a16:creationId xmlns:a16="http://schemas.microsoft.com/office/drawing/2014/main" id="{00000000-0008-0000-0500-000033000000}"/>
            </a:ext>
          </a:extLst>
        </xdr:cNvPr>
        <xdr:cNvSpPr/>
      </xdr:nvSpPr>
      <xdr:spPr>
        <a:xfrm>
          <a:off x="2295525" y="1143000"/>
          <a:ext cx="439102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504825</xdr:colOff>
      <xdr:row>5</xdr:row>
      <xdr:rowOff>133350</xdr:rowOff>
    </xdr:from>
    <xdr:ext cx="2314575" cy="3810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07763" y="3608550"/>
          <a:ext cx="2276475"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704850</xdr:colOff>
      <xdr:row>0</xdr:row>
      <xdr:rowOff>0</xdr:rowOff>
    </xdr:from>
    <xdr:ext cx="5048250" cy="1057275"/>
    <xdr:sp macro="" textlink="">
      <xdr:nvSpPr>
        <xdr:cNvPr id="53" name="Shape 53">
          <a:extLst>
            <a:ext uri="{FF2B5EF4-FFF2-40B4-BE49-F238E27FC236}">
              <a16:creationId xmlns:a16="http://schemas.microsoft.com/office/drawing/2014/main" id="{00000000-0008-0000-0500-000035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504825</xdr:colOff>
      <xdr:row>5</xdr:row>
      <xdr:rowOff>133350</xdr:rowOff>
    </xdr:from>
    <xdr:ext cx="2314575" cy="3810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07763" y="3608550"/>
          <a:ext cx="2276475"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704850</xdr:colOff>
      <xdr:row>0</xdr:row>
      <xdr:rowOff>0</xdr:rowOff>
    </xdr:from>
    <xdr:ext cx="5048250" cy="1057275"/>
    <xdr:sp macro="" textlink="">
      <xdr:nvSpPr>
        <xdr:cNvPr id="56" name="Shape 56">
          <a:extLst>
            <a:ext uri="{FF2B5EF4-FFF2-40B4-BE49-F238E27FC236}">
              <a16:creationId xmlns:a16="http://schemas.microsoft.com/office/drawing/2014/main" id="{00000000-0008-0000-0500-000038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342900</xdr:colOff>
      <xdr:row>6</xdr:row>
      <xdr:rowOff>19050</xdr:rowOff>
    </xdr:from>
    <xdr:ext cx="4876800" cy="409575"/>
    <xdr:sp macro="" textlink="">
      <xdr:nvSpPr>
        <xdr:cNvPr id="57" name="Shape 57">
          <a:extLst>
            <a:ext uri="{FF2B5EF4-FFF2-40B4-BE49-F238E27FC236}">
              <a16:creationId xmlns:a16="http://schemas.microsoft.com/office/drawing/2014/main" id="{00000000-0008-0000-0600-000039000000}"/>
            </a:ext>
          </a:extLst>
        </xdr:cNvPr>
        <xdr:cNvSpPr/>
      </xdr:nvSpPr>
      <xdr:spPr>
        <a:xfrm>
          <a:off x="1981200" y="1276350"/>
          <a:ext cx="48768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857250</xdr:colOff>
      <xdr:row>5</xdr:row>
      <xdr:rowOff>104775</xdr:rowOff>
    </xdr:from>
    <xdr:ext cx="2238375" cy="4286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45863" y="3584738"/>
          <a:ext cx="2200275" cy="3905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209550</xdr:colOff>
      <xdr:row>0</xdr:row>
      <xdr:rowOff>0</xdr:rowOff>
    </xdr:from>
    <xdr:ext cx="5048250" cy="1057275"/>
    <xdr:sp macro="" textlink="">
      <xdr:nvSpPr>
        <xdr:cNvPr id="59" name="Shape 59">
          <a:extLst>
            <a:ext uri="{FF2B5EF4-FFF2-40B4-BE49-F238E27FC236}">
              <a16:creationId xmlns:a16="http://schemas.microsoft.com/office/drawing/2014/main" id="{00000000-0008-0000-0600-00003B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857250</xdr:colOff>
      <xdr:row>5</xdr:row>
      <xdr:rowOff>104775</xdr:rowOff>
    </xdr:from>
    <xdr:ext cx="2238375" cy="4286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45863" y="3584738"/>
          <a:ext cx="2200275" cy="3905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209550</xdr:colOff>
      <xdr:row>0</xdr:row>
      <xdr:rowOff>0</xdr:rowOff>
    </xdr:from>
    <xdr:ext cx="5048250" cy="1057275"/>
    <xdr:sp macro="" textlink="">
      <xdr:nvSpPr>
        <xdr:cNvPr id="62" name="Shape 62">
          <a:extLst>
            <a:ext uri="{FF2B5EF4-FFF2-40B4-BE49-F238E27FC236}">
              <a16:creationId xmlns:a16="http://schemas.microsoft.com/office/drawing/2014/main" id="{00000000-0008-0000-0600-00003E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923925</xdr:colOff>
      <xdr:row>6</xdr:row>
      <xdr:rowOff>104775</xdr:rowOff>
    </xdr:from>
    <xdr:ext cx="4953000" cy="409575"/>
    <xdr:sp macro="" textlink="">
      <xdr:nvSpPr>
        <xdr:cNvPr id="69" name="Shape 69">
          <a:extLst>
            <a:ext uri="{FF2B5EF4-FFF2-40B4-BE49-F238E27FC236}">
              <a16:creationId xmlns:a16="http://schemas.microsoft.com/office/drawing/2014/main" id="{00000000-0008-0000-0800-000045000000}"/>
            </a:ext>
          </a:extLst>
        </xdr:cNvPr>
        <xdr:cNvSpPr/>
      </xdr:nvSpPr>
      <xdr:spPr>
        <a:xfrm>
          <a:off x="5210175" y="1247775"/>
          <a:ext cx="49530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866775</xdr:colOff>
      <xdr:row>5</xdr:row>
      <xdr:rowOff>76200</xdr:rowOff>
    </xdr:from>
    <xdr:ext cx="2381250" cy="3810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74425" y="3608550"/>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838200</xdr:colOff>
      <xdr:row>0</xdr:row>
      <xdr:rowOff>0</xdr:rowOff>
    </xdr:from>
    <xdr:ext cx="5048250" cy="1057275"/>
    <xdr:sp macro="" textlink="">
      <xdr:nvSpPr>
        <xdr:cNvPr id="71" name="Shape 71">
          <a:extLst>
            <a:ext uri="{FF2B5EF4-FFF2-40B4-BE49-F238E27FC236}">
              <a16:creationId xmlns:a16="http://schemas.microsoft.com/office/drawing/2014/main" id="{00000000-0008-0000-0800-000047000000}"/>
            </a:ext>
          </a:extLst>
        </xdr:cNvPr>
        <xdr:cNvSpPr/>
      </xdr:nvSpPr>
      <xdr:spPr>
        <a:xfrm>
          <a:off x="5124450" y="0"/>
          <a:ext cx="5048250" cy="1057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866775</xdr:colOff>
      <xdr:row>5</xdr:row>
      <xdr:rowOff>76200</xdr:rowOff>
    </xdr:from>
    <xdr:ext cx="2381250" cy="3810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74425" y="3608550"/>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561975</xdr:colOff>
      <xdr:row>6</xdr:row>
      <xdr:rowOff>95250</xdr:rowOff>
    </xdr:from>
    <xdr:ext cx="3143250" cy="3143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10448925" y="1238250"/>
          <a:ext cx="314325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1247775</xdr:colOff>
      <xdr:row>6</xdr:row>
      <xdr:rowOff>219075</xdr:rowOff>
    </xdr:from>
    <xdr:ext cx="4162425" cy="409575"/>
    <xdr:sp macro="" textlink="">
      <xdr:nvSpPr>
        <xdr:cNvPr id="64" name="Shape 64">
          <a:extLst>
            <a:ext uri="{FF2B5EF4-FFF2-40B4-BE49-F238E27FC236}">
              <a16:creationId xmlns:a16="http://schemas.microsoft.com/office/drawing/2014/main" id="{00000000-0008-0000-0700-000040000000}"/>
            </a:ext>
          </a:extLst>
        </xdr:cNvPr>
        <xdr:cNvSpPr/>
      </xdr:nvSpPr>
      <xdr:spPr>
        <a:xfrm>
          <a:off x="4352925" y="1362075"/>
          <a:ext cx="416242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723900</xdr:colOff>
      <xdr:row>0</xdr:row>
      <xdr:rowOff>9525</xdr:rowOff>
    </xdr:from>
    <xdr:ext cx="5048250" cy="1057275"/>
    <xdr:sp macro="" textlink="">
      <xdr:nvSpPr>
        <xdr:cNvPr id="65" name="Shape 65">
          <a:extLst>
            <a:ext uri="{FF2B5EF4-FFF2-40B4-BE49-F238E27FC236}">
              <a16:creationId xmlns:a16="http://schemas.microsoft.com/office/drawing/2014/main" id="{00000000-0008-0000-0700-000041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161925</xdr:colOff>
      <xdr:row>1</xdr:row>
      <xdr:rowOff>161925</xdr:rowOff>
    </xdr:from>
    <xdr:ext cx="0" cy="762000"/>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8.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6.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33</xdr:row>
      <xdr:rowOff>171450</xdr:rowOff>
    </xdr:from>
    <xdr:ext cx="7724775"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8.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8.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123825</xdr:rowOff>
        </xdr:from>
        <xdr:to>
          <xdr:col>6</xdr:col>
          <xdr:colOff>9525</xdr:colOff>
          <xdr:row>2</xdr:row>
          <xdr:rowOff>123825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180975</xdr:rowOff>
        </xdr:from>
        <xdr:to>
          <xdr:col>6</xdr:col>
          <xdr:colOff>9525</xdr:colOff>
          <xdr:row>4</xdr:row>
          <xdr:rowOff>57150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28575</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95250</xdr:rowOff>
        </xdr:from>
        <xdr:to>
          <xdr:col>6</xdr:col>
          <xdr:colOff>9525</xdr:colOff>
          <xdr:row>4</xdr:row>
          <xdr:rowOff>123825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28575</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95250</xdr:rowOff>
        </xdr:from>
        <xdr:to>
          <xdr:col>6</xdr:col>
          <xdr:colOff>9525</xdr:colOff>
          <xdr:row>5</xdr:row>
          <xdr:rowOff>123825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D\OneDrive%20-%20Universidad%20Tecnol&#243;gica%20de%20Pereira\01.%202021\7.%20Acompa&#241;am%20talleres%20y%20proyect\Banco%20de%20proyectos%20institucional\Plantilla%20requerimientos%20M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_1" displayName="Table_1" ref="B20:H31" dataDxfId="7">
  <tableColumns count="7">
    <tableColumn id="1" name="Tipo de riesgo" dataDxfId="6"/>
    <tableColumn id="2" name="Descripción del riesgo" dataDxfId="5"/>
    <tableColumn id="3" name="Probabilidad" dataDxfId="4"/>
    <tableColumn id="4" name="Impacto" dataDxfId="3"/>
    <tableColumn id="5" name="Resultado" dataDxfId="2"/>
    <tableColumn id="6" name="Efectos_x000a_(Describir)" dataDxfId="1"/>
    <tableColumn id="7" name="Medidas de mitigación_x000a_(Describir)" dataDxfId="0"/>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0.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9.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topLeftCell="B1" workbookViewId="0">
      <selection activeCell="K2"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97"/>
      <c r="C2" s="398"/>
      <c r="D2" s="398"/>
      <c r="E2" s="398"/>
      <c r="F2" s="398"/>
      <c r="G2" s="398"/>
      <c r="H2" s="398"/>
      <c r="I2" s="399"/>
      <c r="J2" s="2"/>
      <c r="K2" s="391" t="s">
        <v>0</v>
      </c>
      <c r="L2" s="392" t="s">
        <v>1</v>
      </c>
      <c r="M2" s="1"/>
      <c r="N2" s="1"/>
      <c r="O2" s="1"/>
      <c r="P2" s="1"/>
      <c r="Q2" s="1"/>
      <c r="R2" s="1"/>
      <c r="S2" s="1"/>
      <c r="T2" s="1"/>
      <c r="U2" s="1"/>
      <c r="V2" s="1"/>
      <c r="W2" s="1"/>
      <c r="X2" s="1"/>
      <c r="Y2" s="1"/>
      <c r="Z2" s="1"/>
    </row>
    <row r="3" spans="1:26" x14ac:dyDescent="0.25">
      <c r="A3" s="1"/>
      <c r="B3" s="397"/>
      <c r="C3" s="398"/>
      <c r="D3" s="398"/>
      <c r="E3" s="398"/>
      <c r="F3" s="398"/>
      <c r="G3" s="398"/>
      <c r="H3" s="398"/>
      <c r="I3" s="399"/>
      <c r="J3" s="2"/>
      <c r="K3" s="393" t="s">
        <v>2</v>
      </c>
      <c r="L3" s="394">
        <v>10</v>
      </c>
      <c r="M3" s="1"/>
      <c r="N3" s="1"/>
      <c r="O3" s="1"/>
      <c r="P3" s="1"/>
      <c r="Q3" s="1"/>
      <c r="R3" s="1"/>
      <c r="S3" s="1"/>
      <c r="T3" s="1"/>
      <c r="U3" s="1"/>
      <c r="V3" s="1"/>
      <c r="W3" s="1"/>
      <c r="X3" s="1"/>
      <c r="Y3" s="1"/>
      <c r="Z3" s="1"/>
    </row>
    <row r="4" spans="1:26" x14ac:dyDescent="0.25">
      <c r="A4" s="1"/>
      <c r="B4" s="397"/>
      <c r="C4" s="398"/>
      <c r="D4" s="398"/>
      <c r="E4" s="398"/>
      <c r="F4" s="398"/>
      <c r="G4" s="398"/>
      <c r="H4" s="398"/>
      <c r="I4" s="399"/>
      <c r="J4" s="2"/>
      <c r="K4" s="391" t="s">
        <v>3</v>
      </c>
      <c r="L4" s="395">
        <v>45848</v>
      </c>
      <c r="M4" s="1"/>
      <c r="N4" s="1"/>
      <c r="O4" s="1"/>
      <c r="P4" s="1"/>
      <c r="Q4" s="1"/>
      <c r="R4" s="1"/>
      <c r="S4" s="1"/>
      <c r="T4" s="1"/>
      <c r="U4" s="1"/>
      <c r="V4" s="1"/>
      <c r="W4" s="1"/>
      <c r="X4" s="1"/>
      <c r="Y4" s="1"/>
      <c r="Z4" s="1"/>
    </row>
    <row r="5" spans="1:26" x14ac:dyDescent="0.25">
      <c r="A5" s="1"/>
      <c r="B5" s="1"/>
      <c r="C5" s="1"/>
      <c r="D5" s="1"/>
      <c r="E5" s="1"/>
      <c r="F5" s="1"/>
      <c r="G5" s="1"/>
      <c r="H5" s="1"/>
      <c r="I5" s="1"/>
      <c r="J5" s="1"/>
      <c r="K5" s="391" t="s">
        <v>4</v>
      </c>
      <c r="L5" s="392" t="s">
        <v>1245</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row r="222" spans="1:26" ht="15.75" hidden="1" customHeight="1" x14ac:dyDescent="0.25"/>
    <row r="223" spans="1:26" ht="15.75" hidden="1" customHeight="1" x14ac:dyDescent="0.25"/>
    <row r="224" spans="1:26"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vds0PJWkswfPs9N45LiVemuSJNCA62fjR/1xmhWrrXmpTe4OnuGd09y+USEGkeJX4IYhd1Ok3ParHRmcDDnLFQ==" saltValue="B50lSxcJoa1IYONTwHSVw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0" zoomScale="70" zoomScaleNormal="70" workbookViewId="0">
      <selection activeCell="E47" sqref="E47:G50"/>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91" t="s">
        <v>0</v>
      </c>
      <c r="L2" s="392"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93" t="s">
        <v>2</v>
      </c>
      <c r="L3" s="394">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91" t="s">
        <v>3</v>
      </c>
      <c r="L4" s="395">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91" t="s">
        <v>4</v>
      </c>
      <c r="L5" s="392" t="s">
        <v>1246</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3.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04" t="s">
        <v>5</v>
      </c>
      <c r="C9" s="405"/>
      <c r="D9" s="19"/>
      <c r="E9" s="406" t="s">
        <v>6</v>
      </c>
      <c r="F9" s="407"/>
      <c r="G9" s="407"/>
      <c r="H9" s="407"/>
      <c r="I9" s="407"/>
      <c r="J9" s="407"/>
      <c r="K9" s="405"/>
      <c r="L9" s="18"/>
      <c r="M9" s="18"/>
      <c r="N9" s="20"/>
      <c r="O9" s="20"/>
      <c r="P9" s="20"/>
      <c r="Q9" s="20"/>
      <c r="R9" s="20"/>
      <c r="S9" s="20"/>
      <c r="T9" s="20"/>
      <c r="U9" s="20"/>
      <c r="V9" s="20"/>
      <c r="W9" s="20"/>
      <c r="X9" s="20"/>
      <c r="Y9" s="20"/>
      <c r="Z9" s="20"/>
    </row>
    <row r="10" spans="1:26" ht="33.75" customHeight="1" x14ac:dyDescent="0.3">
      <c r="A10" s="18"/>
      <c r="B10" s="408" t="s">
        <v>7</v>
      </c>
      <c r="C10" s="407"/>
      <c r="D10" s="407"/>
      <c r="E10" s="407"/>
      <c r="F10" s="407"/>
      <c r="G10" s="407"/>
      <c r="H10" s="407"/>
      <c r="I10" s="407"/>
      <c r="J10" s="407"/>
      <c r="K10" s="405"/>
      <c r="L10" s="18"/>
      <c r="M10" s="18"/>
      <c r="N10" s="20"/>
      <c r="O10" s="20"/>
      <c r="P10" s="20"/>
      <c r="Q10" s="20"/>
      <c r="R10" s="20"/>
      <c r="S10" s="20"/>
      <c r="T10" s="20"/>
      <c r="U10" s="20"/>
      <c r="V10" s="20"/>
      <c r="W10" s="20"/>
      <c r="X10" s="20"/>
      <c r="Y10" s="20"/>
      <c r="Z10" s="20"/>
    </row>
    <row r="11" spans="1:26" ht="34.5" customHeight="1" x14ac:dyDescent="0.3">
      <c r="A11" s="18"/>
      <c r="B11" s="408" t="s">
        <v>8</v>
      </c>
      <c r="C11" s="405"/>
      <c r="D11" s="21"/>
      <c r="E11" s="403" t="s">
        <v>9</v>
      </c>
      <c r="F11" s="401"/>
      <c r="G11" s="401"/>
      <c r="H11" s="401"/>
      <c r="I11" s="401"/>
      <c r="J11" s="401"/>
      <c r="K11" s="402"/>
      <c r="L11" s="18"/>
      <c r="M11" s="18"/>
      <c r="N11" s="22"/>
      <c r="O11" s="20"/>
      <c r="P11" s="20"/>
      <c r="Q11" s="20"/>
      <c r="R11" s="20"/>
      <c r="S11" s="20"/>
      <c r="T11" s="20"/>
      <c r="U11" s="20"/>
      <c r="V11" s="20"/>
      <c r="W11" s="20"/>
      <c r="X11" s="20"/>
      <c r="Y11" s="20"/>
      <c r="Z11" s="20"/>
    </row>
    <row r="12" spans="1:26" ht="32.25" customHeight="1" x14ac:dyDescent="0.3">
      <c r="A12" s="18"/>
      <c r="B12" s="404" t="s">
        <v>10</v>
      </c>
      <c r="C12" s="405"/>
      <c r="D12" s="23"/>
      <c r="E12" s="400" t="s">
        <v>11</v>
      </c>
      <c r="F12" s="401"/>
      <c r="G12" s="401"/>
      <c r="H12" s="401"/>
      <c r="I12" s="401"/>
      <c r="J12" s="401"/>
      <c r="K12" s="402"/>
      <c r="L12" s="18"/>
      <c r="M12" s="18"/>
      <c r="N12" s="22"/>
      <c r="O12" s="20"/>
      <c r="P12" s="20"/>
      <c r="Q12" s="20"/>
      <c r="R12" s="20"/>
      <c r="S12" s="20"/>
      <c r="T12" s="20"/>
      <c r="U12" s="20"/>
      <c r="V12" s="20"/>
      <c r="W12" s="20"/>
      <c r="X12" s="20"/>
      <c r="Y12" s="20"/>
      <c r="Z12" s="20"/>
    </row>
    <row r="13" spans="1:26" ht="25.5" customHeight="1" x14ac:dyDescent="0.3">
      <c r="A13" s="18"/>
      <c r="B13" s="408" t="s">
        <v>12</v>
      </c>
      <c r="C13" s="405"/>
      <c r="D13" s="21"/>
      <c r="E13" s="403" t="s">
        <v>13</v>
      </c>
      <c r="F13" s="401"/>
      <c r="G13" s="401"/>
      <c r="H13" s="401"/>
      <c r="I13" s="401"/>
      <c r="J13" s="401"/>
      <c r="K13" s="402"/>
      <c r="L13" s="24" t="str">
        <f>VLOOKUP(E13,BD_Ref!$A$58:$B$80,2,0)</f>
        <v>GSI</v>
      </c>
      <c r="M13" s="18"/>
      <c r="N13" s="20"/>
      <c r="O13" s="20"/>
      <c r="P13" s="20"/>
      <c r="Q13" s="20"/>
      <c r="R13" s="20"/>
      <c r="S13" s="20"/>
      <c r="T13" s="20"/>
      <c r="U13" s="20"/>
      <c r="V13" s="20"/>
      <c r="W13" s="20"/>
      <c r="X13" s="20"/>
      <c r="Y13" s="20"/>
      <c r="Z13" s="20"/>
    </row>
    <row r="14" spans="1:26" ht="27.75" customHeight="1" x14ac:dyDescent="0.3">
      <c r="A14" s="18"/>
      <c r="B14" s="408" t="s">
        <v>14</v>
      </c>
      <c r="C14" s="405"/>
      <c r="D14" s="21"/>
      <c r="E14" s="403" t="s">
        <v>15</v>
      </c>
      <c r="F14" s="401"/>
      <c r="G14" s="401"/>
      <c r="H14" s="401"/>
      <c r="I14" s="401"/>
      <c r="J14" s="401"/>
      <c r="K14" s="402"/>
      <c r="L14" s="18"/>
      <c r="M14" s="18"/>
      <c r="N14" s="20"/>
      <c r="O14" s="20"/>
      <c r="P14" s="20"/>
      <c r="Q14" s="20"/>
      <c r="R14" s="20"/>
      <c r="S14" s="20"/>
      <c r="T14" s="20"/>
      <c r="U14" s="20"/>
      <c r="V14" s="20"/>
      <c r="W14" s="20"/>
      <c r="X14" s="20"/>
      <c r="Y14" s="20"/>
      <c r="Z14" s="20"/>
    </row>
    <row r="15" spans="1:26" ht="30" customHeight="1" x14ac:dyDescent="0.3">
      <c r="A15" s="18"/>
      <c r="B15" s="404" t="s">
        <v>16</v>
      </c>
      <c r="C15" s="405"/>
      <c r="D15" s="21"/>
      <c r="E15" s="400" t="s">
        <v>17</v>
      </c>
      <c r="F15" s="401"/>
      <c r="G15" s="401"/>
      <c r="H15" s="401"/>
      <c r="I15" s="401"/>
      <c r="J15" s="401"/>
      <c r="K15" s="402"/>
      <c r="L15" s="18"/>
      <c r="M15" s="18"/>
      <c r="N15" s="20"/>
      <c r="O15" s="20"/>
      <c r="P15" s="20"/>
      <c r="Q15" s="20"/>
      <c r="R15" s="20"/>
      <c r="S15" s="20"/>
      <c r="T15" s="20"/>
      <c r="U15" s="20"/>
      <c r="V15" s="20"/>
      <c r="W15" s="20"/>
      <c r="X15" s="20"/>
      <c r="Y15" s="20"/>
      <c r="Z15" s="20"/>
    </row>
    <row r="16" spans="1:26" ht="14.25" customHeight="1" x14ac:dyDescent="0.3">
      <c r="A16" s="18"/>
      <c r="B16" s="411" t="s">
        <v>18</v>
      </c>
      <c r="C16" s="412"/>
      <c r="D16" s="25"/>
      <c r="E16" s="431" t="s">
        <v>19</v>
      </c>
      <c r="F16" s="432"/>
      <c r="G16" s="432"/>
      <c r="H16" s="432"/>
      <c r="I16" s="432"/>
      <c r="J16" s="432"/>
      <c r="K16" s="433"/>
      <c r="L16" s="18"/>
      <c r="M16" s="18"/>
      <c r="N16" s="20"/>
      <c r="O16" s="20"/>
      <c r="P16" s="20"/>
      <c r="Q16" s="20"/>
      <c r="R16" s="20"/>
      <c r="S16" s="20"/>
      <c r="T16" s="20"/>
      <c r="U16" s="20"/>
      <c r="V16" s="20"/>
      <c r="W16" s="20"/>
      <c r="X16" s="20"/>
      <c r="Y16" s="20"/>
      <c r="Z16" s="20"/>
    </row>
    <row r="17" spans="1:26" ht="14.25" customHeight="1" x14ac:dyDescent="0.3">
      <c r="A17" s="18"/>
      <c r="B17" s="427"/>
      <c r="C17" s="428"/>
      <c r="D17" s="26"/>
      <c r="E17" s="434"/>
      <c r="F17" s="435"/>
      <c r="G17" s="435"/>
      <c r="H17" s="435"/>
      <c r="I17" s="435"/>
      <c r="J17" s="435"/>
      <c r="K17" s="436"/>
      <c r="L17" s="18"/>
      <c r="M17" s="18"/>
      <c r="N17" s="20"/>
      <c r="O17" s="20"/>
      <c r="P17" s="20"/>
      <c r="Q17" s="20"/>
      <c r="R17" s="20"/>
      <c r="S17" s="20"/>
      <c r="T17" s="20"/>
      <c r="U17" s="20"/>
      <c r="V17" s="20"/>
      <c r="W17" s="20"/>
      <c r="X17" s="20"/>
      <c r="Y17" s="20"/>
      <c r="Z17" s="20"/>
    </row>
    <row r="18" spans="1:26" ht="14.25" customHeight="1" x14ac:dyDescent="0.3">
      <c r="A18" s="18"/>
      <c r="B18" s="429"/>
      <c r="C18" s="430"/>
      <c r="D18" s="26"/>
      <c r="E18" s="437"/>
      <c r="F18" s="438"/>
      <c r="G18" s="438"/>
      <c r="H18" s="438"/>
      <c r="I18" s="438"/>
      <c r="J18" s="438"/>
      <c r="K18" s="439"/>
      <c r="L18" s="18"/>
      <c r="M18" s="18"/>
      <c r="N18" s="20"/>
      <c r="O18" s="20"/>
      <c r="P18" s="20"/>
      <c r="Q18" s="20"/>
      <c r="R18" s="20"/>
      <c r="S18" s="20"/>
      <c r="T18" s="20"/>
      <c r="U18" s="20"/>
      <c r="V18" s="20"/>
      <c r="W18" s="20"/>
      <c r="X18" s="20"/>
      <c r="Y18" s="20"/>
      <c r="Z18" s="20"/>
    </row>
    <row r="19" spans="1:26" ht="33" customHeight="1" x14ac:dyDescent="0.3">
      <c r="A19" s="18"/>
      <c r="B19" s="440" t="s">
        <v>20</v>
      </c>
      <c r="C19" s="409" t="s">
        <v>21</v>
      </c>
      <c r="D19" s="28" t="str">
        <f>IFERROR(VLOOKUP(C19,BD_Ref!$A$6:$B$17,2,0),"")</f>
        <v>FACTOR1</v>
      </c>
      <c r="E19" s="411" t="s">
        <v>22</v>
      </c>
      <c r="F19" s="412"/>
      <c r="G19" s="417" t="s">
        <v>23</v>
      </c>
      <c r="H19" s="407"/>
      <c r="I19" s="407"/>
      <c r="J19" s="407"/>
      <c r="K19" s="405"/>
      <c r="L19" s="18"/>
      <c r="M19" s="18"/>
      <c r="N19" s="20"/>
      <c r="O19" s="20"/>
      <c r="P19" s="20"/>
      <c r="Q19" s="20"/>
      <c r="R19" s="20"/>
      <c r="S19" s="20"/>
      <c r="T19" s="20"/>
      <c r="U19" s="20"/>
      <c r="V19" s="20"/>
      <c r="W19" s="20"/>
      <c r="X19" s="20"/>
      <c r="Y19" s="20"/>
      <c r="Z19" s="20"/>
    </row>
    <row r="20" spans="1:26" ht="33" customHeight="1" x14ac:dyDescent="0.3">
      <c r="A20" s="18"/>
      <c r="B20" s="441"/>
      <c r="C20" s="410"/>
      <c r="D20" s="28"/>
      <c r="E20" s="413"/>
      <c r="F20" s="414"/>
      <c r="G20" s="403" t="s">
        <v>24</v>
      </c>
      <c r="H20" s="407"/>
      <c r="I20" s="407"/>
      <c r="J20" s="407"/>
      <c r="K20" s="405"/>
      <c r="L20" s="18"/>
      <c r="M20" s="18"/>
      <c r="N20" s="20"/>
      <c r="O20" s="20"/>
      <c r="P20" s="20"/>
      <c r="Q20" s="20"/>
      <c r="R20" s="20"/>
      <c r="S20" s="20"/>
      <c r="T20" s="20"/>
      <c r="U20" s="20"/>
      <c r="V20" s="20"/>
      <c r="W20" s="20"/>
      <c r="X20" s="20"/>
      <c r="Y20" s="20"/>
      <c r="Z20" s="20"/>
    </row>
    <row r="21" spans="1:26" ht="33" customHeight="1" x14ac:dyDescent="0.3">
      <c r="A21" s="18"/>
      <c r="B21" s="441"/>
      <c r="C21" s="27" t="s">
        <v>25</v>
      </c>
      <c r="D21" s="28" t="str">
        <f>IFERROR(VLOOKUP(C21,BD_Ref!$A$6:$B$17,2,0),"")</f>
        <v>FACTOR2</v>
      </c>
      <c r="E21" s="415" t="s">
        <v>22</v>
      </c>
      <c r="F21" s="416"/>
      <c r="G21" s="403" t="s">
        <v>26</v>
      </c>
      <c r="H21" s="407"/>
      <c r="I21" s="407"/>
      <c r="J21" s="407"/>
      <c r="K21" s="405"/>
      <c r="L21" s="18"/>
      <c r="M21" s="18"/>
      <c r="N21" s="20"/>
      <c r="O21" s="20"/>
      <c r="P21" s="20"/>
      <c r="Q21" s="20"/>
      <c r="R21" s="20"/>
      <c r="S21" s="20"/>
      <c r="T21" s="20"/>
      <c r="U21" s="20"/>
      <c r="V21" s="20"/>
      <c r="W21" s="20"/>
      <c r="X21" s="20"/>
      <c r="Y21" s="20"/>
      <c r="Z21" s="20"/>
    </row>
    <row r="22" spans="1:26" ht="33" customHeight="1" x14ac:dyDescent="0.3">
      <c r="A22" s="18"/>
      <c r="B22" s="441"/>
      <c r="C22" s="27" t="s">
        <v>27</v>
      </c>
      <c r="D22" s="28" t="str">
        <f>IFERROR(VLOOKUP(C22,BD_Ref!$A$6:$B$15,2,0),"")</f>
        <v>FACTOR4</v>
      </c>
      <c r="E22" s="415" t="s">
        <v>22</v>
      </c>
      <c r="F22" s="416"/>
      <c r="G22" s="403" t="s">
        <v>28</v>
      </c>
      <c r="H22" s="407"/>
      <c r="I22" s="407"/>
      <c r="J22" s="407"/>
      <c r="K22" s="405"/>
      <c r="L22" s="18"/>
      <c r="M22" s="18"/>
      <c r="N22" s="20"/>
      <c r="O22" s="20"/>
      <c r="P22" s="20"/>
      <c r="Q22" s="20"/>
      <c r="R22" s="20"/>
      <c r="S22" s="20"/>
      <c r="T22" s="20"/>
      <c r="U22" s="20"/>
      <c r="V22" s="20"/>
      <c r="W22" s="20"/>
      <c r="X22" s="20"/>
      <c r="Y22" s="20"/>
      <c r="Z22" s="20"/>
    </row>
    <row r="23" spans="1:26" ht="47.25" customHeight="1" x14ac:dyDescent="0.3">
      <c r="A23" s="18"/>
      <c r="B23" s="441"/>
      <c r="C23" s="27" t="s">
        <v>29</v>
      </c>
      <c r="D23" s="28" t="str">
        <f>IFERROR(VLOOKUP(C23,BD_Ref!$A$6:$B$15,2,0),"")</f>
        <v>FACTOR5</v>
      </c>
      <c r="E23" s="415" t="s">
        <v>22</v>
      </c>
      <c r="F23" s="416"/>
      <c r="G23" s="417" t="s">
        <v>30</v>
      </c>
      <c r="H23" s="407"/>
      <c r="I23" s="407"/>
      <c r="J23" s="407"/>
      <c r="K23" s="405"/>
      <c r="L23" s="18"/>
      <c r="M23" s="18"/>
      <c r="N23" s="20"/>
      <c r="O23" s="20"/>
      <c r="P23" s="20"/>
      <c r="Q23" s="20"/>
      <c r="R23" s="20"/>
      <c r="S23" s="20"/>
      <c r="T23" s="20"/>
      <c r="U23" s="20"/>
      <c r="V23" s="20"/>
      <c r="W23" s="20"/>
      <c r="X23" s="20"/>
      <c r="Y23" s="20"/>
      <c r="Z23" s="20"/>
    </row>
    <row r="24" spans="1:26" ht="33" customHeight="1" x14ac:dyDescent="0.3">
      <c r="A24" s="18"/>
      <c r="B24" s="441"/>
      <c r="C24" s="27" t="s">
        <v>31</v>
      </c>
      <c r="D24" s="28" t="str">
        <f>IFERROR(VLOOKUP(C24,BD_Ref!$A$6:$B$15,2,0),"")</f>
        <v>FACTOR7</v>
      </c>
      <c r="E24" s="415" t="s">
        <v>22</v>
      </c>
      <c r="F24" s="416"/>
      <c r="G24" s="417" t="s">
        <v>32</v>
      </c>
      <c r="H24" s="407"/>
      <c r="I24" s="407"/>
      <c r="J24" s="407"/>
      <c r="K24" s="405"/>
      <c r="L24" s="18"/>
      <c r="M24" s="18"/>
      <c r="N24" s="20"/>
      <c r="O24" s="20"/>
      <c r="P24" s="20"/>
      <c r="Q24" s="20"/>
      <c r="R24" s="20"/>
      <c r="S24" s="20"/>
      <c r="T24" s="20"/>
      <c r="U24" s="20"/>
      <c r="V24" s="20"/>
      <c r="W24" s="20"/>
      <c r="X24" s="20"/>
      <c r="Y24" s="20"/>
      <c r="Z24" s="20"/>
    </row>
    <row r="25" spans="1:26" ht="33" customHeight="1" x14ac:dyDescent="0.3">
      <c r="A25" s="18"/>
      <c r="B25" s="441"/>
      <c r="C25" s="27" t="s">
        <v>33</v>
      </c>
      <c r="D25" s="28" t="str">
        <f>IFERROR(VLOOKUP(C25,BD_Ref!$A$6:$B$15,2,0),"")</f>
        <v>FACTOR9</v>
      </c>
      <c r="E25" s="415" t="s">
        <v>22</v>
      </c>
      <c r="F25" s="416"/>
      <c r="G25" s="417" t="s">
        <v>34</v>
      </c>
      <c r="H25" s="407"/>
      <c r="I25" s="407"/>
      <c r="J25" s="407"/>
      <c r="K25" s="405"/>
      <c r="L25" s="18"/>
      <c r="M25" s="18"/>
      <c r="N25" s="20"/>
      <c r="O25" s="20"/>
      <c r="P25" s="20"/>
      <c r="Q25" s="20"/>
      <c r="R25" s="20"/>
      <c r="S25" s="20"/>
      <c r="T25" s="20"/>
      <c r="U25" s="20"/>
      <c r="V25" s="20"/>
      <c r="W25" s="20"/>
      <c r="X25" s="20"/>
      <c r="Y25" s="20"/>
      <c r="Z25" s="20"/>
    </row>
    <row r="26" spans="1:26" ht="42.75" customHeight="1" x14ac:dyDescent="0.3">
      <c r="A26" s="18"/>
      <c r="B26" s="410"/>
      <c r="C26" s="27" t="s">
        <v>35</v>
      </c>
      <c r="D26" s="28" t="str">
        <f>IFERROR(VLOOKUP(C26,BD_Ref!$A$6:$B$15,2,0),"")</f>
        <v/>
      </c>
      <c r="E26" s="415" t="s">
        <v>22</v>
      </c>
      <c r="F26" s="416"/>
      <c r="G26" s="417" t="s">
        <v>36</v>
      </c>
      <c r="H26" s="407"/>
      <c r="I26" s="407"/>
      <c r="J26" s="407"/>
      <c r="K26" s="405"/>
      <c r="L26" s="18"/>
      <c r="M26" s="18"/>
      <c r="N26" s="20"/>
      <c r="O26" s="20"/>
      <c r="P26" s="20"/>
      <c r="Q26" s="20"/>
      <c r="R26" s="20"/>
      <c r="S26" s="20"/>
      <c r="T26" s="20"/>
      <c r="U26" s="20"/>
      <c r="V26" s="20"/>
      <c r="W26" s="20"/>
      <c r="X26" s="20"/>
      <c r="Y26" s="20"/>
      <c r="Z26" s="20"/>
    </row>
    <row r="27" spans="1:26" ht="33" customHeight="1" x14ac:dyDescent="0.3">
      <c r="A27" s="18"/>
      <c r="B27" s="440" t="s">
        <v>37</v>
      </c>
      <c r="C27" s="29" t="s">
        <v>38</v>
      </c>
      <c r="D27" s="28" t="str">
        <f>VLOOKUP(C27,BD_Ref!$K$6:$L$16,2,0)</f>
        <v>CRITERIO1</v>
      </c>
      <c r="E27" s="404" t="s">
        <v>39</v>
      </c>
      <c r="F27" s="405"/>
      <c r="G27" s="403" t="s">
        <v>40</v>
      </c>
      <c r="H27" s="407"/>
      <c r="I27" s="407"/>
      <c r="J27" s="407"/>
      <c r="K27" s="405"/>
      <c r="L27" s="18"/>
      <c r="M27" s="18"/>
      <c r="N27" s="20"/>
      <c r="O27" s="20"/>
      <c r="P27" s="20"/>
      <c r="Q27" s="20"/>
      <c r="R27" s="20"/>
      <c r="S27" s="20"/>
      <c r="T27" s="20"/>
      <c r="U27" s="20"/>
      <c r="V27" s="20"/>
      <c r="W27" s="20"/>
      <c r="X27" s="20"/>
      <c r="Y27" s="20"/>
      <c r="Z27" s="20"/>
    </row>
    <row r="28" spans="1:26" ht="33" customHeight="1" x14ac:dyDescent="0.3">
      <c r="A28" s="18"/>
      <c r="B28" s="441"/>
      <c r="C28" s="29" t="s">
        <v>41</v>
      </c>
      <c r="D28" s="28" t="str">
        <f>VLOOKUP(C28,BD_Ref!$K$6:$L$16,2,0)</f>
        <v>CRITERIO3</v>
      </c>
      <c r="E28" s="404" t="s">
        <v>39</v>
      </c>
      <c r="F28" s="405"/>
      <c r="G28" s="403" t="s">
        <v>42</v>
      </c>
      <c r="H28" s="407"/>
      <c r="I28" s="407"/>
      <c r="J28" s="407"/>
      <c r="K28" s="405"/>
      <c r="L28" s="18"/>
      <c r="M28" s="18"/>
      <c r="N28" s="20"/>
      <c r="O28" s="20"/>
      <c r="P28" s="20"/>
      <c r="Q28" s="20"/>
      <c r="R28" s="20"/>
      <c r="S28" s="20"/>
      <c r="T28" s="20"/>
      <c r="U28" s="20"/>
      <c r="V28" s="20"/>
      <c r="W28" s="20"/>
      <c r="X28" s="20"/>
      <c r="Y28" s="20"/>
      <c r="Z28" s="20"/>
    </row>
    <row r="29" spans="1:26" ht="33" customHeight="1" x14ac:dyDescent="0.3">
      <c r="A29" s="18"/>
      <c r="B29" s="441"/>
      <c r="C29" s="29" t="s">
        <v>43</v>
      </c>
      <c r="D29" s="28" t="str">
        <f>VLOOKUP(C29,BD_Ref!$K$6:$L$16,2,0)</f>
        <v>CRITERIO4</v>
      </c>
      <c r="E29" s="404" t="s">
        <v>39</v>
      </c>
      <c r="F29" s="405"/>
      <c r="G29" s="403" t="s">
        <v>44</v>
      </c>
      <c r="H29" s="407"/>
      <c r="I29" s="407"/>
      <c r="J29" s="407"/>
      <c r="K29" s="405"/>
      <c r="L29" s="18"/>
      <c r="M29" s="18"/>
      <c r="N29" s="20"/>
      <c r="O29" s="20"/>
      <c r="P29" s="20"/>
      <c r="Q29" s="20"/>
      <c r="R29" s="20"/>
      <c r="S29" s="20"/>
      <c r="T29" s="20"/>
      <c r="U29" s="20"/>
      <c r="V29" s="20"/>
      <c r="W29" s="20"/>
      <c r="X29" s="20"/>
      <c r="Y29" s="20"/>
      <c r="Z29" s="20"/>
    </row>
    <row r="30" spans="1:26" ht="33" customHeight="1" x14ac:dyDescent="0.3">
      <c r="A30" s="18"/>
      <c r="B30" s="441"/>
      <c r="C30" s="29" t="s">
        <v>43</v>
      </c>
      <c r="D30" s="28" t="str">
        <f>VLOOKUP(C30,BD_Ref!$K$6:$L$16,2,0)</f>
        <v>CRITERIO4</v>
      </c>
      <c r="E30" s="404" t="s">
        <v>39</v>
      </c>
      <c r="F30" s="405"/>
      <c r="G30" s="403" t="s">
        <v>45</v>
      </c>
      <c r="H30" s="407"/>
      <c r="I30" s="407"/>
      <c r="J30" s="407"/>
      <c r="K30" s="405"/>
      <c r="L30" s="18"/>
      <c r="M30" s="18"/>
      <c r="N30" s="20"/>
      <c r="O30" s="20"/>
      <c r="P30" s="20"/>
      <c r="Q30" s="20"/>
      <c r="R30" s="20"/>
      <c r="S30" s="20"/>
      <c r="T30" s="20"/>
      <c r="U30" s="20"/>
      <c r="V30" s="20"/>
      <c r="W30" s="20"/>
      <c r="X30" s="20"/>
      <c r="Y30" s="20"/>
      <c r="Z30" s="20"/>
    </row>
    <row r="31" spans="1:26" ht="33" customHeight="1" x14ac:dyDescent="0.3">
      <c r="A31" s="18"/>
      <c r="B31" s="441"/>
      <c r="C31" s="29" t="s">
        <v>41</v>
      </c>
      <c r="D31" s="28" t="str">
        <f>VLOOKUP(C31,BD_Ref!$K$6:$L$16,2,0)</f>
        <v>CRITERIO3</v>
      </c>
      <c r="E31" s="404" t="s">
        <v>39</v>
      </c>
      <c r="F31" s="405"/>
      <c r="G31" s="403" t="s">
        <v>46</v>
      </c>
      <c r="H31" s="407"/>
      <c r="I31" s="407"/>
      <c r="J31" s="407"/>
      <c r="K31" s="405"/>
      <c r="L31" s="18"/>
      <c r="M31" s="18"/>
      <c r="N31" s="20"/>
      <c r="O31" s="20"/>
      <c r="P31" s="20"/>
      <c r="Q31" s="20"/>
      <c r="R31" s="20"/>
      <c r="S31" s="20"/>
      <c r="T31" s="20"/>
      <c r="U31" s="20"/>
      <c r="V31" s="20"/>
      <c r="W31" s="20"/>
      <c r="X31" s="20"/>
      <c r="Y31" s="20"/>
      <c r="Z31" s="20"/>
    </row>
    <row r="32" spans="1:26" ht="33" customHeight="1" x14ac:dyDescent="0.3">
      <c r="A32" s="18"/>
      <c r="B32" s="441"/>
      <c r="C32" s="29" t="s">
        <v>47</v>
      </c>
      <c r="D32" s="28" t="str">
        <f>VLOOKUP(C32,BD_Ref!$K$6:$L$16,2,0)</f>
        <v>CRITERIO6</v>
      </c>
      <c r="E32" s="404" t="s">
        <v>39</v>
      </c>
      <c r="F32" s="405"/>
      <c r="G32" s="403" t="s">
        <v>48</v>
      </c>
      <c r="H32" s="407"/>
      <c r="I32" s="407"/>
      <c r="J32" s="407"/>
      <c r="K32" s="405"/>
      <c r="L32" s="18"/>
      <c r="M32" s="18"/>
      <c r="N32" s="20"/>
      <c r="O32" s="20"/>
      <c r="P32" s="20"/>
      <c r="Q32" s="20"/>
      <c r="R32" s="20"/>
      <c r="S32" s="20"/>
      <c r="T32" s="20"/>
      <c r="U32" s="20"/>
      <c r="V32" s="20"/>
      <c r="W32" s="20"/>
      <c r="X32" s="20"/>
      <c r="Y32" s="20"/>
      <c r="Z32" s="20"/>
    </row>
    <row r="33" spans="1:26" ht="33" customHeight="1" x14ac:dyDescent="0.3">
      <c r="A33" s="18"/>
      <c r="B33" s="441"/>
      <c r="C33" s="29" t="s">
        <v>49</v>
      </c>
      <c r="D33" s="28" t="str">
        <f>VLOOKUP(C33,BD_Ref!$K$6:$L$16,2,0)</f>
        <v>CRITERIO7</v>
      </c>
      <c r="E33" s="404" t="s">
        <v>39</v>
      </c>
      <c r="F33" s="405"/>
      <c r="G33" s="403" t="s">
        <v>50</v>
      </c>
      <c r="H33" s="407"/>
      <c r="I33" s="407"/>
      <c r="J33" s="407"/>
      <c r="K33" s="405"/>
      <c r="L33" s="18"/>
      <c r="M33" s="18"/>
      <c r="N33" s="20"/>
      <c r="O33" s="20"/>
      <c r="P33" s="20"/>
      <c r="Q33" s="20"/>
      <c r="R33" s="20"/>
      <c r="S33" s="20"/>
      <c r="T33" s="20"/>
      <c r="U33" s="20"/>
      <c r="V33" s="20"/>
      <c r="W33" s="20"/>
      <c r="X33" s="20"/>
      <c r="Y33" s="20"/>
      <c r="Z33" s="20"/>
    </row>
    <row r="34" spans="1:26" ht="33" customHeight="1" x14ac:dyDescent="0.3">
      <c r="A34" s="18"/>
      <c r="B34" s="410"/>
      <c r="C34" s="29" t="s">
        <v>49</v>
      </c>
      <c r="D34" s="28" t="str">
        <f>VLOOKUP(C34,BD_Ref!$K$6:$L$16,2,0)</f>
        <v>CRITERIO7</v>
      </c>
      <c r="E34" s="404" t="s">
        <v>39</v>
      </c>
      <c r="F34" s="405"/>
      <c r="G34" s="403" t="s">
        <v>51</v>
      </c>
      <c r="H34" s="407"/>
      <c r="I34" s="407"/>
      <c r="J34" s="407"/>
      <c r="K34" s="405"/>
      <c r="L34" s="18"/>
      <c r="M34" s="18"/>
      <c r="N34" s="20"/>
      <c r="O34" s="20"/>
      <c r="P34" s="20"/>
      <c r="Q34" s="20"/>
      <c r="R34" s="20"/>
      <c r="S34" s="20"/>
      <c r="T34" s="20"/>
      <c r="U34" s="20"/>
      <c r="V34" s="20"/>
      <c r="W34" s="20"/>
      <c r="X34" s="20"/>
      <c r="Y34" s="20"/>
      <c r="Z34" s="20"/>
    </row>
    <row r="35" spans="1:26" ht="63" customHeight="1" x14ac:dyDescent="0.3">
      <c r="A35" s="18"/>
      <c r="B35" s="404" t="s">
        <v>52</v>
      </c>
      <c r="C35" s="405"/>
      <c r="D35" s="23"/>
      <c r="E35" s="418" t="s">
        <v>53</v>
      </c>
      <c r="F35" s="401"/>
      <c r="G35" s="401"/>
      <c r="H35" s="401"/>
      <c r="I35" s="401"/>
      <c r="J35" s="401"/>
      <c r="K35" s="402"/>
      <c r="L35" s="18"/>
      <c r="M35" s="18"/>
      <c r="N35" s="20"/>
      <c r="O35" s="20"/>
      <c r="P35" s="20"/>
      <c r="Q35" s="20"/>
      <c r="R35" s="20"/>
      <c r="S35" s="20"/>
      <c r="T35" s="20"/>
      <c r="U35" s="20"/>
      <c r="V35" s="20"/>
      <c r="W35" s="20"/>
      <c r="X35" s="20"/>
      <c r="Y35" s="20"/>
      <c r="Z35" s="20"/>
    </row>
    <row r="36" spans="1:26" ht="59.25" customHeight="1" x14ac:dyDescent="0.3">
      <c r="A36" s="18"/>
      <c r="B36" s="404" t="s">
        <v>54</v>
      </c>
      <c r="C36" s="405"/>
      <c r="D36" s="30"/>
      <c r="E36" s="444" t="s">
        <v>55</v>
      </c>
      <c r="F36" s="445"/>
      <c r="G36" s="445"/>
      <c r="H36" s="445"/>
      <c r="I36" s="445"/>
      <c r="J36" s="445"/>
      <c r="K36" s="446"/>
      <c r="L36" s="18"/>
      <c r="M36" s="18"/>
      <c r="N36" s="20"/>
      <c r="O36" s="20"/>
      <c r="P36" s="20"/>
      <c r="Q36" s="20"/>
      <c r="R36" s="20"/>
      <c r="S36" s="20"/>
      <c r="T36" s="20"/>
      <c r="U36" s="20"/>
      <c r="V36" s="20"/>
      <c r="W36" s="20"/>
      <c r="X36" s="20"/>
      <c r="Y36" s="20"/>
      <c r="Z36" s="20"/>
    </row>
    <row r="37" spans="1:26" ht="36.75" customHeight="1" x14ac:dyDescent="0.3">
      <c r="A37" s="18"/>
      <c r="B37" s="411" t="s">
        <v>56</v>
      </c>
      <c r="C37" s="412"/>
      <c r="D37" s="30"/>
      <c r="E37" s="423" t="s">
        <v>57</v>
      </c>
      <c r="F37" s="401"/>
      <c r="G37" s="401"/>
      <c r="H37" s="401"/>
      <c r="I37" s="401"/>
      <c r="J37" s="401"/>
      <c r="K37" s="402"/>
      <c r="L37" s="18"/>
      <c r="M37" s="18"/>
      <c r="N37" s="20"/>
      <c r="O37" s="20"/>
      <c r="P37" s="20"/>
      <c r="Q37" s="20"/>
      <c r="R37" s="20"/>
      <c r="S37" s="20"/>
      <c r="T37" s="20"/>
      <c r="U37" s="20"/>
      <c r="V37" s="20"/>
      <c r="W37" s="20"/>
      <c r="X37" s="20"/>
      <c r="Y37" s="20"/>
      <c r="Z37" s="20"/>
    </row>
    <row r="38" spans="1:26" ht="36.75" customHeight="1" x14ac:dyDescent="0.3">
      <c r="A38" s="18"/>
      <c r="B38" s="427"/>
      <c r="C38" s="428"/>
      <c r="D38" s="30"/>
      <c r="E38" s="423" t="s">
        <v>58</v>
      </c>
      <c r="F38" s="401"/>
      <c r="G38" s="401"/>
      <c r="H38" s="401"/>
      <c r="I38" s="401"/>
      <c r="J38" s="401"/>
      <c r="K38" s="402"/>
      <c r="L38" s="18"/>
      <c r="M38" s="18"/>
      <c r="N38" s="20"/>
      <c r="O38" s="20"/>
      <c r="P38" s="20"/>
      <c r="Q38" s="20"/>
      <c r="R38" s="20"/>
      <c r="S38" s="20"/>
      <c r="T38" s="20"/>
      <c r="U38" s="20"/>
      <c r="V38" s="20"/>
      <c r="W38" s="20"/>
      <c r="X38" s="20"/>
      <c r="Y38" s="20"/>
      <c r="Z38" s="20"/>
    </row>
    <row r="39" spans="1:26" ht="36.75" customHeight="1" x14ac:dyDescent="0.3">
      <c r="A39" s="18"/>
      <c r="B39" s="427"/>
      <c r="C39" s="428"/>
      <c r="D39" s="30"/>
      <c r="E39" s="423" t="s">
        <v>59</v>
      </c>
      <c r="F39" s="401"/>
      <c r="G39" s="401"/>
      <c r="H39" s="401"/>
      <c r="I39" s="401"/>
      <c r="J39" s="401"/>
      <c r="K39" s="402"/>
      <c r="L39" s="18"/>
      <c r="M39" s="18"/>
      <c r="N39" s="20"/>
      <c r="O39" s="20"/>
      <c r="P39" s="20"/>
      <c r="Q39" s="20"/>
      <c r="R39" s="20"/>
      <c r="S39" s="20"/>
      <c r="T39" s="20"/>
      <c r="U39" s="20"/>
      <c r="V39" s="20"/>
      <c r="W39" s="20"/>
      <c r="X39" s="20"/>
      <c r="Y39" s="20"/>
      <c r="Z39" s="20"/>
    </row>
    <row r="40" spans="1:26" ht="36.75" customHeight="1" x14ac:dyDescent="0.3">
      <c r="A40" s="18"/>
      <c r="B40" s="427"/>
      <c r="C40" s="428"/>
      <c r="D40" s="30"/>
      <c r="E40" s="423" t="s">
        <v>60</v>
      </c>
      <c r="F40" s="401"/>
      <c r="G40" s="401"/>
      <c r="H40" s="401"/>
      <c r="I40" s="401"/>
      <c r="J40" s="401"/>
      <c r="K40" s="402"/>
      <c r="L40" s="18"/>
      <c r="M40" s="18"/>
      <c r="N40" s="20"/>
      <c r="O40" s="20"/>
      <c r="P40" s="20"/>
      <c r="Q40" s="20"/>
      <c r="R40" s="20"/>
      <c r="S40" s="20"/>
      <c r="T40" s="20"/>
      <c r="U40" s="20"/>
      <c r="V40" s="20"/>
      <c r="W40" s="20"/>
      <c r="X40" s="20"/>
      <c r="Y40" s="20"/>
      <c r="Z40" s="20"/>
    </row>
    <row r="41" spans="1:26" ht="36.75" customHeight="1" x14ac:dyDescent="0.3">
      <c r="A41" s="18"/>
      <c r="B41" s="427"/>
      <c r="C41" s="428"/>
      <c r="D41" s="30"/>
      <c r="E41" s="423" t="s">
        <v>61</v>
      </c>
      <c r="F41" s="401"/>
      <c r="G41" s="401"/>
      <c r="H41" s="401"/>
      <c r="I41" s="401"/>
      <c r="J41" s="401"/>
      <c r="K41" s="402"/>
      <c r="L41" s="18"/>
      <c r="M41" s="18"/>
      <c r="N41" s="20"/>
      <c r="O41" s="20"/>
      <c r="P41" s="20"/>
      <c r="Q41" s="20"/>
      <c r="R41" s="20"/>
      <c r="S41" s="20"/>
      <c r="T41" s="20"/>
      <c r="U41" s="20"/>
      <c r="V41" s="20"/>
      <c r="W41" s="20"/>
      <c r="X41" s="20"/>
      <c r="Y41" s="20"/>
      <c r="Z41" s="20"/>
    </row>
    <row r="42" spans="1:26" ht="36.75" customHeight="1" x14ac:dyDescent="0.3">
      <c r="A42" s="18"/>
      <c r="B42" s="427"/>
      <c r="C42" s="428"/>
      <c r="D42" s="30"/>
      <c r="E42" s="423" t="s">
        <v>62</v>
      </c>
      <c r="F42" s="401"/>
      <c r="G42" s="401"/>
      <c r="H42" s="401"/>
      <c r="I42" s="401"/>
      <c r="J42" s="401"/>
      <c r="K42" s="402"/>
      <c r="L42" s="18"/>
      <c r="M42" s="18"/>
      <c r="N42" s="20"/>
      <c r="O42" s="20"/>
      <c r="P42" s="20"/>
      <c r="Q42" s="20"/>
      <c r="R42" s="20"/>
      <c r="S42" s="20"/>
      <c r="T42" s="20"/>
      <c r="U42" s="20"/>
      <c r="V42" s="20"/>
      <c r="W42" s="20"/>
      <c r="X42" s="20"/>
      <c r="Y42" s="20"/>
      <c r="Z42" s="20"/>
    </row>
    <row r="43" spans="1:26" ht="36.75" customHeight="1" x14ac:dyDescent="0.3">
      <c r="A43" s="18"/>
      <c r="B43" s="427"/>
      <c r="C43" s="428"/>
      <c r="D43" s="30"/>
      <c r="E43" s="423" t="s">
        <v>63</v>
      </c>
      <c r="F43" s="401"/>
      <c r="G43" s="401"/>
      <c r="H43" s="401"/>
      <c r="I43" s="401"/>
      <c r="J43" s="401"/>
      <c r="K43" s="402"/>
      <c r="L43" s="18"/>
      <c r="M43" s="18"/>
      <c r="N43" s="20"/>
      <c r="O43" s="20"/>
      <c r="P43" s="20"/>
      <c r="Q43" s="20"/>
      <c r="R43" s="20"/>
      <c r="S43" s="20"/>
      <c r="T43" s="20"/>
      <c r="U43" s="20"/>
      <c r="V43" s="20"/>
      <c r="W43" s="20"/>
      <c r="X43" s="20"/>
      <c r="Y43" s="20"/>
      <c r="Z43" s="20"/>
    </row>
    <row r="44" spans="1:26" ht="36.75" customHeight="1" x14ac:dyDescent="0.3">
      <c r="A44" s="18"/>
      <c r="B44" s="427"/>
      <c r="C44" s="428"/>
      <c r="D44" s="30"/>
      <c r="E44" s="423" t="s">
        <v>64</v>
      </c>
      <c r="F44" s="401"/>
      <c r="G44" s="401"/>
      <c r="H44" s="401"/>
      <c r="I44" s="401"/>
      <c r="J44" s="401"/>
      <c r="K44" s="402"/>
      <c r="L44" s="18"/>
      <c r="M44" s="18"/>
      <c r="N44" s="20"/>
      <c r="O44" s="20"/>
      <c r="P44" s="20"/>
      <c r="Q44" s="20"/>
      <c r="R44" s="20"/>
      <c r="S44" s="20"/>
      <c r="T44" s="20"/>
      <c r="U44" s="20"/>
      <c r="V44" s="20"/>
      <c r="W44" s="20"/>
      <c r="X44" s="20"/>
      <c r="Y44" s="20"/>
      <c r="Z44" s="20"/>
    </row>
    <row r="45" spans="1:26" ht="36.75" customHeight="1" x14ac:dyDescent="0.3">
      <c r="A45" s="18"/>
      <c r="B45" s="429"/>
      <c r="C45" s="442"/>
      <c r="D45" s="377"/>
      <c r="E45" s="424" t="s">
        <v>65</v>
      </c>
      <c r="F45" s="425"/>
      <c r="G45" s="425"/>
      <c r="H45" s="425"/>
      <c r="I45" s="425"/>
      <c r="J45" s="425"/>
      <c r="K45" s="426"/>
      <c r="L45" s="18"/>
      <c r="M45" s="18"/>
      <c r="N45" s="20"/>
      <c r="O45" s="20"/>
      <c r="P45" s="20"/>
      <c r="Q45" s="20"/>
      <c r="R45" s="20"/>
      <c r="S45" s="20"/>
      <c r="T45" s="20"/>
      <c r="U45" s="20"/>
      <c r="V45" s="20"/>
      <c r="W45" s="20"/>
      <c r="X45" s="20"/>
      <c r="Y45" s="20"/>
      <c r="Z45" s="20"/>
    </row>
    <row r="46" spans="1:26" ht="22.5" customHeight="1" x14ac:dyDescent="0.3">
      <c r="A46" s="18"/>
      <c r="B46" s="421" t="s">
        <v>66</v>
      </c>
      <c r="C46" s="422"/>
      <c r="D46" s="378"/>
      <c r="E46" s="421" t="s">
        <v>67</v>
      </c>
      <c r="F46" s="422"/>
      <c r="G46" s="422"/>
      <c r="H46" s="443" t="s">
        <v>68</v>
      </c>
      <c r="I46" s="422"/>
      <c r="J46" s="422"/>
      <c r="K46" s="422"/>
      <c r="L46" s="18"/>
      <c r="M46" s="18"/>
      <c r="N46" s="20"/>
      <c r="O46" s="20"/>
      <c r="P46" s="20"/>
      <c r="Q46" s="20"/>
      <c r="R46" s="20"/>
      <c r="S46" s="20"/>
      <c r="T46" s="20"/>
      <c r="U46" s="20"/>
      <c r="V46" s="20"/>
      <c r="W46" s="20"/>
      <c r="X46" s="20"/>
      <c r="Y46" s="20"/>
      <c r="Z46" s="20"/>
    </row>
    <row r="47" spans="1:26" ht="63" customHeight="1" x14ac:dyDescent="0.25">
      <c r="A47" s="15"/>
      <c r="B47" s="422"/>
      <c r="C47" s="422"/>
      <c r="D47" s="379"/>
      <c r="E47" s="419" t="s">
        <v>69</v>
      </c>
      <c r="F47" s="420"/>
      <c r="G47" s="420"/>
      <c r="H47" s="419" t="s">
        <v>70</v>
      </c>
      <c r="I47" s="420"/>
      <c r="J47" s="420"/>
      <c r="K47" s="420"/>
      <c r="L47" s="15"/>
      <c r="M47" s="15"/>
    </row>
    <row r="48" spans="1:26" ht="63" customHeight="1" x14ac:dyDescent="0.25">
      <c r="A48" s="15"/>
      <c r="B48" s="422"/>
      <c r="C48" s="422"/>
      <c r="D48" s="379"/>
      <c r="E48" s="419" t="s">
        <v>71</v>
      </c>
      <c r="F48" s="420"/>
      <c r="G48" s="420"/>
      <c r="H48" s="419" t="s">
        <v>72</v>
      </c>
      <c r="I48" s="420"/>
      <c r="J48" s="420"/>
      <c r="K48" s="420"/>
      <c r="L48" s="15"/>
      <c r="M48" s="15"/>
    </row>
    <row r="49" spans="1:26" ht="63" customHeight="1" x14ac:dyDescent="0.25">
      <c r="A49" s="15"/>
      <c r="B49" s="422"/>
      <c r="C49" s="422"/>
      <c r="D49" s="379"/>
      <c r="E49" s="419" t="s">
        <v>73</v>
      </c>
      <c r="F49" s="420"/>
      <c r="G49" s="420"/>
      <c r="H49" s="419" t="s">
        <v>74</v>
      </c>
      <c r="I49" s="420"/>
      <c r="J49" s="420"/>
      <c r="K49" s="420"/>
      <c r="L49" s="15"/>
      <c r="M49" s="15"/>
    </row>
    <row r="50" spans="1:26" ht="82.5" customHeight="1" x14ac:dyDescent="0.25">
      <c r="B50" s="422"/>
      <c r="C50" s="422"/>
      <c r="D50" s="379"/>
      <c r="E50" s="419" t="s">
        <v>75</v>
      </c>
      <c r="F50" s="420"/>
      <c r="G50" s="420"/>
      <c r="H50" s="419" t="s">
        <v>76</v>
      </c>
      <c r="I50" s="420"/>
      <c r="J50" s="420"/>
      <c r="K50" s="420"/>
      <c r="M50" s="381"/>
    </row>
    <row r="51" spans="1:26" ht="66" customHeight="1" x14ac:dyDescent="0.25">
      <c r="A51" s="15"/>
      <c r="B51" s="422"/>
      <c r="C51" s="422"/>
      <c r="D51" s="380"/>
      <c r="E51" s="419" t="s">
        <v>77</v>
      </c>
      <c r="F51" s="420"/>
      <c r="G51" s="420"/>
      <c r="H51" s="419" t="s">
        <v>78</v>
      </c>
      <c r="I51" s="420"/>
      <c r="J51" s="420"/>
      <c r="K51" s="420"/>
      <c r="L51" s="15"/>
      <c r="M51" s="15"/>
      <c r="N51" s="15"/>
      <c r="O51" s="15"/>
      <c r="P51" s="15"/>
      <c r="Q51" s="15"/>
      <c r="R51" s="15"/>
      <c r="S51" s="15"/>
      <c r="T51" s="15"/>
      <c r="U51" s="15"/>
      <c r="V51" s="15"/>
      <c r="W51" s="15"/>
      <c r="X51" s="15"/>
      <c r="Y51" s="15"/>
      <c r="Z51" s="15"/>
    </row>
    <row r="52" spans="1:26" ht="15.75" customHeight="1" x14ac:dyDescent="0.25">
      <c r="A52" s="15"/>
      <c r="B52" s="381"/>
      <c r="C52" s="381"/>
      <c r="D52" s="381"/>
      <c r="E52" s="381"/>
      <c r="F52" s="381"/>
      <c r="G52" s="381"/>
      <c r="H52" s="381"/>
      <c r="I52" s="381"/>
      <c r="J52" s="381"/>
      <c r="K52" s="381"/>
      <c r="L52" s="15"/>
      <c r="M52" s="15"/>
    </row>
    <row r="53" spans="1:26" ht="15.75" customHeight="1" x14ac:dyDescent="0.25">
      <c r="A53" s="15"/>
      <c r="B53" s="381"/>
      <c r="C53" s="381"/>
      <c r="D53" s="381"/>
      <c r="E53" s="381"/>
      <c r="F53" s="381"/>
      <c r="G53" s="381"/>
      <c r="H53" s="381"/>
      <c r="I53" s="381"/>
      <c r="J53" s="381"/>
      <c r="K53" s="381"/>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row r="253" spans="1:13" ht="15.75" hidden="1" customHeight="1" x14ac:dyDescent="0.25"/>
    <row r="254" spans="1:13" ht="15.75" hidden="1" customHeight="1" x14ac:dyDescent="0.25"/>
    <row r="255" spans="1:13" ht="15.75" hidden="1" customHeight="1" x14ac:dyDescent="0.25"/>
    <row r="256" spans="1:13"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6vhgNMG4r0Rvf2aT1XD4FWwKXZxnrX8CSWE/O/5mvUuklMEmMJFjrYEKnT/sUl74iqer+RZo0SvVHBA0598Iiw==" saltValue="gnLOrDPFVQXc49p2oS4A3w==" spinCount="100000" sheet="1" objects="1" scenarios="1"/>
  <mergeCells count="76">
    <mergeCell ref="E50:G50"/>
    <mergeCell ref="H50:K50"/>
    <mergeCell ref="E51:G51"/>
    <mergeCell ref="H51:K51"/>
    <mergeCell ref="B35:C35"/>
    <mergeCell ref="B36:C36"/>
    <mergeCell ref="B37:C45"/>
    <mergeCell ref="B46:C51"/>
    <mergeCell ref="H49:K49"/>
    <mergeCell ref="H46:K46"/>
    <mergeCell ref="H47:K47"/>
    <mergeCell ref="H48:K48"/>
    <mergeCell ref="E40:K40"/>
    <mergeCell ref="E36:K36"/>
    <mergeCell ref="E37:K37"/>
    <mergeCell ref="E38:K38"/>
    <mergeCell ref="E39:K39"/>
    <mergeCell ref="B14:C14"/>
    <mergeCell ref="E14:K14"/>
    <mergeCell ref="B15:C15"/>
    <mergeCell ref="E15:K15"/>
    <mergeCell ref="B16:C18"/>
    <mergeCell ref="E16:K18"/>
    <mergeCell ref="B27:B34"/>
    <mergeCell ref="B19:B26"/>
    <mergeCell ref="E26:F26"/>
    <mergeCell ref="G26:K26"/>
    <mergeCell ref="G27:K27"/>
    <mergeCell ref="G28:K28"/>
    <mergeCell ref="E34:F34"/>
    <mergeCell ref="G32:K32"/>
    <mergeCell ref="G33:K33"/>
    <mergeCell ref="E49:G49"/>
    <mergeCell ref="E46:G46"/>
    <mergeCell ref="E47:G47"/>
    <mergeCell ref="E48:G48"/>
    <mergeCell ref="E41:K41"/>
    <mergeCell ref="E42:K42"/>
    <mergeCell ref="E43:K43"/>
    <mergeCell ref="E44:K44"/>
    <mergeCell ref="E45:K45"/>
    <mergeCell ref="G34:K34"/>
    <mergeCell ref="E35:K35"/>
    <mergeCell ref="E32:F32"/>
    <mergeCell ref="E23:F23"/>
    <mergeCell ref="G23:K23"/>
    <mergeCell ref="E24:F24"/>
    <mergeCell ref="G24:K24"/>
    <mergeCell ref="E33:F33"/>
    <mergeCell ref="E30:F30"/>
    <mergeCell ref="E31:F31"/>
    <mergeCell ref="E27:F27"/>
    <mergeCell ref="E28:F28"/>
    <mergeCell ref="E25:F25"/>
    <mergeCell ref="G25:K25"/>
    <mergeCell ref="G29:K29"/>
    <mergeCell ref="G30:K30"/>
    <mergeCell ref="G31:K31"/>
    <mergeCell ref="E29:F29"/>
    <mergeCell ref="C19:C20"/>
    <mergeCell ref="E19:F20"/>
    <mergeCell ref="E21:F21"/>
    <mergeCell ref="G21:K21"/>
    <mergeCell ref="E22:F22"/>
    <mergeCell ref="G22:K22"/>
    <mergeCell ref="G19:K19"/>
    <mergeCell ref="G20:K20"/>
    <mergeCell ref="E12:K12"/>
    <mergeCell ref="E13:K13"/>
    <mergeCell ref="B9:C9"/>
    <mergeCell ref="E9:K9"/>
    <mergeCell ref="B10:K10"/>
    <mergeCell ref="B11:C11"/>
    <mergeCell ref="E11:K11"/>
    <mergeCell ref="B12:C12"/>
    <mergeCell ref="B13:C13"/>
  </mergeCells>
  <dataValidations count="10">
    <dataValidation type="list" allowBlank="1" showErrorMessage="1" sqref="G21 G23">
      <formula1>INDIRECT($D$21)</formula1>
    </dataValidation>
    <dataValidation type="list" allowBlank="1" showErrorMessage="1" sqref="G22 G24">
      <formula1>INDIRECT($D$22)</formula1>
    </dataValidation>
    <dataValidation type="list" allowBlank="1" showErrorMessage="1" sqref="E16">
      <formula1>MACROPROCESOS</formula1>
    </dataValidation>
    <dataValidation type="list" allowBlank="1" showErrorMessage="1" sqref="G20">
      <formula1>INDIRECT($D$17)</formula1>
    </dataValidation>
    <dataValidation type="list" allowBlank="1" showErrorMessage="1" sqref="C19 C21:C26">
      <formula1>FACTORES</formula1>
    </dataValidation>
    <dataValidation type="list" allowBlank="1" showErrorMessage="1" sqref="G25">
      <formula1>INDIRECT($D$23)</formula1>
    </dataValidation>
    <dataValidation type="list" allowBlank="1" showErrorMessage="1" sqref="E13">
      <formula1>OBJPDI</formula1>
    </dataValidation>
    <dataValidation type="list" allowBlank="1" showErrorMessage="1" sqref="E15">
      <formula1>INDIRECT($L$13)</formula1>
    </dataValidation>
    <dataValidation type="list" allowBlank="1" showErrorMessage="1" sqref="G19 G27:G34">
      <formula1>INDIRECT(D19)</formula1>
    </dataValidation>
    <dataValidation type="list" allowBlank="1" showErrorMessage="1" sqref="G26">
      <formula1>INDIRECT($D$24)</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2">
        <x14:dataValidation type="list" allowBlank="1" showErrorMessage="1">
          <x14:formula1>
            <xm:f>BD_Ref!$K$6:$K$16</xm:f>
          </x14:formula1>
          <xm:sqref>C27:C34</xm:sqref>
        </x14:dataValidation>
        <x14:dataValidation type="list" allowBlank="1" showErrorMessage="1">
          <x14:formula1>
            <xm:f>BD_Ref!$C$58:$C$80</xm:f>
          </x14:formula1>
          <xm:sqref>E37:E45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0" workbookViewId="0">
      <selection activeCell="H22" sqref="H22:I22"/>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style="381"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391" t="s">
        <v>0</v>
      </c>
      <c r="I2" s="392"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393" t="s">
        <v>2</v>
      </c>
      <c r="I3" s="394">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391" t="s">
        <v>3</v>
      </c>
      <c r="I4" s="395">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391" t="s">
        <v>4</v>
      </c>
      <c r="I5" s="392" t="s">
        <v>1247</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29.2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47" t="s">
        <v>12</v>
      </c>
      <c r="C9" s="448"/>
      <c r="D9" s="450" t="str">
        <f>'PDI-01'!E13</f>
        <v>Gestión y sostenibilidad institucional</v>
      </c>
      <c r="E9" s="407"/>
      <c r="F9" s="407"/>
      <c r="G9" s="407"/>
      <c r="H9" s="407"/>
      <c r="I9" s="405"/>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47" t="s">
        <v>16</v>
      </c>
      <c r="C11" s="448"/>
      <c r="D11" s="450" t="str">
        <f>'PDI-01'!E15</f>
        <v>Gestión Integral para un Campus Sostenible, inteligente e incluyente</v>
      </c>
      <c r="E11" s="407"/>
      <c r="F11" s="407"/>
      <c r="G11" s="407"/>
      <c r="H11" s="407"/>
      <c r="I11" s="405"/>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47" t="s">
        <v>8</v>
      </c>
      <c r="C13" s="448"/>
      <c r="D13" s="450" t="str">
        <f>'PDI-01'!E11</f>
        <v>Gestión y Sostenibilidad Ambiental en el campus UTP (PDI2028 – GSI - 31)</v>
      </c>
      <c r="E13" s="407"/>
      <c r="F13" s="407"/>
      <c r="G13" s="407"/>
      <c r="H13" s="407"/>
      <c r="I13" s="405"/>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89" customHeight="1" x14ac:dyDescent="0.3">
      <c r="A16" s="35"/>
      <c r="B16" s="39" t="s">
        <v>79</v>
      </c>
      <c r="C16" s="418" t="s">
        <v>80</v>
      </c>
      <c r="D16" s="407"/>
      <c r="E16" s="407"/>
      <c r="F16" s="407"/>
      <c r="G16" s="407"/>
      <c r="H16" s="407"/>
      <c r="I16" s="405"/>
      <c r="J16" s="382"/>
      <c r="K16" s="40"/>
      <c r="L16" s="40"/>
      <c r="M16" s="40"/>
      <c r="N16" s="40"/>
      <c r="O16" s="40"/>
      <c r="P16" s="40"/>
      <c r="Q16" s="40"/>
      <c r="R16" s="40"/>
      <c r="S16" s="40"/>
      <c r="T16" s="40"/>
      <c r="U16" s="40"/>
      <c r="V16" s="40"/>
      <c r="W16" s="40"/>
      <c r="X16" s="40"/>
      <c r="Y16" s="40"/>
      <c r="Z16" s="40"/>
    </row>
    <row r="17" spans="1:26" ht="16.5" customHeight="1" x14ac:dyDescent="0.3">
      <c r="A17" s="35"/>
      <c r="B17" s="408" t="s">
        <v>81</v>
      </c>
      <c r="C17" s="407"/>
      <c r="D17" s="407"/>
      <c r="E17" s="407"/>
      <c r="F17" s="407"/>
      <c r="G17" s="407"/>
      <c r="H17" s="407"/>
      <c r="I17" s="405"/>
      <c r="J17" s="382"/>
      <c r="K17" s="40"/>
      <c r="L17" s="40"/>
      <c r="M17" s="40"/>
      <c r="N17" s="40"/>
      <c r="O17" s="40"/>
      <c r="P17" s="40"/>
      <c r="Q17" s="40"/>
      <c r="R17" s="40"/>
      <c r="S17" s="40"/>
      <c r="T17" s="40"/>
      <c r="U17" s="40"/>
      <c r="V17" s="40"/>
      <c r="W17" s="40"/>
      <c r="X17" s="40"/>
      <c r="Y17" s="40"/>
      <c r="Z17" s="40"/>
    </row>
    <row r="18" spans="1:26" ht="16.5" customHeight="1" x14ac:dyDescent="0.3">
      <c r="A18" s="35"/>
      <c r="B18" s="440" t="s">
        <v>82</v>
      </c>
      <c r="C18" s="451" t="s">
        <v>83</v>
      </c>
      <c r="D18" s="405"/>
      <c r="E18" s="451" t="s">
        <v>84</v>
      </c>
      <c r="F18" s="407"/>
      <c r="G18" s="405"/>
      <c r="H18" s="451" t="s">
        <v>85</v>
      </c>
      <c r="I18" s="405"/>
      <c r="J18" s="382"/>
      <c r="K18" s="40"/>
      <c r="L18" s="40"/>
      <c r="M18" s="40"/>
      <c r="N18" s="40"/>
      <c r="O18" s="40"/>
      <c r="P18" s="40"/>
      <c r="Q18" s="40"/>
      <c r="R18" s="40"/>
      <c r="S18" s="40"/>
      <c r="T18" s="40"/>
      <c r="U18" s="40"/>
      <c r="V18" s="40"/>
      <c r="W18" s="40"/>
      <c r="X18" s="40"/>
      <c r="Y18" s="40"/>
      <c r="Z18" s="40"/>
    </row>
    <row r="19" spans="1:26" ht="192" customHeight="1" x14ac:dyDescent="0.3">
      <c r="A19" s="35"/>
      <c r="B19" s="441"/>
      <c r="C19" s="449" t="s">
        <v>86</v>
      </c>
      <c r="D19" s="412"/>
      <c r="E19" s="423" t="s">
        <v>87</v>
      </c>
      <c r="F19" s="407"/>
      <c r="G19" s="405"/>
      <c r="H19" s="423" t="s">
        <v>1228</v>
      </c>
      <c r="I19" s="405"/>
      <c r="J19" s="382"/>
      <c r="K19" s="40"/>
      <c r="L19" s="40"/>
      <c r="M19" s="40"/>
      <c r="N19" s="40"/>
      <c r="O19" s="40"/>
      <c r="P19" s="40"/>
      <c r="Q19" s="40"/>
      <c r="R19" s="40"/>
      <c r="S19" s="40"/>
      <c r="T19" s="40"/>
      <c r="U19" s="40"/>
      <c r="V19" s="40"/>
      <c r="W19" s="40"/>
      <c r="X19" s="40"/>
      <c r="Y19" s="40"/>
      <c r="Z19" s="40"/>
    </row>
    <row r="20" spans="1:26" ht="100.5" customHeight="1" x14ac:dyDescent="0.3">
      <c r="A20" s="35"/>
      <c r="B20" s="441"/>
      <c r="C20" s="427"/>
      <c r="D20" s="428"/>
      <c r="E20" s="418" t="s">
        <v>1229</v>
      </c>
      <c r="F20" s="407"/>
      <c r="G20" s="405"/>
      <c r="H20" s="423" t="s">
        <v>88</v>
      </c>
      <c r="I20" s="405"/>
      <c r="J20" s="382"/>
      <c r="K20" s="40"/>
      <c r="L20" s="40"/>
      <c r="M20" s="40"/>
      <c r="N20" s="40"/>
      <c r="O20" s="40"/>
      <c r="P20" s="40"/>
      <c r="Q20" s="40"/>
      <c r="R20" s="40"/>
      <c r="S20" s="40"/>
      <c r="T20" s="40"/>
      <c r="U20" s="40"/>
      <c r="V20" s="40"/>
      <c r="W20" s="40"/>
      <c r="X20" s="40"/>
      <c r="Y20" s="40"/>
      <c r="Z20" s="40"/>
    </row>
    <row r="21" spans="1:26" ht="16.5" customHeight="1" x14ac:dyDescent="0.3">
      <c r="A21" s="35"/>
      <c r="B21" s="441"/>
      <c r="C21" s="427"/>
      <c r="D21" s="428"/>
      <c r="E21" s="451" t="s">
        <v>89</v>
      </c>
      <c r="F21" s="407"/>
      <c r="G21" s="405"/>
      <c r="H21" s="451" t="s">
        <v>90</v>
      </c>
      <c r="I21" s="405"/>
      <c r="J21" s="382"/>
      <c r="K21" s="40"/>
      <c r="L21" s="40"/>
      <c r="M21" s="40"/>
      <c r="N21" s="40"/>
      <c r="O21" s="40"/>
      <c r="P21" s="40"/>
      <c r="Q21" s="40"/>
      <c r="R21" s="40"/>
      <c r="S21" s="40"/>
      <c r="T21" s="40"/>
      <c r="U21" s="40"/>
      <c r="V21" s="40"/>
      <c r="W21" s="40"/>
      <c r="X21" s="40"/>
      <c r="Y21" s="40"/>
      <c r="Z21" s="40"/>
    </row>
    <row r="22" spans="1:26" ht="83.25" customHeight="1" x14ac:dyDescent="0.3">
      <c r="A22" s="35"/>
      <c r="B22" s="441"/>
      <c r="C22" s="427"/>
      <c r="D22" s="428"/>
      <c r="E22" s="423" t="s">
        <v>91</v>
      </c>
      <c r="F22" s="407"/>
      <c r="G22" s="405"/>
      <c r="H22" s="423" t="s">
        <v>1230</v>
      </c>
      <c r="I22" s="405"/>
      <c r="J22" s="382"/>
      <c r="K22" s="40"/>
      <c r="L22" s="40"/>
      <c r="M22" s="40"/>
      <c r="N22" s="40"/>
      <c r="O22" s="40"/>
      <c r="P22" s="40"/>
      <c r="Q22" s="40"/>
      <c r="R22" s="40"/>
      <c r="S22" s="40"/>
      <c r="T22" s="40"/>
      <c r="U22" s="40"/>
      <c r="V22" s="40"/>
      <c r="W22" s="40"/>
      <c r="X22" s="40"/>
      <c r="Y22" s="40"/>
      <c r="Z22" s="40"/>
    </row>
    <row r="23" spans="1:26" ht="69" customHeight="1" x14ac:dyDescent="0.3">
      <c r="A23" s="35"/>
      <c r="B23" s="441"/>
      <c r="C23" s="427"/>
      <c r="D23" s="428"/>
      <c r="E23" s="423" t="s">
        <v>92</v>
      </c>
      <c r="F23" s="407"/>
      <c r="G23" s="405"/>
      <c r="H23" s="423" t="s">
        <v>93</v>
      </c>
      <c r="I23" s="405"/>
      <c r="J23" s="382"/>
      <c r="K23" s="40"/>
      <c r="L23" s="40"/>
      <c r="M23" s="40"/>
      <c r="N23" s="40"/>
      <c r="O23" s="40"/>
      <c r="P23" s="40"/>
      <c r="Q23" s="40"/>
      <c r="R23" s="40"/>
      <c r="S23" s="40"/>
      <c r="T23" s="40"/>
      <c r="U23" s="40"/>
      <c r="V23" s="40"/>
      <c r="W23" s="40"/>
      <c r="X23" s="40"/>
      <c r="Y23" s="40"/>
      <c r="Z23" s="40"/>
    </row>
    <row r="24" spans="1:26" ht="78" customHeight="1" x14ac:dyDescent="0.3">
      <c r="A24" s="35"/>
      <c r="B24" s="441"/>
      <c r="C24" s="427"/>
      <c r="D24" s="428"/>
      <c r="E24" s="423" t="s">
        <v>94</v>
      </c>
      <c r="F24" s="407"/>
      <c r="G24" s="405"/>
      <c r="H24" s="424" t="s">
        <v>95</v>
      </c>
      <c r="I24" s="456"/>
      <c r="J24" s="382"/>
      <c r="K24" s="40"/>
      <c r="L24" s="40"/>
      <c r="M24" s="40"/>
      <c r="N24" s="40"/>
      <c r="O24" s="40"/>
      <c r="P24" s="40"/>
      <c r="Q24" s="40"/>
      <c r="R24" s="40"/>
      <c r="S24" s="40"/>
      <c r="T24" s="40"/>
      <c r="U24" s="40"/>
      <c r="V24" s="40"/>
      <c r="W24" s="40"/>
      <c r="X24" s="40"/>
      <c r="Y24" s="40"/>
      <c r="Z24" s="40"/>
    </row>
    <row r="25" spans="1:26" ht="99" customHeight="1" x14ac:dyDescent="0.3">
      <c r="A25" s="35"/>
      <c r="B25" s="410"/>
      <c r="C25" s="413"/>
      <c r="D25" s="414"/>
      <c r="E25" s="423" t="s">
        <v>96</v>
      </c>
      <c r="F25" s="407"/>
      <c r="G25" s="452"/>
      <c r="H25" s="453" t="s">
        <v>97</v>
      </c>
      <c r="I25" s="422"/>
      <c r="J25" s="382"/>
      <c r="K25" s="40"/>
      <c r="L25" s="40"/>
      <c r="M25" s="40"/>
      <c r="N25" s="40"/>
      <c r="O25" s="40"/>
      <c r="P25" s="40"/>
      <c r="Q25" s="40"/>
      <c r="R25" s="40"/>
      <c r="S25" s="40"/>
      <c r="T25" s="40"/>
      <c r="U25" s="40"/>
      <c r="V25" s="40"/>
      <c r="W25" s="40"/>
      <c r="X25" s="40"/>
      <c r="Y25" s="40"/>
      <c r="Z25" s="40"/>
    </row>
    <row r="26" spans="1:26" ht="108.75" customHeight="1" x14ac:dyDescent="0.3">
      <c r="A26" s="35"/>
      <c r="B26" s="41" t="s">
        <v>98</v>
      </c>
      <c r="C26" s="423" t="s">
        <v>99</v>
      </c>
      <c r="D26" s="407"/>
      <c r="E26" s="407"/>
      <c r="F26" s="407"/>
      <c r="G26" s="407"/>
      <c r="H26" s="454"/>
      <c r="I26" s="455"/>
      <c r="J26" s="382"/>
      <c r="K26" s="40"/>
      <c r="L26" s="40"/>
      <c r="M26" s="40"/>
      <c r="N26" s="40"/>
      <c r="O26" s="40"/>
      <c r="P26" s="40"/>
      <c r="Q26" s="40"/>
      <c r="R26" s="40"/>
      <c r="S26" s="40"/>
      <c r="T26" s="40"/>
      <c r="U26" s="40"/>
      <c r="V26" s="40"/>
      <c r="W26" s="40"/>
      <c r="X26" s="40"/>
      <c r="Y26" s="40"/>
      <c r="Z26" s="40"/>
    </row>
    <row r="27" spans="1:26" ht="61.5" customHeight="1" x14ac:dyDescent="0.3">
      <c r="A27" s="35"/>
      <c r="B27" s="41" t="s">
        <v>100</v>
      </c>
      <c r="C27" s="423" t="s">
        <v>101</v>
      </c>
      <c r="D27" s="407"/>
      <c r="E27" s="407"/>
      <c r="F27" s="407"/>
      <c r="G27" s="407"/>
      <c r="H27" s="407"/>
      <c r="I27" s="405"/>
      <c r="J27" s="382"/>
      <c r="K27" s="40"/>
      <c r="L27" s="40"/>
      <c r="M27" s="40"/>
      <c r="N27" s="40"/>
      <c r="O27" s="40"/>
      <c r="P27" s="40"/>
      <c r="Q27" s="40"/>
      <c r="R27" s="40"/>
      <c r="S27" s="40"/>
      <c r="T27" s="40"/>
      <c r="U27" s="40"/>
      <c r="V27" s="40"/>
      <c r="W27" s="40"/>
      <c r="X27" s="40"/>
      <c r="Y27" s="40"/>
      <c r="Z27" s="40"/>
    </row>
    <row r="28" spans="1:26" ht="182.25" customHeight="1" x14ac:dyDescent="0.3">
      <c r="A28" s="35"/>
      <c r="B28" s="42" t="s">
        <v>102</v>
      </c>
      <c r="C28" s="423" t="s">
        <v>1253</v>
      </c>
      <c r="D28" s="407"/>
      <c r="E28" s="407"/>
      <c r="F28" s="407"/>
      <c r="G28" s="407"/>
      <c r="H28" s="407"/>
      <c r="I28" s="405"/>
      <c r="J28" s="382"/>
      <c r="K28" s="40"/>
      <c r="L28" s="40"/>
      <c r="M28" s="40"/>
      <c r="N28" s="40"/>
      <c r="O28" s="40"/>
      <c r="P28" s="40"/>
      <c r="Q28" s="40"/>
      <c r="R28" s="40"/>
      <c r="S28" s="40"/>
      <c r="T28" s="40"/>
      <c r="U28" s="40"/>
      <c r="V28" s="40"/>
      <c r="W28" s="40"/>
      <c r="X28" s="40"/>
      <c r="Y28" s="40"/>
      <c r="Z28" s="40"/>
    </row>
    <row r="29" spans="1:26" ht="63" customHeight="1" x14ac:dyDescent="0.3">
      <c r="A29" s="35"/>
      <c r="B29" s="41" t="s">
        <v>103</v>
      </c>
      <c r="C29" s="418" t="s">
        <v>104</v>
      </c>
      <c r="D29" s="407"/>
      <c r="E29" s="407"/>
      <c r="F29" s="407"/>
      <c r="G29" s="407"/>
      <c r="H29" s="407"/>
      <c r="I29" s="405"/>
      <c r="J29" s="382"/>
      <c r="K29" s="40"/>
      <c r="L29" s="40"/>
      <c r="M29" s="40"/>
      <c r="N29" s="40"/>
      <c r="O29" s="40"/>
      <c r="P29" s="40"/>
      <c r="Q29" s="40"/>
      <c r="R29" s="40"/>
      <c r="S29" s="40"/>
      <c r="T29" s="40"/>
      <c r="U29" s="40"/>
      <c r="V29" s="40"/>
      <c r="W29" s="40"/>
      <c r="X29" s="40"/>
      <c r="Y29" s="40"/>
      <c r="Z29" s="40"/>
    </row>
    <row r="30" spans="1:26" ht="33" customHeight="1" x14ac:dyDescent="0.3">
      <c r="A30" s="35"/>
      <c r="B30" s="35"/>
      <c r="C30" s="35"/>
      <c r="D30" s="35"/>
      <c r="E30" s="35"/>
      <c r="F30" s="35"/>
      <c r="G30" s="35"/>
      <c r="H30" s="35"/>
      <c r="I30" s="35"/>
      <c r="J30" s="35"/>
      <c r="K30" s="40"/>
      <c r="L30" s="40"/>
      <c r="M30" s="40"/>
      <c r="N30" s="40"/>
      <c r="O30" s="40"/>
      <c r="P30" s="40"/>
      <c r="Q30" s="40"/>
      <c r="R30" s="40"/>
      <c r="S30" s="40"/>
      <c r="T30" s="40"/>
      <c r="U30" s="40"/>
      <c r="V30" s="40"/>
      <c r="W30" s="40"/>
      <c r="X30" s="40"/>
      <c r="Y30" s="40"/>
      <c r="Z30" s="40"/>
    </row>
    <row r="31" spans="1:26" ht="16.5" hidden="1" customHeight="1" x14ac:dyDescent="0.3">
      <c r="A31" s="35"/>
      <c r="B31" s="35"/>
      <c r="C31" s="35"/>
      <c r="D31" s="35"/>
      <c r="E31" s="35"/>
      <c r="F31" s="35"/>
      <c r="G31" s="35"/>
      <c r="H31" s="35"/>
      <c r="I31" s="35"/>
      <c r="J31" s="35"/>
      <c r="K31" s="40"/>
      <c r="L31" s="40"/>
      <c r="M31" s="40"/>
      <c r="N31" s="40"/>
      <c r="O31" s="40"/>
      <c r="P31" s="40"/>
      <c r="Q31" s="40"/>
      <c r="R31" s="40"/>
      <c r="S31" s="40"/>
      <c r="T31" s="40"/>
      <c r="U31" s="40"/>
      <c r="V31" s="40"/>
      <c r="W31" s="40"/>
      <c r="X31" s="40"/>
      <c r="Y31" s="40"/>
      <c r="Z31" s="40"/>
    </row>
    <row r="32" spans="1:26" ht="16.5" hidden="1" customHeight="1" x14ac:dyDescent="0.3">
      <c r="A32" s="35"/>
      <c r="B32" s="35"/>
      <c r="C32" s="35"/>
      <c r="D32" s="35"/>
      <c r="E32" s="35"/>
      <c r="F32" s="35"/>
      <c r="G32" s="35"/>
      <c r="H32" s="35"/>
      <c r="I32" s="35"/>
      <c r="J32" s="35"/>
      <c r="K32" s="40"/>
      <c r="L32" s="40"/>
      <c r="M32" s="40"/>
      <c r="N32" s="40"/>
      <c r="O32" s="40"/>
      <c r="P32" s="40"/>
      <c r="Q32" s="40"/>
      <c r="R32" s="40"/>
      <c r="S32" s="40"/>
      <c r="T32" s="40"/>
      <c r="U32" s="40"/>
      <c r="V32" s="40"/>
      <c r="W32" s="40"/>
      <c r="X32" s="40"/>
      <c r="Y32" s="40"/>
      <c r="Z32" s="40"/>
    </row>
    <row r="33" spans="1:26" ht="16.5" hidden="1" customHeight="1" x14ac:dyDescent="0.3">
      <c r="A33" s="35"/>
      <c r="B33" s="35"/>
      <c r="C33" s="35"/>
      <c r="D33" s="35"/>
      <c r="E33" s="35"/>
      <c r="F33" s="35"/>
      <c r="G33" s="35"/>
      <c r="H33" s="35"/>
      <c r="I33" s="35"/>
      <c r="J33" s="35"/>
      <c r="K33" s="40"/>
      <c r="L33" s="40"/>
      <c r="M33" s="40"/>
      <c r="N33" s="40"/>
      <c r="O33" s="40"/>
      <c r="P33" s="40"/>
      <c r="Q33" s="40"/>
      <c r="R33" s="40"/>
      <c r="S33" s="40"/>
      <c r="T33" s="40"/>
      <c r="U33" s="40"/>
      <c r="V33" s="40"/>
      <c r="W33" s="40"/>
      <c r="X33" s="40"/>
      <c r="Y33" s="40"/>
      <c r="Z33" s="40"/>
    </row>
    <row r="34" spans="1:26" ht="16.5" hidden="1" customHeight="1" x14ac:dyDescent="0.3">
      <c r="A34" s="35"/>
      <c r="B34" s="35"/>
      <c r="C34" s="35"/>
      <c r="D34" s="35"/>
      <c r="E34" s="35"/>
      <c r="F34" s="35"/>
      <c r="G34" s="35"/>
      <c r="H34" s="35"/>
      <c r="I34" s="35"/>
      <c r="J34" s="35"/>
      <c r="K34" s="40"/>
      <c r="L34" s="40"/>
      <c r="M34" s="40"/>
      <c r="N34" s="40"/>
      <c r="O34" s="40"/>
      <c r="P34" s="40"/>
      <c r="Q34" s="40"/>
      <c r="R34" s="40"/>
      <c r="S34" s="40"/>
      <c r="T34" s="40"/>
      <c r="U34" s="40"/>
      <c r="V34" s="40"/>
      <c r="W34" s="40"/>
      <c r="X34" s="40"/>
      <c r="Y34" s="40"/>
      <c r="Z34" s="40"/>
    </row>
    <row r="35" spans="1:26" ht="16.5" hidden="1" customHeight="1" x14ac:dyDescent="0.3">
      <c r="A35" s="35"/>
      <c r="B35" s="35"/>
      <c r="C35" s="35"/>
      <c r="D35" s="35"/>
      <c r="E35" s="35"/>
      <c r="F35" s="35"/>
      <c r="G35" s="35"/>
      <c r="H35" s="35"/>
      <c r="I35" s="35"/>
      <c r="J35" s="35"/>
      <c r="K35" s="40"/>
      <c r="L35" s="40"/>
      <c r="M35" s="40"/>
      <c r="N35" s="40"/>
      <c r="O35" s="40"/>
      <c r="P35" s="40"/>
      <c r="Q35" s="40"/>
      <c r="R35" s="40"/>
      <c r="S35" s="40"/>
      <c r="T35" s="40"/>
      <c r="U35" s="40"/>
      <c r="V35" s="40"/>
      <c r="W35" s="40"/>
      <c r="X35" s="40"/>
      <c r="Y35" s="40"/>
      <c r="Z35" s="40"/>
    </row>
    <row r="36" spans="1:26" ht="16.5" hidden="1" customHeight="1" x14ac:dyDescent="0.3">
      <c r="A36" s="35"/>
      <c r="B36" s="35"/>
      <c r="C36" s="35"/>
      <c r="D36" s="35"/>
      <c r="E36" s="35"/>
      <c r="F36" s="35"/>
      <c r="G36" s="35"/>
      <c r="H36" s="35"/>
      <c r="I36" s="35"/>
      <c r="J36" s="35"/>
      <c r="K36" s="40"/>
      <c r="L36" s="40"/>
      <c r="M36" s="40"/>
      <c r="N36" s="40"/>
      <c r="O36" s="40"/>
      <c r="P36" s="40"/>
      <c r="Q36" s="40"/>
      <c r="R36" s="40"/>
      <c r="S36" s="40"/>
      <c r="T36" s="40"/>
      <c r="U36" s="40"/>
      <c r="V36" s="40"/>
      <c r="W36" s="40"/>
      <c r="X36" s="40"/>
      <c r="Y36" s="40"/>
      <c r="Z36" s="40"/>
    </row>
    <row r="37" spans="1:26" ht="16.5" hidden="1" customHeight="1" x14ac:dyDescent="0.3">
      <c r="A37" s="35"/>
      <c r="B37" s="35"/>
      <c r="C37" s="35"/>
      <c r="D37" s="35"/>
      <c r="E37" s="35"/>
      <c r="F37" s="35"/>
      <c r="G37" s="35"/>
      <c r="H37" s="35"/>
      <c r="I37" s="35"/>
      <c r="J37" s="35"/>
      <c r="K37" s="40"/>
      <c r="L37" s="40"/>
      <c r="M37" s="40"/>
      <c r="N37" s="40"/>
      <c r="O37" s="40"/>
      <c r="P37" s="40"/>
      <c r="Q37" s="40"/>
      <c r="R37" s="40"/>
      <c r="S37" s="40"/>
      <c r="T37" s="40"/>
      <c r="U37" s="40"/>
      <c r="V37" s="40"/>
      <c r="W37" s="40"/>
      <c r="X37" s="40"/>
      <c r="Y37" s="40"/>
      <c r="Z37" s="40"/>
    </row>
    <row r="38" spans="1:26" ht="16.5" hidden="1" customHeight="1" x14ac:dyDescent="0.3">
      <c r="A38" s="35"/>
      <c r="B38" s="35"/>
      <c r="C38" s="35"/>
      <c r="D38" s="35"/>
      <c r="E38" s="35"/>
      <c r="F38" s="35"/>
      <c r="G38" s="35"/>
      <c r="H38" s="35"/>
      <c r="I38" s="35"/>
      <c r="J38" s="35"/>
      <c r="K38" s="40"/>
      <c r="L38" s="40"/>
      <c r="M38" s="40"/>
      <c r="N38" s="40"/>
      <c r="O38" s="40"/>
      <c r="P38" s="40"/>
      <c r="Q38" s="40"/>
      <c r="R38" s="40"/>
      <c r="S38" s="40"/>
      <c r="T38" s="40"/>
      <c r="U38" s="40"/>
      <c r="V38" s="40"/>
      <c r="W38" s="40"/>
      <c r="X38" s="40"/>
      <c r="Y38" s="40"/>
      <c r="Z38" s="40"/>
    </row>
    <row r="39" spans="1:26" ht="16.5" hidden="1" customHeight="1" x14ac:dyDescent="0.3">
      <c r="A39" s="35"/>
      <c r="B39" s="35"/>
      <c r="C39" s="35"/>
      <c r="D39" s="35"/>
      <c r="E39" s="35"/>
      <c r="F39" s="35"/>
      <c r="G39" s="35"/>
      <c r="H39" s="35"/>
      <c r="I39" s="35"/>
      <c r="J39" s="35"/>
      <c r="K39" s="40"/>
      <c r="L39" s="40"/>
      <c r="M39" s="40"/>
      <c r="N39" s="40"/>
      <c r="O39" s="40"/>
      <c r="P39" s="40"/>
      <c r="Q39" s="40"/>
      <c r="R39" s="40"/>
      <c r="S39" s="40"/>
      <c r="T39" s="40"/>
      <c r="U39" s="40"/>
      <c r="V39" s="40"/>
      <c r="W39" s="40"/>
      <c r="X39" s="40"/>
      <c r="Y39" s="40"/>
      <c r="Z39" s="40"/>
    </row>
    <row r="40" spans="1:26" ht="16.5" hidden="1"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40"/>
      <c r="B42" s="40"/>
      <c r="C42" s="40"/>
      <c r="D42" s="40"/>
      <c r="E42" s="40"/>
      <c r="F42" s="40"/>
      <c r="G42" s="40"/>
      <c r="H42" s="40"/>
      <c r="I42" s="40"/>
      <c r="J42" s="382"/>
      <c r="K42" s="40"/>
      <c r="L42" s="40"/>
      <c r="M42" s="40"/>
      <c r="N42" s="40"/>
      <c r="O42" s="40"/>
      <c r="P42" s="40"/>
      <c r="Q42" s="40"/>
      <c r="R42" s="40"/>
      <c r="S42" s="40"/>
      <c r="T42" s="40"/>
      <c r="U42" s="40"/>
      <c r="V42" s="40"/>
      <c r="W42" s="40"/>
      <c r="X42" s="40"/>
      <c r="Y42" s="40"/>
      <c r="Z42" s="40"/>
    </row>
    <row r="43" spans="1:26" ht="16.5" hidden="1" customHeight="1" x14ac:dyDescent="0.3">
      <c r="A43" s="40"/>
      <c r="B43" s="40"/>
      <c r="C43" s="40"/>
      <c r="D43" s="40"/>
      <c r="E43" s="40"/>
      <c r="F43" s="40"/>
      <c r="G43" s="40"/>
      <c r="H43" s="40"/>
      <c r="I43" s="40"/>
      <c r="J43" s="382"/>
      <c r="K43" s="40"/>
      <c r="L43" s="40"/>
      <c r="M43" s="40"/>
      <c r="N43" s="40"/>
      <c r="O43" s="40"/>
      <c r="P43" s="40"/>
      <c r="Q43" s="40"/>
      <c r="R43" s="40"/>
      <c r="S43" s="40"/>
      <c r="T43" s="40"/>
      <c r="U43" s="40"/>
      <c r="V43" s="40"/>
      <c r="W43" s="40"/>
      <c r="X43" s="40"/>
      <c r="Y43" s="40"/>
      <c r="Z43" s="40"/>
    </row>
    <row r="44" spans="1:26" ht="16.5" hidden="1" customHeight="1" x14ac:dyDescent="0.3">
      <c r="A44" s="40"/>
      <c r="B44" s="40"/>
      <c r="C44" s="40"/>
      <c r="D44" s="40"/>
      <c r="E44" s="40"/>
      <c r="F44" s="40"/>
      <c r="G44" s="40"/>
      <c r="H44" s="40"/>
      <c r="I44" s="40"/>
      <c r="J44" s="382"/>
      <c r="K44" s="40"/>
      <c r="L44" s="40"/>
      <c r="M44" s="40"/>
      <c r="N44" s="40"/>
      <c r="O44" s="40"/>
      <c r="P44" s="40"/>
      <c r="Q44" s="40"/>
      <c r="R44" s="40"/>
      <c r="S44" s="40"/>
      <c r="T44" s="40"/>
      <c r="U44" s="40"/>
      <c r="V44" s="40"/>
      <c r="W44" s="40"/>
      <c r="X44" s="40"/>
      <c r="Y44" s="40"/>
      <c r="Z44" s="40"/>
    </row>
    <row r="45" spans="1:26" ht="16.5" hidden="1" customHeight="1" x14ac:dyDescent="0.3">
      <c r="A45" s="40"/>
      <c r="B45" s="40"/>
      <c r="C45" s="40"/>
      <c r="D45" s="40"/>
      <c r="E45" s="40"/>
      <c r="F45" s="40"/>
      <c r="G45" s="40"/>
      <c r="H45" s="40"/>
      <c r="I45" s="40"/>
      <c r="J45" s="382"/>
      <c r="K45" s="40"/>
      <c r="L45" s="40"/>
      <c r="M45" s="40"/>
      <c r="N45" s="40"/>
      <c r="O45" s="40"/>
      <c r="P45" s="40"/>
      <c r="Q45" s="40"/>
      <c r="R45" s="40"/>
      <c r="S45" s="40"/>
      <c r="T45" s="40"/>
      <c r="U45" s="40"/>
      <c r="V45" s="40"/>
      <c r="W45" s="40"/>
      <c r="X45" s="40"/>
      <c r="Y45" s="40"/>
      <c r="Z45" s="40"/>
    </row>
    <row r="46" spans="1:26" ht="16.5" hidden="1" customHeight="1" x14ac:dyDescent="0.3">
      <c r="A46" s="40"/>
      <c r="B46" s="40"/>
      <c r="C46" s="40"/>
      <c r="D46" s="40"/>
      <c r="E46" s="40"/>
      <c r="F46" s="40"/>
      <c r="G46" s="40"/>
      <c r="H46" s="40"/>
      <c r="I46" s="40"/>
      <c r="J46" s="382"/>
      <c r="K46" s="40"/>
      <c r="L46" s="40"/>
      <c r="M46" s="40"/>
      <c r="N46" s="40"/>
      <c r="O46" s="40"/>
      <c r="P46" s="40"/>
      <c r="Q46" s="40"/>
      <c r="R46" s="40"/>
      <c r="S46" s="40"/>
      <c r="T46" s="40"/>
      <c r="U46" s="40"/>
      <c r="V46" s="40"/>
      <c r="W46" s="40"/>
      <c r="X46" s="40"/>
      <c r="Y46" s="40"/>
      <c r="Z46" s="40"/>
    </row>
    <row r="47" spans="1:26" ht="16.5" hidden="1" customHeight="1" x14ac:dyDescent="0.3">
      <c r="A47" s="40"/>
      <c r="B47" s="40"/>
      <c r="C47" s="40"/>
      <c r="D47" s="40"/>
      <c r="E47" s="40"/>
      <c r="F47" s="40"/>
      <c r="G47" s="40"/>
      <c r="H47" s="40"/>
      <c r="I47" s="40"/>
      <c r="J47" s="382"/>
      <c r="K47" s="40"/>
      <c r="L47" s="40"/>
      <c r="M47" s="40"/>
      <c r="N47" s="40"/>
      <c r="O47" s="40"/>
      <c r="P47" s="40"/>
      <c r="Q47" s="40"/>
      <c r="R47" s="40"/>
      <c r="S47" s="40"/>
      <c r="T47" s="40"/>
      <c r="U47" s="40"/>
      <c r="V47" s="40"/>
      <c r="W47" s="40"/>
      <c r="X47" s="40"/>
      <c r="Y47" s="40"/>
      <c r="Z47" s="40"/>
    </row>
    <row r="48" spans="1:26" ht="16.5" hidden="1" customHeight="1" x14ac:dyDescent="0.3">
      <c r="A48" s="40"/>
      <c r="B48" s="40"/>
      <c r="C48" s="40"/>
      <c r="D48" s="40"/>
      <c r="E48" s="40"/>
      <c r="F48" s="40"/>
      <c r="G48" s="40"/>
      <c r="H48" s="40"/>
      <c r="I48" s="40"/>
      <c r="J48" s="382"/>
      <c r="K48" s="40"/>
      <c r="L48" s="40"/>
      <c r="M48" s="40"/>
      <c r="N48" s="40"/>
      <c r="O48" s="40"/>
      <c r="P48" s="40"/>
      <c r="Q48" s="40"/>
      <c r="R48" s="40"/>
      <c r="S48" s="40"/>
      <c r="T48" s="40"/>
      <c r="U48" s="40"/>
      <c r="V48" s="40"/>
      <c r="W48" s="40"/>
      <c r="X48" s="40"/>
      <c r="Y48" s="40"/>
      <c r="Z48" s="40"/>
    </row>
    <row r="49" spans="1:26" ht="16.5" hidden="1" customHeight="1" x14ac:dyDescent="0.3">
      <c r="A49" s="40"/>
      <c r="B49" s="40"/>
      <c r="C49" s="40"/>
      <c r="D49" s="40"/>
      <c r="E49" s="40"/>
      <c r="F49" s="40"/>
      <c r="G49" s="40"/>
      <c r="H49" s="40"/>
      <c r="I49" s="40"/>
      <c r="J49" s="382"/>
      <c r="K49" s="40"/>
      <c r="L49" s="40"/>
      <c r="M49" s="40"/>
      <c r="N49" s="40"/>
      <c r="O49" s="40"/>
      <c r="P49" s="40"/>
      <c r="Q49" s="40"/>
      <c r="R49" s="40"/>
      <c r="S49" s="40"/>
      <c r="T49" s="40"/>
      <c r="U49" s="40"/>
      <c r="V49" s="40"/>
      <c r="W49" s="40"/>
      <c r="X49" s="40"/>
      <c r="Y49" s="40"/>
      <c r="Z49" s="40"/>
    </row>
    <row r="50" spans="1:26" ht="16.5" hidden="1" customHeight="1" x14ac:dyDescent="0.3">
      <c r="A50" s="40"/>
      <c r="B50" s="40"/>
      <c r="C50" s="40"/>
      <c r="D50" s="40"/>
      <c r="E50" s="40"/>
      <c r="F50" s="40"/>
      <c r="G50" s="40"/>
      <c r="H50" s="40"/>
      <c r="I50" s="40"/>
      <c r="J50" s="382"/>
      <c r="K50" s="40"/>
      <c r="L50" s="40"/>
      <c r="M50" s="40"/>
      <c r="N50" s="40"/>
      <c r="O50" s="40"/>
      <c r="P50" s="40"/>
      <c r="Q50" s="40"/>
      <c r="R50" s="40"/>
      <c r="S50" s="40"/>
      <c r="T50" s="40"/>
      <c r="U50" s="40"/>
      <c r="V50" s="40"/>
      <c r="W50" s="40"/>
      <c r="X50" s="40"/>
      <c r="Y50" s="40"/>
      <c r="Z50" s="40"/>
    </row>
    <row r="51" spans="1:26" ht="16.5" hidden="1" customHeight="1" x14ac:dyDescent="0.3">
      <c r="A51" s="40"/>
      <c r="B51" s="40"/>
      <c r="C51" s="40"/>
      <c r="D51" s="40"/>
      <c r="E51" s="40"/>
      <c r="F51" s="40"/>
      <c r="G51" s="40"/>
      <c r="H51" s="40"/>
      <c r="I51" s="40"/>
      <c r="J51" s="382"/>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382"/>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382"/>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382"/>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382"/>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382"/>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382"/>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382"/>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382"/>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382"/>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382"/>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382"/>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382"/>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382"/>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382"/>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382"/>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382"/>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382"/>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382"/>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382"/>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382"/>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382"/>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382"/>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382"/>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382"/>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382"/>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382"/>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382"/>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382"/>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382"/>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382"/>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382"/>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382"/>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382"/>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382"/>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382"/>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382"/>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382"/>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382"/>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382"/>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382"/>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382"/>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382"/>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382"/>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382"/>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382"/>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382"/>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382"/>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382"/>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382"/>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382"/>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382"/>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382"/>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382"/>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382"/>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382"/>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382"/>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382"/>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382"/>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382"/>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382"/>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382"/>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382"/>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382"/>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382"/>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382"/>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382"/>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382"/>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382"/>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382"/>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382"/>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382"/>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382"/>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382"/>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382"/>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382"/>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382"/>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382"/>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382"/>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382"/>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382"/>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382"/>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382"/>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382"/>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382"/>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382"/>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382"/>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382"/>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382"/>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382"/>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382"/>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382"/>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382"/>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382"/>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382"/>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382"/>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382"/>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382"/>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382"/>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382"/>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382"/>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382"/>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382"/>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382"/>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382"/>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382"/>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382"/>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382"/>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382"/>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382"/>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382"/>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382"/>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382"/>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382"/>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382"/>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382"/>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382"/>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382"/>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382"/>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382"/>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382"/>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382"/>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382"/>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382"/>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382"/>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382"/>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382"/>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382"/>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382"/>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382"/>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382"/>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382"/>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382"/>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382"/>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382"/>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382"/>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382"/>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382"/>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382"/>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382"/>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382"/>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382"/>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382"/>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382"/>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382"/>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382"/>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382"/>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382"/>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382"/>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382"/>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382"/>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382"/>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382"/>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382"/>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382"/>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382"/>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382"/>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382"/>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382"/>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382"/>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382"/>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382"/>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382"/>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382"/>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382"/>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382"/>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382"/>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382"/>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382"/>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382"/>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382"/>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382"/>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382"/>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382"/>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382"/>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382"/>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382"/>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382"/>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382"/>
      <c r="K229" s="40"/>
      <c r="L229" s="40"/>
      <c r="M229" s="40"/>
      <c r="N229" s="40"/>
      <c r="O229" s="40"/>
      <c r="P229" s="40"/>
      <c r="Q229" s="40"/>
      <c r="R229" s="40"/>
      <c r="S229" s="40"/>
      <c r="T229" s="40"/>
      <c r="U229" s="40"/>
      <c r="V229" s="40"/>
      <c r="W229" s="40"/>
      <c r="X229" s="40"/>
      <c r="Y229" s="40"/>
      <c r="Z229" s="40"/>
    </row>
    <row r="230" spans="1:26" ht="15.75" hidden="1" customHeight="1" x14ac:dyDescent="0.25"/>
    <row r="231" spans="1:26" ht="15.75" hidden="1" customHeight="1" x14ac:dyDescent="0.25"/>
    <row r="232" spans="1:26" ht="15.75" hidden="1" customHeight="1" x14ac:dyDescent="0.25"/>
    <row r="233" spans="1:26" ht="15.75" hidden="1" customHeight="1" x14ac:dyDescent="0.25"/>
    <row r="234" spans="1:26" ht="15.75" hidden="1" customHeight="1" x14ac:dyDescent="0.25"/>
    <row r="235" spans="1:26" ht="15.75" hidden="1" customHeight="1" x14ac:dyDescent="0.25"/>
    <row r="236" spans="1:26" ht="15.75" hidden="1" customHeight="1" x14ac:dyDescent="0.25"/>
    <row r="237" spans="1:26" ht="15.75" hidden="1" customHeight="1" x14ac:dyDescent="0.25"/>
    <row r="238" spans="1:26" ht="15.75" hidden="1" customHeight="1" x14ac:dyDescent="0.25"/>
    <row r="239" spans="1:26" ht="15.75" hidden="1" customHeight="1" x14ac:dyDescent="0.25"/>
    <row r="240" spans="1:26"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rCOkt6zXuKe3DifwP/CbAfutWYh1473gSR6FxrPUGGDRbAjkNQFTnDXJk3JOewMC92u+mw2LUXli67pvA1XY/w==" saltValue="Ym14AYtNGPUhXM4VmeRbOg==" spinCount="100000" sheet="1" objects="1" scenarios="1"/>
  <mergeCells count="31">
    <mergeCell ref="C27:I27"/>
    <mergeCell ref="C28:I28"/>
    <mergeCell ref="C29:I29"/>
    <mergeCell ref="E21:G21"/>
    <mergeCell ref="H21:I21"/>
    <mergeCell ref="E22:G22"/>
    <mergeCell ref="H22:I22"/>
    <mergeCell ref="E23:G23"/>
    <mergeCell ref="H23:I23"/>
    <mergeCell ref="H24:I24"/>
    <mergeCell ref="H20:I20"/>
    <mergeCell ref="E24:G24"/>
    <mergeCell ref="E25:G25"/>
    <mergeCell ref="H25:I25"/>
    <mergeCell ref="C26:I26"/>
    <mergeCell ref="B13:C13"/>
    <mergeCell ref="B18:B25"/>
    <mergeCell ref="C19:D25"/>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G1" zoomScale="80" zoomScaleNormal="80"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64.2851562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3"/>
      <c r="E1" s="9"/>
      <c r="F1" s="9"/>
      <c r="G1" s="9"/>
      <c r="H1" s="9"/>
      <c r="I1" s="9"/>
      <c r="J1" s="9"/>
      <c r="K1" s="9"/>
      <c r="L1" s="9"/>
      <c r="M1" s="9"/>
      <c r="N1" s="9"/>
      <c r="O1" s="9"/>
      <c r="P1" s="9"/>
      <c r="Q1" s="9"/>
      <c r="R1" s="32"/>
      <c r="S1" s="32"/>
      <c r="T1" s="32"/>
      <c r="U1" s="32"/>
      <c r="V1" s="32"/>
      <c r="W1" s="32"/>
      <c r="X1" s="32"/>
      <c r="Y1" s="32"/>
      <c r="Z1" s="32"/>
    </row>
    <row r="2" spans="1:26" x14ac:dyDescent="0.25">
      <c r="A2" s="9"/>
      <c r="B2" s="9"/>
      <c r="C2" s="9"/>
      <c r="D2" s="33"/>
      <c r="E2" s="33"/>
      <c r="F2" s="33"/>
      <c r="G2" s="9"/>
      <c r="H2" s="9"/>
      <c r="I2" s="391" t="s">
        <v>0</v>
      </c>
      <c r="J2" s="396" t="s">
        <v>1</v>
      </c>
      <c r="K2" s="9"/>
      <c r="L2" s="9"/>
      <c r="M2" s="9"/>
      <c r="N2" s="9"/>
      <c r="O2" s="9"/>
      <c r="P2" s="9"/>
      <c r="Q2" s="9"/>
      <c r="R2" s="32"/>
      <c r="S2" s="32"/>
      <c r="T2" s="32"/>
      <c r="U2" s="32"/>
      <c r="V2" s="32"/>
      <c r="W2" s="32"/>
      <c r="X2" s="32"/>
      <c r="Y2" s="32"/>
      <c r="Z2" s="32"/>
    </row>
    <row r="3" spans="1:26" x14ac:dyDescent="0.25">
      <c r="A3" s="9"/>
      <c r="B3" s="9"/>
      <c r="C3" s="9"/>
      <c r="D3" s="33"/>
      <c r="E3" s="33"/>
      <c r="F3" s="33"/>
      <c r="G3" s="9"/>
      <c r="H3" s="9"/>
      <c r="I3" s="391" t="s">
        <v>2</v>
      </c>
      <c r="J3" s="394">
        <v>10</v>
      </c>
      <c r="K3" s="9"/>
      <c r="L3" s="9"/>
      <c r="M3" s="9"/>
      <c r="N3" s="9"/>
      <c r="O3" s="9"/>
      <c r="P3" s="9"/>
      <c r="Q3" s="9"/>
      <c r="R3" s="32"/>
      <c r="S3" s="32"/>
      <c r="T3" s="32"/>
      <c r="U3" s="32"/>
      <c r="V3" s="32"/>
      <c r="W3" s="32"/>
      <c r="X3" s="32"/>
      <c r="Y3" s="32"/>
      <c r="Z3" s="32"/>
    </row>
    <row r="4" spans="1:26" x14ac:dyDescent="0.25">
      <c r="A4" s="9"/>
      <c r="B4" s="9"/>
      <c r="C4" s="9"/>
      <c r="D4" s="33"/>
      <c r="E4" s="33"/>
      <c r="F4" s="33"/>
      <c r="G4" s="9"/>
      <c r="H4" s="9"/>
      <c r="I4" s="391" t="s">
        <v>3</v>
      </c>
      <c r="J4" s="395">
        <v>45848</v>
      </c>
      <c r="K4" s="9"/>
      <c r="L4" s="9"/>
      <c r="M4" s="9"/>
      <c r="N4" s="9"/>
      <c r="O4" s="9"/>
      <c r="P4" s="9"/>
      <c r="Q4" s="9"/>
      <c r="R4" s="32"/>
      <c r="S4" s="32"/>
      <c r="T4" s="32"/>
      <c r="U4" s="32"/>
      <c r="V4" s="32"/>
      <c r="W4" s="32"/>
      <c r="X4" s="32"/>
      <c r="Y4" s="32"/>
      <c r="Z4" s="32"/>
    </row>
    <row r="5" spans="1:26" x14ac:dyDescent="0.25">
      <c r="A5" s="9"/>
      <c r="B5" s="9"/>
      <c r="C5" s="9"/>
      <c r="D5" s="43"/>
      <c r="E5" s="9"/>
      <c r="F5" s="9"/>
      <c r="G5" s="9"/>
      <c r="H5" s="9"/>
      <c r="I5" s="391" t="s">
        <v>4</v>
      </c>
      <c r="J5" s="391" t="s">
        <v>1248</v>
      </c>
      <c r="K5" s="9"/>
      <c r="L5" s="9"/>
      <c r="M5" s="9"/>
      <c r="N5" s="9"/>
      <c r="O5" s="9"/>
      <c r="P5" s="9"/>
      <c r="Q5" s="9"/>
      <c r="R5" s="32"/>
      <c r="S5" s="32"/>
      <c r="T5" s="32"/>
      <c r="U5" s="32"/>
      <c r="V5" s="32"/>
      <c r="W5" s="32"/>
      <c r="X5" s="32"/>
      <c r="Y5" s="32"/>
      <c r="Z5" s="32"/>
    </row>
    <row r="6" spans="1:26" x14ac:dyDescent="0.25">
      <c r="A6" s="9"/>
      <c r="B6" s="9"/>
      <c r="C6" s="9"/>
      <c r="D6" s="43"/>
      <c r="E6" s="9"/>
      <c r="F6" s="9"/>
      <c r="G6" s="9"/>
      <c r="H6" s="9"/>
      <c r="I6" s="9"/>
      <c r="J6" s="9"/>
      <c r="K6" s="9"/>
      <c r="L6" s="9"/>
      <c r="M6" s="9"/>
      <c r="N6" s="9"/>
      <c r="O6" s="9"/>
      <c r="P6" s="9"/>
      <c r="Q6" s="9"/>
      <c r="R6" s="32"/>
      <c r="S6" s="32"/>
      <c r="T6" s="32"/>
      <c r="U6" s="32"/>
      <c r="V6" s="32"/>
      <c r="W6" s="32"/>
      <c r="X6" s="32"/>
      <c r="Y6" s="32"/>
      <c r="Z6" s="32"/>
    </row>
    <row r="7" spans="1:26" ht="47.25" customHeight="1" x14ac:dyDescent="0.25">
      <c r="A7" s="9"/>
      <c r="B7" s="9"/>
      <c r="C7" s="9"/>
      <c r="D7" s="43"/>
      <c r="E7" s="34"/>
      <c r="F7" s="34"/>
      <c r="G7" s="34"/>
      <c r="H7" s="34"/>
      <c r="I7" s="34"/>
      <c r="J7" s="34"/>
      <c r="K7" s="34"/>
      <c r="L7" s="34"/>
      <c r="M7" s="34"/>
      <c r="N7" s="34"/>
      <c r="O7" s="9"/>
      <c r="P7" s="9"/>
      <c r="Q7" s="9"/>
      <c r="R7" s="32"/>
      <c r="S7" s="32"/>
      <c r="T7" s="32"/>
      <c r="U7" s="32"/>
      <c r="V7" s="32"/>
      <c r="W7" s="32"/>
      <c r="X7" s="32"/>
      <c r="Y7" s="32"/>
      <c r="Z7" s="32"/>
    </row>
    <row r="8" spans="1:26" ht="27.75" customHeight="1" x14ac:dyDescent="0.25">
      <c r="A8" s="44"/>
      <c r="B8" s="44"/>
      <c r="C8" s="44"/>
      <c r="D8" s="45"/>
      <c r="E8" s="44"/>
      <c r="F8" s="44"/>
      <c r="G8" s="44"/>
      <c r="H8" s="44"/>
      <c r="I8" s="44"/>
      <c r="J8" s="44"/>
      <c r="K8" s="44"/>
      <c r="L8" s="44"/>
      <c r="M8" s="44"/>
      <c r="N8" s="44"/>
      <c r="O8" s="44"/>
      <c r="P8" s="44"/>
      <c r="Q8" s="44"/>
      <c r="R8" s="44"/>
      <c r="S8" s="44"/>
      <c r="T8" s="44"/>
      <c r="U8" s="44"/>
      <c r="V8" s="44"/>
      <c r="W8" s="44"/>
      <c r="X8" s="44"/>
      <c r="Y8" s="44"/>
      <c r="Z8" s="44"/>
    </row>
    <row r="9" spans="1:26" ht="30.75" customHeight="1" x14ac:dyDescent="0.25">
      <c r="A9" s="46"/>
      <c r="B9" s="447" t="s">
        <v>105</v>
      </c>
      <c r="C9" s="398"/>
      <c r="D9" s="399"/>
      <c r="E9" s="450" t="str">
        <f>'PDI-01'!E13</f>
        <v>Gestión y sostenibilidad institucional</v>
      </c>
      <c r="F9" s="407"/>
      <c r="G9" s="405"/>
      <c r="H9" s="47"/>
      <c r="I9" s="47"/>
      <c r="J9" s="47"/>
      <c r="K9" s="47"/>
      <c r="L9" s="47"/>
      <c r="M9" s="47"/>
      <c r="N9" s="47"/>
      <c r="O9" s="47"/>
      <c r="P9" s="47"/>
      <c r="Q9" s="46"/>
      <c r="R9" s="46"/>
      <c r="S9" s="46"/>
      <c r="T9" s="46"/>
      <c r="U9" s="46"/>
      <c r="V9" s="46"/>
      <c r="W9" s="46"/>
      <c r="X9" s="46"/>
      <c r="Y9" s="46"/>
      <c r="Z9" s="46"/>
    </row>
    <row r="10" spans="1:26" ht="6.75" customHeight="1" x14ac:dyDescent="0.25">
      <c r="A10" s="46"/>
      <c r="B10" s="46"/>
      <c r="C10" s="46"/>
      <c r="D10" s="48"/>
      <c r="E10" s="46"/>
      <c r="F10" s="46"/>
      <c r="G10" s="46"/>
      <c r="H10" s="46"/>
      <c r="I10" s="46"/>
      <c r="J10" s="46"/>
      <c r="K10" s="46"/>
      <c r="L10" s="46"/>
      <c r="M10" s="46"/>
      <c r="N10" s="46"/>
      <c r="O10" s="46"/>
      <c r="P10" s="46"/>
      <c r="Q10" s="46"/>
      <c r="R10" s="46"/>
      <c r="S10" s="46"/>
      <c r="T10" s="46"/>
      <c r="U10" s="46"/>
      <c r="V10" s="46"/>
      <c r="W10" s="46"/>
      <c r="X10" s="46"/>
      <c r="Y10" s="46"/>
      <c r="Z10" s="46"/>
    </row>
    <row r="11" spans="1:26" ht="30.75" customHeight="1" x14ac:dyDescent="0.25">
      <c r="A11" s="46"/>
      <c r="B11" s="447" t="s">
        <v>16</v>
      </c>
      <c r="C11" s="398"/>
      <c r="D11" s="399"/>
      <c r="E11" s="450" t="str">
        <f>'PDI-01'!E15</f>
        <v>Gestión Integral para un Campus Sostenible, inteligente e incluyente</v>
      </c>
      <c r="F11" s="407"/>
      <c r="G11" s="405"/>
      <c r="H11" s="46"/>
      <c r="I11" s="46"/>
      <c r="J11" s="46"/>
      <c r="K11" s="46"/>
      <c r="L11" s="46"/>
      <c r="M11" s="46"/>
      <c r="N11" s="46"/>
      <c r="O11" s="46"/>
      <c r="P11" s="46"/>
      <c r="Q11" s="46"/>
      <c r="R11" s="46"/>
      <c r="S11" s="46"/>
      <c r="T11" s="46"/>
      <c r="U11" s="46"/>
      <c r="V11" s="46"/>
      <c r="W11" s="46"/>
      <c r="X11" s="46"/>
      <c r="Y11" s="46"/>
      <c r="Z11" s="46"/>
    </row>
    <row r="12" spans="1:26" ht="6.75" customHeight="1" x14ac:dyDescent="0.25">
      <c r="A12" s="46"/>
      <c r="B12" s="46"/>
      <c r="C12" s="46"/>
      <c r="D12" s="48"/>
      <c r="E12" s="46"/>
      <c r="F12" s="46"/>
      <c r="G12" s="46"/>
      <c r="H12" s="46"/>
      <c r="I12" s="46"/>
      <c r="J12" s="46"/>
      <c r="K12" s="46"/>
      <c r="L12" s="46"/>
      <c r="M12" s="46"/>
      <c r="N12" s="46"/>
      <c r="O12" s="46"/>
      <c r="P12" s="46"/>
      <c r="Q12" s="46"/>
      <c r="R12" s="46"/>
      <c r="S12" s="46"/>
      <c r="T12" s="46"/>
      <c r="U12" s="46"/>
      <c r="V12" s="46"/>
      <c r="W12" s="46"/>
      <c r="X12" s="46"/>
      <c r="Y12" s="46"/>
      <c r="Z12" s="46"/>
    </row>
    <row r="13" spans="1:26" ht="30.75" customHeight="1" x14ac:dyDescent="0.25">
      <c r="A13" s="46"/>
      <c r="B13" s="462" t="s">
        <v>106</v>
      </c>
      <c r="C13" s="398"/>
      <c r="D13" s="399"/>
      <c r="E13" s="450" t="str">
        <f>'PDI-01'!E11</f>
        <v>Gestión y Sostenibilidad Ambiental en el campus UTP (PDI2028 – GSI - 31)</v>
      </c>
      <c r="F13" s="407"/>
      <c r="G13" s="405"/>
      <c r="H13" s="47"/>
      <c r="I13" s="47"/>
      <c r="J13" s="47"/>
      <c r="K13" s="47"/>
      <c r="L13" s="47"/>
      <c r="M13" s="47"/>
      <c r="N13" s="47"/>
      <c r="O13" s="47"/>
      <c r="P13" s="47"/>
      <c r="Q13" s="46"/>
      <c r="R13" s="46"/>
      <c r="S13" s="46"/>
      <c r="T13" s="46"/>
      <c r="U13" s="46"/>
      <c r="V13" s="46"/>
      <c r="W13" s="46"/>
      <c r="X13" s="46"/>
      <c r="Y13" s="46"/>
      <c r="Z13" s="46"/>
    </row>
    <row r="14" spans="1:26" ht="16.5" x14ac:dyDescent="0.25">
      <c r="A14" s="46"/>
      <c r="B14" s="49"/>
      <c r="C14" s="49"/>
      <c r="D14" s="49"/>
      <c r="E14" s="50"/>
      <c r="F14" s="50"/>
      <c r="G14" s="50"/>
      <c r="H14" s="47"/>
      <c r="I14" s="47"/>
      <c r="J14" s="47"/>
      <c r="K14" s="47"/>
      <c r="L14" s="47"/>
      <c r="M14" s="47"/>
      <c r="N14" s="47"/>
      <c r="O14" s="47"/>
      <c r="P14" s="47"/>
      <c r="Q14" s="46"/>
      <c r="R14" s="46"/>
      <c r="S14" s="46"/>
      <c r="T14" s="46"/>
      <c r="U14" s="46"/>
      <c r="V14" s="46"/>
      <c r="W14" s="46"/>
      <c r="X14" s="46"/>
      <c r="Y14" s="46"/>
      <c r="Z14" s="46"/>
    </row>
    <row r="15" spans="1:26" ht="16.5" x14ac:dyDescent="0.25">
      <c r="A15" s="46"/>
      <c r="B15" s="49"/>
      <c r="C15" s="49"/>
      <c r="D15" s="49"/>
      <c r="E15" s="50"/>
      <c r="F15" s="50"/>
      <c r="G15" s="50"/>
      <c r="H15" s="47"/>
      <c r="I15" s="47"/>
      <c r="J15" s="47"/>
      <c r="K15" s="47"/>
      <c r="L15" s="47"/>
      <c r="M15" s="47"/>
      <c r="N15" s="47"/>
      <c r="O15" s="47"/>
      <c r="P15" s="47"/>
      <c r="Q15" s="46"/>
      <c r="R15" s="46"/>
      <c r="S15" s="46"/>
      <c r="T15" s="46"/>
      <c r="U15" s="46"/>
      <c r="V15" s="46"/>
      <c r="W15" s="46"/>
      <c r="X15" s="46"/>
      <c r="Y15" s="46"/>
      <c r="Z15" s="46"/>
    </row>
    <row r="16" spans="1:26" ht="45.75" customHeight="1" x14ac:dyDescent="0.25">
      <c r="A16" s="46"/>
      <c r="B16" s="49"/>
      <c r="C16" s="49"/>
      <c r="D16" s="51" t="s">
        <v>107</v>
      </c>
      <c r="E16" s="423" t="str">
        <f>'PDI-02'!C19</f>
        <v xml:space="preserve">Débiles garantías para la continuidad de los procesos de sostenibilidad del campus
</v>
      </c>
      <c r="F16" s="405"/>
      <c r="G16" s="41" t="s">
        <v>108</v>
      </c>
      <c r="H16" s="423" t="s">
        <v>109</v>
      </c>
      <c r="I16" s="407"/>
      <c r="J16" s="407"/>
      <c r="K16" s="407"/>
      <c r="L16" s="405"/>
      <c r="M16" s="50"/>
      <c r="N16" s="47"/>
      <c r="O16" s="47"/>
      <c r="P16" s="47"/>
      <c r="Q16" s="46"/>
      <c r="R16" s="46"/>
      <c r="S16" s="46"/>
      <c r="T16" s="46"/>
      <c r="U16" s="46"/>
      <c r="V16" s="46"/>
      <c r="W16" s="46"/>
      <c r="X16" s="46"/>
      <c r="Y16" s="46"/>
      <c r="Z16" s="46"/>
    </row>
    <row r="17" spans="1:26" ht="32.25" customHeight="1" x14ac:dyDescent="0.25">
      <c r="A17" s="46"/>
      <c r="B17" s="49"/>
      <c r="C17" s="49"/>
      <c r="D17" s="52" t="s">
        <v>110</v>
      </c>
      <c r="E17" s="423" t="str">
        <f>'PDI-02'!E19:G19</f>
        <v xml:space="preserve">1. Insuficiente respuesta institucional a la gestión de las áreas naturales del campus, su biodiversidad,  sus ecosistemas, aulas vivas y laboratorios de ciencias naturales </v>
      </c>
      <c r="F17" s="405"/>
      <c r="G17" s="53" t="s">
        <v>111</v>
      </c>
      <c r="H17" s="400" t="s">
        <v>112</v>
      </c>
      <c r="I17" s="407"/>
      <c r="J17" s="407"/>
      <c r="K17" s="407"/>
      <c r="L17" s="405"/>
      <c r="M17" s="50"/>
      <c r="N17" s="47"/>
      <c r="O17" s="47"/>
      <c r="P17" s="47"/>
      <c r="Q17" s="46"/>
      <c r="R17" s="46"/>
      <c r="S17" s="46"/>
      <c r="T17" s="46"/>
      <c r="U17" s="46"/>
      <c r="V17" s="46"/>
      <c r="W17" s="46"/>
      <c r="X17" s="46"/>
      <c r="Y17" s="46"/>
      <c r="Z17" s="46"/>
    </row>
    <row r="18" spans="1:26" ht="32.25" customHeight="1" x14ac:dyDescent="0.25">
      <c r="A18" s="46"/>
      <c r="B18" s="49"/>
      <c r="C18" s="49"/>
      <c r="D18" s="52" t="s">
        <v>113</v>
      </c>
      <c r="E18" s="423" t="str">
        <f>'PDI-02'!E20:G20</f>
        <v>2. Moderada incorporación del componente ambiental desde la dirección y operación institucional</v>
      </c>
      <c r="F18" s="405"/>
      <c r="G18" s="53" t="s">
        <v>114</v>
      </c>
      <c r="H18" s="423" t="s">
        <v>115</v>
      </c>
      <c r="I18" s="407"/>
      <c r="J18" s="407"/>
      <c r="K18" s="407"/>
      <c r="L18" s="405"/>
      <c r="M18" s="50"/>
      <c r="N18" s="47"/>
      <c r="O18" s="47"/>
      <c r="P18" s="47"/>
      <c r="Q18" s="46"/>
      <c r="R18" s="46"/>
      <c r="S18" s="46"/>
      <c r="T18" s="46"/>
      <c r="U18" s="46"/>
      <c r="V18" s="46"/>
      <c r="W18" s="46"/>
      <c r="X18" s="46"/>
      <c r="Y18" s="46"/>
      <c r="Z18" s="46"/>
    </row>
    <row r="19" spans="1:26" ht="32.25" hidden="1" customHeight="1" x14ac:dyDescent="0.25">
      <c r="A19" s="46"/>
      <c r="B19" s="49"/>
      <c r="C19" s="49"/>
      <c r="D19" s="52" t="s">
        <v>116</v>
      </c>
      <c r="E19" s="423"/>
      <c r="F19" s="405"/>
      <c r="G19" s="53" t="s">
        <v>117</v>
      </c>
      <c r="H19" s="423"/>
      <c r="I19" s="407"/>
      <c r="J19" s="407"/>
      <c r="K19" s="407"/>
      <c r="L19" s="405"/>
      <c r="M19" s="50"/>
      <c r="N19" s="47"/>
      <c r="O19" s="47"/>
      <c r="P19" s="47"/>
      <c r="Q19" s="46"/>
      <c r="R19" s="46"/>
      <c r="S19" s="46"/>
      <c r="T19" s="46"/>
      <c r="U19" s="46"/>
      <c r="V19" s="46"/>
      <c r="W19" s="46"/>
      <c r="X19" s="46"/>
      <c r="Y19" s="46"/>
      <c r="Z19" s="46"/>
    </row>
    <row r="20" spans="1:26" ht="32.25" hidden="1" customHeight="1" x14ac:dyDescent="0.25">
      <c r="A20" s="46"/>
      <c r="B20" s="49"/>
      <c r="C20" s="49"/>
      <c r="D20" s="52" t="s">
        <v>118</v>
      </c>
      <c r="E20" s="423"/>
      <c r="F20" s="405"/>
      <c r="G20" s="53" t="s">
        <v>119</v>
      </c>
      <c r="H20" s="423"/>
      <c r="I20" s="407"/>
      <c r="J20" s="407"/>
      <c r="K20" s="407"/>
      <c r="L20" s="405"/>
      <c r="M20" s="50"/>
      <c r="N20" s="47"/>
      <c r="O20" s="47"/>
      <c r="P20" s="47"/>
      <c r="Q20" s="46"/>
      <c r="R20" s="46"/>
      <c r="S20" s="46"/>
      <c r="T20" s="46"/>
      <c r="U20" s="46"/>
      <c r="V20" s="46"/>
      <c r="W20" s="46"/>
      <c r="X20" s="46"/>
      <c r="Y20" s="46"/>
      <c r="Z20" s="46"/>
    </row>
    <row r="21" spans="1:26" ht="32.25" hidden="1" customHeight="1" x14ac:dyDescent="0.25">
      <c r="A21" s="46"/>
      <c r="B21" s="49"/>
      <c r="C21" s="49"/>
      <c r="D21" s="52" t="s">
        <v>120</v>
      </c>
      <c r="E21" s="423"/>
      <c r="F21" s="405"/>
      <c r="G21" s="53" t="s">
        <v>121</v>
      </c>
      <c r="H21" s="418"/>
      <c r="I21" s="407"/>
      <c r="J21" s="407"/>
      <c r="K21" s="407"/>
      <c r="L21" s="405"/>
      <c r="M21" s="50"/>
      <c r="N21" s="47"/>
      <c r="O21" s="47"/>
      <c r="P21" s="47"/>
      <c r="Q21" s="46"/>
      <c r="R21" s="46"/>
      <c r="S21" s="46"/>
      <c r="T21" s="46"/>
      <c r="U21" s="46"/>
      <c r="V21" s="46"/>
      <c r="W21" s="46"/>
      <c r="X21" s="46"/>
      <c r="Y21" s="46"/>
      <c r="Z21" s="46"/>
    </row>
    <row r="22" spans="1:26" ht="24.75" customHeight="1" x14ac:dyDescent="0.25">
      <c r="A22" s="46"/>
      <c r="B22" s="49"/>
      <c r="C22" s="49"/>
      <c r="D22" s="49"/>
      <c r="E22" s="50"/>
      <c r="F22" s="50"/>
      <c r="G22" s="50"/>
      <c r="H22" s="47"/>
      <c r="I22" s="47"/>
      <c r="J22" s="47"/>
      <c r="K22" s="47"/>
      <c r="L22" s="47"/>
      <c r="M22" s="47"/>
      <c r="N22" s="47"/>
      <c r="O22" s="47"/>
      <c r="P22" s="47"/>
      <c r="Q22" s="46"/>
      <c r="R22" s="46"/>
      <c r="S22" s="46"/>
      <c r="T22" s="46"/>
      <c r="U22" s="46"/>
      <c r="V22" s="46"/>
      <c r="W22" s="46"/>
      <c r="X22" s="46"/>
      <c r="Y22" s="46"/>
      <c r="Z22" s="46"/>
    </row>
    <row r="23" spans="1:26" ht="15.75" customHeight="1" x14ac:dyDescent="0.3">
      <c r="A23" s="35"/>
      <c r="B23" s="35"/>
      <c r="C23" s="35"/>
      <c r="D23" s="54"/>
      <c r="E23" s="35"/>
      <c r="F23" s="35"/>
      <c r="G23" s="35"/>
      <c r="H23" s="35"/>
      <c r="I23" s="35"/>
      <c r="J23" s="35"/>
      <c r="K23" s="35"/>
      <c r="L23" s="35"/>
      <c r="M23" s="35"/>
      <c r="N23" s="35"/>
      <c r="O23" s="35"/>
      <c r="P23" s="35"/>
      <c r="Q23" s="35"/>
      <c r="R23" s="35"/>
      <c r="S23" s="35"/>
      <c r="T23" s="35"/>
      <c r="U23" s="35"/>
      <c r="V23" s="35"/>
      <c r="W23" s="35"/>
      <c r="X23" s="35"/>
      <c r="Y23" s="35"/>
      <c r="Z23" s="35"/>
    </row>
    <row r="24" spans="1:26" ht="27.75" customHeight="1" x14ac:dyDescent="0.3">
      <c r="A24" s="35"/>
      <c r="B24" s="35"/>
      <c r="C24" s="35"/>
      <c r="D24" s="41" t="s">
        <v>122</v>
      </c>
      <c r="E24" s="35"/>
      <c r="F24" s="35"/>
      <c r="G24" s="35"/>
      <c r="H24" s="35"/>
      <c r="I24" s="35"/>
      <c r="J24" s="35"/>
      <c r="K24" s="35"/>
      <c r="L24" s="35"/>
      <c r="M24" s="35"/>
      <c r="N24" s="35"/>
      <c r="O24" s="35"/>
      <c r="P24" s="35"/>
      <c r="Q24" s="35"/>
      <c r="R24" s="35"/>
      <c r="S24" s="35"/>
      <c r="T24" s="35"/>
      <c r="U24" s="35"/>
      <c r="V24" s="35"/>
      <c r="W24" s="35"/>
      <c r="X24" s="35"/>
      <c r="Y24" s="35"/>
      <c r="Z24" s="35"/>
    </row>
    <row r="25" spans="1:26" ht="34.5" customHeight="1" x14ac:dyDescent="0.3">
      <c r="A25" s="35"/>
      <c r="B25" s="35"/>
      <c r="C25" s="35"/>
      <c r="D25" s="404" t="s">
        <v>123</v>
      </c>
      <c r="E25" s="407"/>
      <c r="F25" s="407"/>
      <c r="G25" s="407"/>
      <c r="H25" s="407"/>
      <c r="I25" s="407"/>
      <c r="J25" s="407"/>
      <c r="K25" s="407"/>
      <c r="L25" s="407"/>
      <c r="M25" s="407"/>
      <c r="N25" s="407"/>
      <c r="O25" s="405"/>
      <c r="P25" s="55"/>
      <c r="Q25" s="56"/>
      <c r="R25" s="35"/>
      <c r="S25" s="35"/>
      <c r="T25" s="35"/>
      <c r="U25" s="35"/>
      <c r="V25" s="35"/>
      <c r="W25" s="35"/>
      <c r="X25" s="35"/>
      <c r="Y25" s="35"/>
      <c r="Z25" s="35"/>
    </row>
    <row r="26" spans="1:26" ht="34.5" customHeight="1" x14ac:dyDescent="0.3">
      <c r="A26" s="35"/>
      <c r="B26" s="35"/>
      <c r="C26" s="35"/>
      <c r="D26" s="57"/>
      <c r="E26" s="57"/>
      <c r="F26" s="57"/>
      <c r="G26" s="57"/>
      <c r="H26" s="57"/>
      <c r="I26" s="57"/>
      <c r="J26" s="57"/>
      <c r="K26" s="57"/>
      <c r="L26" s="57"/>
      <c r="M26" s="57"/>
      <c r="N26" s="57"/>
      <c r="O26" s="57"/>
      <c r="P26" s="57"/>
      <c r="Q26" s="56"/>
      <c r="R26" s="35"/>
      <c r="S26" s="35"/>
      <c r="T26" s="35"/>
      <c r="U26" s="35"/>
      <c r="V26" s="35"/>
      <c r="W26" s="35"/>
      <c r="X26" s="35"/>
      <c r="Y26" s="35"/>
      <c r="Z26" s="35"/>
    </row>
    <row r="27" spans="1:26" ht="30" customHeight="1" x14ac:dyDescent="0.3">
      <c r="A27" s="35"/>
      <c r="B27" s="58"/>
      <c r="C27" s="35"/>
      <c r="D27" s="463" t="s">
        <v>124</v>
      </c>
      <c r="E27" s="407"/>
      <c r="F27" s="407"/>
      <c r="G27" s="407"/>
      <c r="H27" s="407"/>
      <c r="I27" s="407"/>
      <c r="J27" s="407"/>
      <c r="K27" s="407"/>
      <c r="L27" s="407"/>
      <c r="M27" s="407"/>
      <c r="N27" s="407"/>
      <c r="O27" s="407"/>
      <c r="P27" s="405"/>
      <c r="Q27" s="56"/>
      <c r="R27" s="35"/>
      <c r="S27" s="35"/>
      <c r="T27" s="35"/>
      <c r="U27" s="35"/>
      <c r="V27" s="35"/>
      <c r="W27" s="35"/>
      <c r="X27" s="35"/>
      <c r="Y27" s="35"/>
      <c r="Z27" s="35"/>
    </row>
    <row r="28" spans="1:26" ht="18" customHeight="1" x14ac:dyDescent="0.3">
      <c r="A28" s="35"/>
      <c r="B28" s="464" t="s">
        <v>125</v>
      </c>
      <c r="C28" s="35"/>
      <c r="D28" s="460" t="s">
        <v>126</v>
      </c>
      <c r="E28" s="404" t="s">
        <v>127</v>
      </c>
      <c r="F28" s="407"/>
      <c r="G28" s="407"/>
      <c r="H28" s="407"/>
      <c r="I28" s="407"/>
      <c r="J28" s="407"/>
      <c r="K28" s="407"/>
      <c r="L28" s="407"/>
      <c r="M28" s="405"/>
      <c r="N28" s="460" t="s">
        <v>128</v>
      </c>
      <c r="O28" s="460" t="s">
        <v>129</v>
      </c>
      <c r="P28" s="460" t="s">
        <v>130</v>
      </c>
      <c r="Q28" s="35"/>
      <c r="R28" s="35"/>
      <c r="S28" s="35"/>
      <c r="T28" s="35"/>
      <c r="U28" s="35"/>
      <c r="V28" s="35"/>
      <c r="W28" s="35"/>
      <c r="X28" s="35"/>
      <c r="Y28" s="35"/>
      <c r="Z28" s="35"/>
    </row>
    <row r="29" spans="1:26" ht="75.75" customHeight="1" x14ac:dyDescent="0.3">
      <c r="A29" s="35"/>
      <c r="B29" s="441"/>
      <c r="C29" s="35"/>
      <c r="D29" s="410"/>
      <c r="E29" s="41" t="s">
        <v>131</v>
      </c>
      <c r="F29" s="59" t="s">
        <v>132</v>
      </c>
      <c r="G29" s="41" t="s">
        <v>133</v>
      </c>
      <c r="H29" s="41" t="s">
        <v>134</v>
      </c>
      <c r="I29" s="41" t="s">
        <v>135</v>
      </c>
      <c r="J29" s="41" t="s">
        <v>136</v>
      </c>
      <c r="K29" s="41" t="s">
        <v>137</v>
      </c>
      <c r="L29" s="41" t="s">
        <v>138</v>
      </c>
      <c r="M29" s="59" t="s">
        <v>139</v>
      </c>
      <c r="N29" s="410"/>
      <c r="O29" s="410"/>
      <c r="P29" s="410"/>
      <c r="Q29" s="35"/>
      <c r="R29" s="60">
        <v>3</v>
      </c>
      <c r="S29" s="35"/>
      <c r="T29" s="35"/>
      <c r="U29" s="35"/>
      <c r="V29" s="35"/>
      <c r="W29" s="35"/>
      <c r="X29" s="35"/>
      <c r="Y29" s="35"/>
      <c r="Z29" s="35"/>
    </row>
    <row r="30" spans="1:26" ht="111" customHeight="1" x14ac:dyDescent="0.25">
      <c r="A30" s="37"/>
      <c r="B30" s="441"/>
      <c r="C30" s="37"/>
      <c r="D30" s="61" t="s">
        <v>140</v>
      </c>
      <c r="E30" s="62" t="s">
        <v>141</v>
      </c>
      <c r="F30" s="62" t="s">
        <v>142</v>
      </c>
      <c r="G30" s="62" t="s">
        <v>143</v>
      </c>
      <c r="H30" s="62" t="s">
        <v>1237</v>
      </c>
      <c r="I30" s="63" t="s">
        <v>144</v>
      </c>
      <c r="J30" s="389" t="s">
        <v>144</v>
      </c>
      <c r="K30" s="389" t="s">
        <v>144</v>
      </c>
      <c r="L30" s="389" t="s">
        <v>144</v>
      </c>
      <c r="M30" s="389" t="s">
        <v>1227</v>
      </c>
      <c r="N30" s="388" t="s">
        <v>145</v>
      </c>
      <c r="O30" s="388" t="s">
        <v>146</v>
      </c>
      <c r="P30" s="388" t="s">
        <v>147</v>
      </c>
      <c r="Q30" s="37"/>
      <c r="R30" s="64" t="s">
        <v>148</v>
      </c>
      <c r="S30" s="37"/>
      <c r="T30" s="37"/>
      <c r="U30" s="37"/>
      <c r="V30" s="37"/>
      <c r="W30" s="37"/>
      <c r="X30" s="37"/>
      <c r="Y30" s="37"/>
      <c r="Z30" s="37"/>
    </row>
    <row r="31" spans="1:26" ht="75.75" hidden="1" customHeight="1" x14ac:dyDescent="0.25">
      <c r="A31" s="37"/>
      <c r="B31" s="441"/>
      <c r="C31" s="37"/>
      <c r="D31" s="65"/>
      <c r="E31" s="62"/>
      <c r="F31" s="62"/>
      <c r="G31" s="62"/>
      <c r="H31" s="62"/>
      <c r="I31" s="63"/>
      <c r="J31" s="66"/>
      <c r="K31" s="67"/>
      <c r="L31" s="67"/>
      <c r="M31" s="66"/>
      <c r="N31" s="61"/>
      <c r="O31" s="61"/>
      <c r="P31" s="61"/>
      <c r="Q31" s="37"/>
      <c r="R31" s="64"/>
      <c r="S31" s="37"/>
      <c r="T31" s="37"/>
      <c r="U31" s="37"/>
      <c r="V31" s="37"/>
      <c r="W31" s="37"/>
      <c r="X31" s="37"/>
      <c r="Y31" s="37"/>
      <c r="Z31" s="37"/>
    </row>
    <row r="32" spans="1:26" ht="0.75" customHeight="1" x14ac:dyDescent="0.25">
      <c r="A32" s="37"/>
      <c r="B32" s="410"/>
      <c r="C32" s="37"/>
      <c r="D32" s="65"/>
      <c r="E32" s="62"/>
      <c r="F32" s="62"/>
      <c r="G32" s="62"/>
      <c r="H32" s="62"/>
      <c r="I32" s="63"/>
      <c r="J32" s="66"/>
      <c r="K32" s="67"/>
      <c r="L32" s="67"/>
      <c r="M32" s="66"/>
      <c r="N32" s="61"/>
      <c r="O32" s="61"/>
      <c r="P32" s="61"/>
      <c r="Q32" s="37"/>
      <c r="R32" s="64"/>
      <c r="S32" s="37"/>
      <c r="T32" s="37"/>
      <c r="U32" s="37"/>
      <c r="V32" s="37"/>
      <c r="W32" s="37"/>
      <c r="X32" s="37"/>
      <c r="Y32" s="37"/>
      <c r="Z32" s="37"/>
    </row>
    <row r="33" spans="1:26" ht="21.75" customHeight="1" x14ac:dyDescent="0.3">
      <c r="A33" s="35"/>
      <c r="B33" s="68"/>
      <c r="C33" s="35"/>
      <c r="D33" s="69"/>
      <c r="E33" s="35"/>
      <c r="F33" s="70"/>
      <c r="G33" s="35"/>
      <c r="H33" s="35"/>
      <c r="I33" s="35"/>
      <c r="J33" s="35"/>
      <c r="K33" s="35"/>
      <c r="L33" s="35"/>
      <c r="M33" s="35"/>
      <c r="N33" s="35"/>
      <c r="O33" s="35"/>
      <c r="P33" s="35"/>
      <c r="Q33" s="35"/>
      <c r="R33" s="35"/>
      <c r="S33" s="35"/>
      <c r="T33" s="35"/>
      <c r="U33" s="35"/>
      <c r="V33" s="35"/>
      <c r="W33" s="35"/>
      <c r="X33" s="35"/>
      <c r="Y33" s="35"/>
      <c r="Z33" s="35"/>
    </row>
    <row r="34" spans="1:26" ht="21.75" customHeight="1" x14ac:dyDescent="0.3">
      <c r="A34" s="35"/>
      <c r="B34" s="68"/>
      <c r="C34" s="35"/>
      <c r="D34" s="465" t="s">
        <v>149</v>
      </c>
      <c r="E34" s="407"/>
      <c r="F34" s="407"/>
      <c r="G34" s="407"/>
      <c r="H34" s="407"/>
      <c r="I34" s="407"/>
      <c r="J34" s="407"/>
      <c r="K34" s="407"/>
      <c r="L34" s="407"/>
      <c r="M34" s="407"/>
      <c r="N34" s="407"/>
      <c r="O34" s="407"/>
      <c r="P34" s="405"/>
      <c r="Q34" s="35"/>
      <c r="R34" s="35"/>
      <c r="S34" s="35"/>
      <c r="T34" s="35"/>
      <c r="U34" s="35"/>
      <c r="V34" s="35"/>
      <c r="W34" s="35"/>
      <c r="X34" s="35"/>
      <c r="Y34" s="35"/>
      <c r="Z34" s="35"/>
    </row>
    <row r="35" spans="1:26" ht="21.75" customHeight="1" x14ac:dyDescent="0.3">
      <c r="A35" s="35"/>
      <c r="B35" s="464" t="s">
        <v>150</v>
      </c>
      <c r="C35" s="35"/>
      <c r="D35" s="460" t="s">
        <v>151</v>
      </c>
      <c r="E35" s="404" t="s">
        <v>127</v>
      </c>
      <c r="F35" s="407"/>
      <c r="G35" s="407"/>
      <c r="H35" s="407"/>
      <c r="I35" s="407"/>
      <c r="J35" s="407"/>
      <c r="K35" s="407"/>
      <c r="L35" s="407"/>
      <c r="M35" s="405"/>
      <c r="N35" s="460" t="s">
        <v>128</v>
      </c>
      <c r="O35" s="460" t="s">
        <v>129</v>
      </c>
      <c r="P35" s="460" t="s">
        <v>1238</v>
      </c>
      <c r="Q35" s="35"/>
      <c r="R35" s="35"/>
      <c r="S35" s="35"/>
      <c r="T35" s="35"/>
      <c r="U35" s="35"/>
      <c r="V35" s="35"/>
      <c r="W35" s="35"/>
      <c r="X35" s="35"/>
      <c r="Y35" s="35"/>
      <c r="Z35" s="35"/>
    </row>
    <row r="36" spans="1:26" ht="102.75" customHeight="1" x14ac:dyDescent="0.3">
      <c r="A36" s="35"/>
      <c r="B36" s="441"/>
      <c r="C36" s="35"/>
      <c r="D36" s="410"/>
      <c r="E36" s="41" t="s">
        <v>152</v>
      </c>
      <c r="F36" s="59" t="s">
        <v>132</v>
      </c>
      <c r="G36" s="41" t="s">
        <v>133</v>
      </c>
      <c r="H36" s="41" t="s">
        <v>134</v>
      </c>
      <c r="I36" s="41" t="s">
        <v>135</v>
      </c>
      <c r="J36" s="41" t="s">
        <v>136</v>
      </c>
      <c r="K36" s="41" t="s">
        <v>137</v>
      </c>
      <c r="L36" s="41" t="s">
        <v>138</v>
      </c>
      <c r="M36" s="59" t="s">
        <v>139</v>
      </c>
      <c r="N36" s="410"/>
      <c r="O36" s="410"/>
      <c r="P36" s="410"/>
      <c r="Q36" s="35"/>
      <c r="R36" s="35"/>
      <c r="S36" s="35"/>
      <c r="T36" s="35"/>
      <c r="U36" s="35"/>
      <c r="V36" s="35"/>
      <c r="W36" s="35"/>
      <c r="X36" s="35"/>
      <c r="Y36" s="35"/>
      <c r="Z36" s="35"/>
    </row>
    <row r="37" spans="1:26" ht="116.25" customHeight="1" x14ac:dyDescent="0.3">
      <c r="A37" s="35"/>
      <c r="B37" s="441"/>
      <c r="C37" s="35"/>
      <c r="D37" s="467" t="s">
        <v>13</v>
      </c>
      <c r="E37" s="72" t="s">
        <v>153</v>
      </c>
      <c r="F37" s="61" t="s">
        <v>154</v>
      </c>
      <c r="G37" s="61" t="s">
        <v>143</v>
      </c>
      <c r="H37" s="72" t="s">
        <v>155</v>
      </c>
      <c r="I37" s="375" t="s">
        <v>1225</v>
      </c>
      <c r="J37" s="63">
        <v>1</v>
      </c>
      <c r="K37" s="63">
        <v>1</v>
      </c>
      <c r="L37" s="63">
        <v>1</v>
      </c>
      <c r="M37" s="73">
        <v>1</v>
      </c>
      <c r="N37" s="61" t="s">
        <v>145</v>
      </c>
      <c r="O37" s="374" t="s">
        <v>156</v>
      </c>
      <c r="P37" s="61" t="s">
        <v>147</v>
      </c>
      <c r="R37" s="61" t="s">
        <v>156</v>
      </c>
      <c r="T37" s="35"/>
      <c r="U37" s="35"/>
      <c r="V37" s="35"/>
      <c r="W37" s="35"/>
      <c r="X37" s="35"/>
      <c r="Y37" s="35"/>
      <c r="Z37" s="35"/>
    </row>
    <row r="38" spans="1:26" ht="33.75" hidden="1" customHeight="1" x14ac:dyDescent="0.3">
      <c r="A38" s="35"/>
      <c r="B38" s="441"/>
      <c r="C38" s="35"/>
      <c r="D38" s="441"/>
      <c r="E38" s="74"/>
      <c r="F38" s="75"/>
      <c r="G38" s="74"/>
      <c r="H38" s="74"/>
      <c r="I38" s="74"/>
      <c r="J38" s="74"/>
      <c r="K38" s="74"/>
      <c r="L38" s="74"/>
      <c r="M38" s="74"/>
      <c r="N38" s="74"/>
      <c r="O38" s="74"/>
      <c r="P38" s="74"/>
      <c r="Q38" s="35"/>
      <c r="R38" s="35"/>
      <c r="S38" s="35"/>
      <c r="T38" s="35"/>
      <c r="U38" s="35"/>
      <c r="V38" s="35"/>
      <c r="W38" s="35"/>
      <c r="X38" s="35"/>
      <c r="Y38" s="35"/>
      <c r="Z38" s="35"/>
    </row>
    <row r="39" spans="1:26" ht="33.75" hidden="1" customHeight="1" x14ac:dyDescent="0.3">
      <c r="A39" s="35"/>
      <c r="B39" s="441"/>
      <c r="C39" s="35"/>
      <c r="D39" s="441"/>
      <c r="E39" s="74"/>
      <c r="F39" s="75"/>
      <c r="G39" s="74"/>
      <c r="H39" s="74" t="s">
        <v>157</v>
      </c>
      <c r="I39" s="74"/>
      <c r="J39" s="74"/>
      <c r="K39" s="74"/>
      <c r="L39" s="74"/>
      <c r="M39" s="74"/>
      <c r="N39" s="74"/>
      <c r="O39" s="74"/>
      <c r="P39" s="74"/>
      <c r="Q39" s="35"/>
      <c r="R39" s="35"/>
      <c r="S39" s="35"/>
      <c r="T39" s="35"/>
      <c r="U39" s="35"/>
      <c r="V39" s="35"/>
      <c r="W39" s="35"/>
      <c r="X39" s="35"/>
      <c r="Y39" s="35"/>
      <c r="Z39" s="35"/>
    </row>
    <row r="40" spans="1:26" ht="0.75" customHeight="1" x14ac:dyDescent="0.3">
      <c r="A40" s="35"/>
      <c r="B40" s="410"/>
      <c r="C40" s="35"/>
      <c r="D40" s="410"/>
      <c r="E40" s="74"/>
      <c r="F40" s="75"/>
      <c r="G40" s="74"/>
      <c r="H40" s="74"/>
      <c r="I40" s="74"/>
      <c r="J40" s="74"/>
      <c r="K40" s="74"/>
      <c r="L40" s="74"/>
      <c r="M40" s="74"/>
      <c r="N40" s="74"/>
      <c r="O40" s="74"/>
      <c r="P40" s="74"/>
      <c r="Q40" s="35"/>
      <c r="R40" s="35"/>
      <c r="S40" s="35"/>
      <c r="T40" s="35"/>
      <c r="U40" s="35"/>
      <c r="V40" s="35"/>
      <c r="W40" s="35"/>
      <c r="X40" s="35"/>
      <c r="Y40" s="35"/>
      <c r="Z40" s="35"/>
    </row>
    <row r="41" spans="1:26" ht="33.75" customHeight="1" x14ac:dyDescent="0.3">
      <c r="A41" s="35"/>
      <c r="B41" s="68"/>
      <c r="C41" s="35"/>
      <c r="D41" s="69"/>
      <c r="E41" s="35"/>
      <c r="F41" s="70"/>
      <c r="G41" s="35"/>
      <c r="H41" s="35"/>
      <c r="I41" s="35"/>
      <c r="J41" s="35"/>
      <c r="K41" s="35"/>
      <c r="L41" s="35"/>
      <c r="M41" s="35"/>
      <c r="N41" s="35"/>
      <c r="O41" s="35"/>
      <c r="P41" s="35"/>
      <c r="Q41" s="35"/>
      <c r="R41" s="35"/>
      <c r="S41" s="35"/>
      <c r="T41" s="35"/>
      <c r="U41" s="35"/>
      <c r="V41" s="35"/>
      <c r="W41" s="35"/>
      <c r="X41" s="35"/>
      <c r="Y41" s="35"/>
      <c r="Z41" s="35"/>
    </row>
    <row r="42" spans="1:26" ht="31.5" customHeight="1" x14ac:dyDescent="0.3">
      <c r="A42" s="35"/>
      <c r="B42" s="68"/>
      <c r="C42" s="35"/>
      <c r="D42" s="465" t="s">
        <v>158</v>
      </c>
      <c r="E42" s="407"/>
      <c r="F42" s="407"/>
      <c r="G42" s="407"/>
      <c r="H42" s="407"/>
      <c r="I42" s="407"/>
      <c r="J42" s="407"/>
      <c r="K42" s="407"/>
      <c r="L42" s="407"/>
      <c r="M42" s="407"/>
      <c r="N42" s="407"/>
      <c r="O42" s="407"/>
      <c r="P42" s="405"/>
      <c r="Q42" s="35"/>
      <c r="R42" s="35"/>
      <c r="S42" s="35"/>
      <c r="T42" s="35"/>
      <c r="U42" s="35"/>
      <c r="V42" s="35"/>
      <c r="W42" s="35"/>
      <c r="X42" s="35"/>
      <c r="Y42" s="35"/>
      <c r="Z42" s="35"/>
    </row>
    <row r="43" spans="1:26" ht="21.75" customHeight="1" x14ac:dyDescent="0.3">
      <c r="A43" s="35"/>
      <c r="B43" s="464" t="s">
        <v>159</v>
      </c>
      <c r="C43" s="35"/>
      <c r="D43" s="460" t="s">
        <v>160</v>
      </c>
      <c r="E43" s="404" t="s">
        <v>127</v>
      </c>
      <c r="F43" s="407"/>
      <c r="G43" s="407"/>
      <c r="H43" s="407"/>
      <c r="I43" s="407"/>
      <c r="J43" s="407"/>
      <c r="K43" s="407"/>
      <c r="L43" s="407"/>
      <c r="M43" s="405"/>
      <c r="N43" s="460" t="s">
        <v>128</v>
      </c>
      <c r="O43" s="460" t="s">
        <v>129</v>
      </c>
      <c r="P43" s="460" t="s">
        <v>161</v>
      </c>
      <c r="Q43" s="35"/>
      <c r="R43" s="35"/>
      <c r="S43" s="35"/>
      <c r="T43" s="35"/>
      <c r="U43" s="35"/>
      <c r="V43" s="35"/>
      <c r="W43" s="35"/>
      <c r="X43" s="35"/>
      <c r="Y43" s="35"/>
      <c r="Z43" s="35"/>
    </row>
    <row r="44" spans="1:26" ht="109.5" customHeight="1" x14ac:dyDescent="0.3">
      <c r="A44" s="35"/>
      <c r="B44" s="441"/>
      <c r="C44" s="35"/>
      <c r="D44" s="410"/>
      <c r="E44" s="41" t="s">
        <v>162</v>
      </c>
      <c r="F44" s="59" t="s">
        <v>132</v>
      </c>
      <c r="G44" s="41" t="s">
        <v>133</v>
      </c>
      <c r="H44" s="41" t="s">
        <v>134</v>
      </c>
      <c r="I44" s="41" t="s">
        <v>135</v>
      </c>
      <c r="J44" s="41" t="s">
        <v>136</v>
      </c>
      <c r="K44" s="41" t="s">
        <v>137</v>
      </c>
      <c r="L44" s="41" t="s">
        <v>138</v>
      </c>
      <c r="M44" s="59" t="s">
        <v>139</v>
      </c>
      <c r="N44" s="410"/>
      <c r="O44" s="410"/>
      <c r="P44" s="410"/>
      <c r="Q44" s="35"/>
      <c r="R44" s="35"/>
      <c r="S44" s="35"/>
      <c r="T44" s="35"/>
      <c r="U44" s="35"/>
      <c r="V44" s="35"/>
      <c r="W44" s="35"/>
      <c r="X44" s="35"/>
      <c r="Y44" s="35"/>
      <c r="Z44" s="35"/>
    </row>
    <row r="45" spans="1:26" ht="232.5" customHeight="1" x14ac:dyDescent="0.3">
      <c r="A45" s="35"/>
      <c r="B45" s="441"/>
      <c r="C45" s="35"/>
      <c r="D45" s="29" t="s">
        <v>163</v>
      </c>
      <c r="E45" s="72" t="s">
        <v>164</v>
      </c>
      <c r="F45" s="31" t="s">
        <v>165</v>
      </c>
      <c r="G45" s="72" t="s">
        <v>143</v>
      </c>
      <c r="H45" s="72" t="s">
        <v>166</v>
      </c>
      <c r="I45" s="376" t="s">
        <v>1226</v>
      </c>
      <c r="J45" s="76">
        <v>0.66</v>
      </c>
      <c r="K45" s="63">
        <v>0.77</v>
      </c>
      <c r="L45" s="63">
        <v>0.88</v>
      </c>
      <c r="M45" s="63">
        <v>1</v>
      </c>
      <c r="N45" s="76" t="s">
        <v>168</v>
      </c>
      <c r="O45" s="63" t="s">
        <v>156</v>
      </c>
      <c r="P45" s="63" t="s">
        <v>169</v>
      </c>
      <c r="Q45" s="35"/>
      <c r="R45" s="35"/>
      <c r="S45" s="54"/>
      <c r="T45" s="35"/>
      <c r="U45" s="35"/>
      <c r="V45" s="35"/>
      <c r="W45" s="35"/>
      <c r="X45" s="35"/>
      <c r="Y45" s="35"/>
      <c r="Z45" s="35"/>
    </row>
    <row r="46" spans="1:26" ht="48" hidden="1" customHeight="1" x14ac:dyDescent="0.3">
      <c r="A46" s="35"/>
      <c r="B46" s="441"/>
      <c r="C46" s="35"/>
      <c r="D46" s="29"/>
      <c r="E46" s="29"/>
      <c r="F46" s="77"/>
      <c r="G46" s="29"/>
      <c r="H46" s="29"/>
      <c r="I46" s="29"/>
      <c r="J46" s="29"/>
      <c r="K46" s="29"/>
      <c r="L46" s="29"/>
      <c r="M46" s="77"/>
      <c r="N46" s="29"/>
      <c r="O46" s="78"/>
      <c r="P46" s="65"/>
      <c r="Q46" s="35"/>
      <c r="R46" s="35"/>
      <c r="S46" s="35"/>
      <c r="T46" s="35"/>
      <c r="U46" s="35"/>
      <c r="V46" s="35"/>
      <c r="W46" s="35"/>
      <c r="X46" s="35"/>
      <c r="Y46" s="35"/>
      <c r="Z46" s="35"/>
    </row>
    <row r="47" spans="1:26" ht="48" hidden="1" customHeight="1" x14ac:dyDescent="0.3">
      <c r="A47" s="35"/>
      <c r="B47" s="441"/>
      <c r="C47" s="35"/>
      <c r="D47" s="29"/>
      <c r="E47" s="29"/>
      <c r="F47" s="77"/>
      <c r="G47" s="29"/>
      <c r="H47" s="29"/>
      <c r="I47" s="29"/>
      <c r="J47" s="29"/>
      <c r="K47" s="29"/>
      <c r="L47" s="29"/>
      <c r="M47" s="77"/>
      <c r="N47" s="29"/>
      <c r="O47" s="78"/>
      <c r="P47" s="65"/>
      <c r="Q47" s="35"/>
      <c r="R47" s="35"/>
      <c r="S47" s="35"/>
      <c r="T47" s="35"/>
      <c r="U47" s="35"/>
      <c r="V47" s="35"/>
      <c r="W47" s="35"/>
      <c r="X47" s="35"/>
      <c r="Y47" s="35"/>
      <c r="Z47" s="35"/>
    </row>
    <row r="48" spans="1:26" ht="0.75" customHeight="1" x14ac:dyDescent="0.3">
      <c r="A48" s="35"/>
      <c r="B48" s="410"/>
      <c r="C48" s="35"/>
      <c r="D48" s="79"/>
      <c r="E48" s="61"/>
      <c r="F48" s="61"/>
      <c r="G48" s="61"/>
      <c r="H48" s="61"/>
      <c r="I48" s="80"/>
      <c r="J48" s="63"/>
      <c r="K48" s="63"/>
      <c r="L48" s="63"/>
      <c r="M48" s="63"/>
      <c r="N48" s="61"/>
      <c r="O48" s="61"/>
      <c r="P48" s="61"/>
      <c r="Q48" s="35"/>
      <c r="R48" s="35"/>
      <c r="S48" s="35"/>
      <c r="T48" s="35"/>
      <c r="U48" s="35"/>
      <c r="V48" s="35"/>
      <c r="W48" s="35"/>
      <c r="X48" s="35"/>
      <c r="Y48" s="35"/>
      <c r="Z48" s="35"/>
    </row>
    <row r="49" spans="1:26" ht="21.75" customHeight="1" x14ac:dyDescent="0.3">
      <c r="A49" s="35"/>
      <c r="B49" s="68"/>
      <c r="C49" s="35"/>
      <c r="D49" s="56"/>
      <c r="E49" s="35"/>
      <c r="F49" s="70"/>
      <c r="G49" s="35"/>
      <c r="H49" s="35"/>
      <c r="I49" s="35"/>
      <c r="J49" s="35"/>
      <c r="K49" s="35"/>
      <c r="L49" s="35"/>
      <c r="M49" s="35"/>
      <c r="N49" s="35"/>
      <c r="O49" s="35"/>
      <c r="P49" s="35"/>
      <c r="Q49" s="35"/>
      <c r="R49" s="35"/>
      <c r="S49" s="35"/>
      <c r="T49" s="35"/>
      <c r="U49" s="35"/>
      <c r="V49" s="35"/>
      <c r="W49" s="35"/>
      <c r="X49" s="35"/>
      <c r="Y49" s="35"/>
      <c r="Z49" s="35"/>
    </row>
    <row r="50" spans="1:26" ht="32.25" customHeight="1" x14ac:dyDescent="0.3">
      <c r="A50" s="35"/>
      <c r="B50" s="40"/>
      <c r="C50" s="35"/>
      <c r="D50" s="463" t="s">
        <v>170</v>
      </c>
      <c r="E50" s="407"/>
      <c r="F50" s="407"/>
      <c r="G50" s="407"/>
      <c r="H50" s="407"/>
      <c r="I50" s="407"/>
      <c r="J50" s="407"/>
      <c r="K50" s="407"/>
      <c r="L50" s="407"/>
      <c r="M50" s="407"/>
      <c r="N50" s="407"/>
      <c r="O50" s="407"/>
      <c r="P50" s="405"/>
      <c r="Q50" s="54"/>
      <c r="R50" s="54"/>
      <c r="S50" s="35"/>
      <c r="T50" s="35"/>
      <c r="U50" s="35"/>
      <c r="V50" s="35"/>
      <c r="W50" s="35"/>
      <c r="X50" s="35"/>
      <c r="Y50" s="35"/>
      <c r="Z50" s="35"/>
    </row>
    <row r="51" spans="1:26" ht="17.25" customHeight="1" x14ac:dyDescent="0.3">
      <c r="A51" s="35"/>
      <c r="B51" s="464" t="s">
        <v>171</v>
      </c>
      <c r="C51" s="35"/>
      <c r="D51" s="460" t="s">
        <v>172</v>
      </c>
      <c r="E51" s="460" t="s">
        <v>173</v>
      </c>
      <c r="F51" s="404" t="s">
        <v>127</v>
      </c>
      <c r="G51" s="407"/>
      <c r="H51" s="407"/>
      <c r="I51" s="407"/>
      <c r="J51" s="407"/>
      <c r="K51" s="407"/>
      <c r="L51" s="407"/>
      <c r="M51" s="461"/>
      <c r="N51" s="458" t="s">
        <v>128</v>
      </c>
      <c r="O51" s="460" t="s">
        <v>129</v>
      </c>
      <c r="P51" s="460" t="s">
        <v>174</v>
      </c>
      <c r="Q51" s="35"/>
      <c r="R51" s="35"/>
      <c r="S51" s="35"/>
      <c r="T51" s="35"/>
      <c r="U51" s="35"/>
      <c r="V51" s="35"/>
      <c r="W51" s="35"/>
      <c r="X51" s="35"/>
      <c r="Y51" s="35"/>
      <c r="Z51" s="35"/>
    </row>
    <row r="52" spans="1:26" ht="105.75" customHeight="1" x14ac:dyDescent="0.3">
      <c r="A52" s="35"/>
      <c r="B52" s="441"/>
      <c r="C52" s="35"/>
      <c r="D52" s="410"/>
      <c r="E52" s="410"/>
      <c r="F52" s="81" t="s">
        <v>175</v>
      </c>
      <c r="G52" s="81" t="s">
        <v>132</v>
      </c>
      <c r="H52" s="81" t="s">
        <v>133</v>
      </c>
      <c r="I52" s="81" t="s">
        <v>134</v>
      </c>
      <c r="J52" s="41" t="s">
        <v>136</v>
      </c>
      <c r="K52" s="41" t="s">
        <v>137</v>
      </c>
      <c r="L52" s="41" t="s">
        <v>138</v>
      </c>
      <c r="M52" s="41" t="s">
        <v>139</v>
      </c>
      <c r="N52" s="459"/>
      <c r="O52" s="410"/>
      <c r="P52" s="410"/>
      <c r="Q52" s="35"/>
      <c r="R52" s="35"/>
      <c r="S52" s="35"/>
      <c r="T52" s="35"/>
      <c r="U52" s="35"/>
      <c r="V52" s="35"/>
      <c r="W52" s="35"/>
      <c r="X52" s="35"/>
      <c r="Y52" s="35"/>
      <c r="Z52" s="35"/>
    </row>
    <row r="53" spans="1:26" ht="115.5" x14ac:dyDescent="0.3">
      <c r="A53" s="35"/>
      <c r="B53" s="441"/>
      <c r="C53" s="35"/>
      <c r="D53" s="82" t="str">
        <f t="shared" ref="D53:D57" si="0">H17</f>
        <v>1. Posicionar la gestión de los ecosistemas,  biodiversidad, aulas vivas y laboratorios de ciencias naturales presentes en la Universidad.</v>
      </c>
      <c r="E53" s="390" t="s">
        <v>1243</v>
      </c>
      <c r="F53" s="61" t="s">
        <v>176</v>
      </c>
      <c r="G53" s="61" t="s">
        <v>177</v>
      </c>
      <c r="H53" s="61" t="s">
        <v>178</v>
      </c>
      <c r="I53" s="61" t="s">
        <v>179</v>
      </c>
      <c r="J53" s="76">
        <v>1</v>
      </c>
      <c r="K53" s="76">
        <v>1</v>
      </c>
      <c r="L53" s="76">
        <v>1</v>
      </c>
      <c r="M53" s="372">
        <v>1</v>
      </c>
      <c r="N53" s="371" t="s">
        <v>180</v>
      </c>
      <c r="O53" s="370" t="s">
        <v>181</v>
      </c>
      <c r="P53" s="369" t="s">
        <v>182</v>
      </c>
      <c r="Q53" s="35"/>
      <c r="R53" s="35"/>
      <c r="S53" s="35"/>
      <c r="T53" s="35"/>
      <c r="U53" s="35"/>
      <c r="V53" s="35"/>
      <c r="W53" s="35"/>
      <c r="X53" s="35"/>
      <c r="Y53" s="35"/>
      <c r="Z53" s="35"/>
    </row>
    <row r="54" spans="1:26" ht="132" x14ac:dyDescent="0.3">
      <c r="A54" s="35"/>
      <c r="B54" s="441"/>
      <c r="C54" s="35"/>
      <c r="D54" s="82" t="str">
        <f t="shared" si="0"/>
        <v>2. Fortalecer los procesos de gestión ambiental universitaria desarrollados en la Institución.</v>
      </c>
      <c r="E54" s="390" t="s">
        <v>1244</v>
      </c>
      <c r="F54" s="61" t="s">
        <v>183</v>
      </c>
      <c r="G54" s="61" t="s">
        <v>1239</v>
      </c>
      <c r="H54" s="61" t="s">
        <v>178</v>
      </c>
      <c r="I54" s="61" t="s">
        <v>184</v>
      </c>
      <c r="J54" s="76">
        <v>1</v>
      </c>
      <c r="K54" s="76">
        <v>1</v>
      </c>
      <c r="L54" s="373">
        <v>1</v>
      </c>
      <c r="M54" s="364">
        <v>1</v>
      </c>
      <c r="N54" s="384" t="s">
        <v>1240</v>
      </c>
      <c r="O54" s="383" t="s">
        <v>185</v>
      </c>
      <c r="P54" s="363" t="s">
        <v>186</v>
      </c>
      <c r="Q54" s="35"/>
      <c r="R54" s="35"/>
      <c r="S54" s="35"/>
      <c r="T54" s="35"/>
      <c r="U54" s="35"/>
      <c r="V54" s="35"/>
      <c r="W54" s="35"/>
      <c r="X54" s="35"/>
      <c r="Y54" s="35"/>
      <c r="Z54" s="35"/>
    </row>
    <row r="55" spans="1:26" ht="15.75" hidden="1" customHeight="1" x14ac:dyDescent="0.3">
      <c r="A55" s="35"/>
      <c r="B55" s="441"/>
      <c r="C55" s="35"/>
      <c r="D55" s="82">
        <f t="shared" si="0"/>
        <v>0</v>
      </c>
      <c r="E55" s="71"/>
      <c r="F55" s="61"/>
      <c r="G55" s="61"/>
      <c r="H55" s="61"/>
      <c r="I55" s="61"/>
      <c r="J55" s="76"/>
      <c r="K55" s="76"/>
      <c r="L55" s="76"/>
      <c r="M55" s="368"/>
      <c r="N55" s="367"/>
      <c r="O55" s="366"/>
      <c r="P55" s="365"/>
      <c r="Q55" s="35"/>
      <c r="R55" s="35"/>
      <c r="S55" s="35"/>
      <c r="T55" s="35"/>
      <c r="U55" s="35"/>
      <c r="V55" s="35"/>
      <c r="W55" s="35"/>
      <c r="X55" s="35"/>
      <c r="Y55" s="35"/>
      <c r="Z55" s="35"/>
    </row>
    <row r="56" spans="1:26" ht="15.75" hidden="1" customHeight="1" x14ac:dyDescent="0.3">
      <c r="A56" s="35"/>
      <c r="B56" s="441"/>
      <c r="C56" s="35"/>
      <c r="D56" s="82">
        <f t="shared" si="0"/>
        <v>0</v>
      </c>
      <c r="E56" s="71"/>
      <c r="F56" s="61"/>
      <c r="G56" s="61"/>
      <c r="H56" s="61"/>
      <c r="I56" s="61"/>
      <c r="J56" s="76"/>
      <c r="K56" s="76"/>
      <c r="L56" s="76"/>
      <c r="M56" s="76"/>
      <c r="N56" s="85"/>
      <c r="O56" s="83"/>
      <c r="P56" s="84"/>
      <c r="Q56" s="35"/>
      <c r="R56" s="35"/>
      <c r="S56" s="35"/>
      <c r="T56" s="35"/>
      <c r="U56" s="35"/>
      <c r="V56" s="35"/>
      <c r="W56" s="35"/>
      <c r="X56" s="35"/>
      <c r="Y56" s="35"/>
      <c r="Z56" s="35"/>
    </row>
    <row r="57" spans="1:26" ht="0.75" customHeight="1" x14ac:dyDescent="0.3">
      <c r="A57" s="35"/>
      <c r="B57" s="410"/>
      <c r="C57" s="35"/>
      <c r="D57" s="86">
        <f t="shared" si="0"/>
        <v>0</v>
      </c>
      <c r="E57" s="79"/>
      <c r="F57" s="61"/>
      <c r="G57" s="61"/>
      <c r="H57" s="61"/>
      <c r="I57" s="61"/>
      <c r="J57" s="76"/>
      <c r="K57" s="76"/>
      <c r="L57" s="76"/>
      <c r="M57" s="76"/>
      <c r="N57" s="85"/>
      <c r="O57" s="61"/>
      <c r="P57" s="72"/>
      <c r="Q57" s="35"/>
      <c r="R57" s="35"/>
      <c r="S57" s="35"/>
      <c r="T57" s="35"/>
      <c r="U57" s="35"/>
      <c r="V57" s="35"/>
      <c r="W57" s="35"/>
      <c r="X57" s="35"/>
      <c r="Y57" s="35"/>
      <c r="Z57" s="35"/>
    </row>
    <row r="58" spans="1:26" ht="15.75" customHeight="1" x14ac:dyDescent="0.3">
      <c r="A58" s="35"/>
      <c r="B58" s="68"/>
      <c r="C58" s="35"/>
      <c r="D58" s="49"/>
      <c r="E58" s="35"/>
      <c r="F58" s="35"/>
      <c r="G58" s="35"/>
      <c r="H58" s="35"/>
      <c r="I58" s="35"/>
      <c r="J58" s="35"/>
      <c r="K58" s="35"/>
      <c r="L58" s="35"/>
      <c r="M58" s="35"/>
      <c r="N58" s="35"/>
      <c r="O58" s="35"/>
      <c r="P58" s="35"/>
      <c r="Q58" s="35"/>
      <c r="R58" s="35"/>
      <c r="S58" s="35"/>
      <c r="T58" s="35"/>
      <c r="U58" s="35"/>
      <c r="V58" s="35"/>
      <c r="W58" s="35"/>
      <c r="X58" s="35"/>
      <c r="Y58" s="35"/>
      <c r="Z58" s="35"/>
    </row>
    <row r="59" spans="1:26" ht="35.25" customHeight="1" x14ac:dyDescent="0.3">
      <c r="A59" s="35"/>
      <c r="B59" s="40"/>
      <c r="C59" s="35"/>
      <c r="D59" s="468" t="s">
        <v>187</v>
      </c>
      <c r="E59" s="407"/>
      <c r="F59" s="407"/>
      <c r="G59" s="407"/>
      <c r="H59" s="407"/>
      <c r="I59" s="405"/>
      <c r="J59" s="87"/>
      <c r="K59" s="87"/>
      <c r="L59" s="87"/>
      <c r="M59" s="88"/>
      <c r="N59" s="35"/>
      <c r="O59" s="35"/>
      <c r="P59" s="35"/>
      <c r="Q59" s="35"/>
      <c r="R59" s="35"/>
      <c r="S59" s="35"/>
      <c r="T59" s="35"/>
      <c r="U59" s="35"/>
      <c r="V59" s="35"/>
      <c r="W59" s="35"/>
      <c r="X59" s="35"/>
      <c r="Y59" s="35"/>
      <c r="Z59" s="35"/>
    </row>
    <row r="60" spans="1:26" ht="23.25" customHeight="1" x14ac:dyDescent="0.3">
      <c r="A60" s="35"/>
      <c r="B60" s="466" t="s">
        <v>188</v>
      </c>
      <c r="C60" s="35"/>
      <c r="D60" s="469" t="str">
        <f>CONCATENATE("Actividades para ",E53)</f>
        <v>Actividades para Plan operativo 1. Gestión de Áreas Naturales y Aulas Vivas del Campus</v>
      </c>
      <c r="E60" s="454"/>
      <c r="F60" s="455"/>
      <c r="G60" s="81" t="s">
        <v>189</v>
      </c>
      <c r="H60" s="81" t="s">
        <v>190</v>
      </c>
      <c r="I60" s="42" t="s">
        <v>191</v>
      </c>
      <c r="J60" s="35"/>
      <c r="K60" s="35"/>
      <c r="L60" s="35"/>
      <c r="M60" s="35"/>
      <c r="N60" s="35"/>
      <c r="O60" s="35"/>
      <c r="P60" s="35"/>
      <c r="Q60" s="35"/>
      <c r="R60" s="35"/>
      <c r="S60" s="35"/>
      <c r="T60" s="35"/>
      <c r="U60" s="35"/>
      <c r="V60" s="35"/>
      <c r="W60" s="35"/>
      <c r="X60" s="35"/>
      <c r="Y60" s="35"/>
      <c r="Z60" s="35"/>
    </row>
    <row r="61" spans="1:26" ht="15.75" customHeight="1" x14ac:dyDescent="0.3">
      <c r="A61" s="54"/>
      <c r="B61" s="441"/>
      <c r="C61" s="54"/>
      <c r="D61" s="89">
        <v>1.1000000000000001</v>
      </c>
      <c r="E61" s="457" t="s">
        <v>1241</v>
      </c>
      <c r="F61" s="405"/>
      <c r="G61" s="90">
        <v>45668</v>
      </c>
      <c r="H61" s="90">
        <v>46003</v>
      </c>
      <c r="I61" s="91" t="s">
        <v>182</v>
      </c>
      <c r="J61" s="54"/>
      <c r="K61" s="54"/>
      <c r="L61" s="54"/>
      <c r="M61" s="54"/>
      <c r="N61" s="54"/>
      <c r="O61" s="54"/>
      <c r="P61" s="54"/>
      <c r="Q61" s="54"/>
      <c r="R61" s="54"/>
      <c r="S61" s="54"/>
      <c r="T61" s="54"/>
      <c r="U61" s="54"/>
      <c r="V61" s="54"/>
      <c r="W61" s="54"/>
      <c r="X61" s="54"/>
      <c r="Y61" s="54"/>
      <c r="Z61" s="54"/>
    </row>
    <row r="62" spans="1:26" ht="15.75" customHeight="1" x14ac:dyDescent="0.3">
      <c r="A62" s="54"/>
      <c r="B62" s="441"/>
      <c r="C62" s="54"/>
      <c r="D62" s="89">
        <v>1.2</v>
      </c>
      <c r="E62" s="457" t="s">
        <v>192</v>
      </c>
      <c r="F62" s="405"/>
      <c r="G62" s="90">
        <v>45668</v>
      </c>
      <c r="H62" s="90">
        <v>46003</v>
      </c>
      <c r="I62" s="91" t="s">
        <v>182</v>
      </c>
      <c r="J62" s="54"/>
      <c r="K62" s="54"/>
      <c r="L62" s="54"/>
      <c r="M62" s="54"/>
      <c r="N62" s="54"/>
      <c r="O62" s="54"/>
      <c r="P62" s="54"/>
      <c r="Q62" s="54"/>
      <c r="R62" s="54"/>
      <c r="S62" s="54"/>
      <c r="T62" s="54"/>
      <c r="U62" s="54"/>
      <c r="V62" s="54"/>
      <c r="W62" s="54"/>
      <c r="X62" s="54"/>
      <c r="Y62" s="54"/>
      <c r="Z62" s="54"/>
    </row>
    <row r="63" spans="1:26" ht="15.75" customHeight="1" x14ac:dyDescent="0.3">
      <c r="A63" s="54"/>
      <c r="B63" s="441"/>
      <c r="C63" s="54"/>
      <c r="D63" s="89">
        <v>1.3</v>
      </c>
      <c r="E63" s="457" t="s">
        <v>193</v>
      </c>
      <c r="F63" s="405"/>
      <c r="G63" s="90">
        <v>45668</v>
      </c>
      <c r="H63" s="90">
        <v>46003</v>
      </c>
      <c r="I63" s="91" t="s">
        <v>182</v>
      </c>
      <c r="J63" s="54"/>
      <c r="K63" s="54"/>
      <c r="L63" s="54"/>
      <c r="M63" s="54"/>
      <c r="N63" s="54"/>
      <c r="O63" s="54"/>
      <c r="P63" s="54"/>
      <c r="Q63" s="54"/>
      <c r="R63" s="54"/>
      <c r="S63" s="54"/>
      <c r="T63" s="54"/>
      <c r="U63" s="54"/>
      <c r="V63" s="54"/>
      <c r="W63" s="54"/>
      <c r="X63" s="54"/>
      <c r="Y63" s="54"/>
      <c r="Z63" s="54"/>
    </row>
    <row r="64" spans="1:26" ht="16.5" customHeight="1" x14ac:dyDescent="0.3">
      <c r="A64" s="54"/>
      <c r="B64" s="441"/>
      <c r="C64" s="54"/>
      <c r="D64" s="89">
        <v>1.4</v>
      </c>
      <c r="E64" s="457" t="s">
        <v>194</v>
      </c>
      <c r="F64" s="405"/>
      <c r="G64" s="90">
        <v>45668</v>
      </c>
      <c r="H64" s="90">
        <v>46003</v>
      </c>
      <c r="I64" s="91" t="s">
        <v>182</v>
      </c>
      <c r="J64" s="54"/>
      <c r="K64" s="54"/>
      <c r="L64" s="54"/>
      <c r="M64" s="54"/>
      <c r="N64" s="54"/>
      <c r="O64" s="54"/>
      <c r="P64" s="54"/>
      <c r="Q64" s="54"/>
      <c r="R64" s="54"/>
      <c r="S64" s="54"/>
      <c r="T64" s="54"/>
      <c r="U64" s="54"/>
      <c r="V64" s="54"/>
      <c r="W64" s="54"/>
      <c r="X64" s="54"/>
      <c r="Y64" s="54"/>
      <c r="Z64" s="54"/>
    </row>
    <row r="65" spans="1:26" ht="15.75" customHeight="1" x14ac:dyDescent="0.3">
      <c r="A65" s="54"/>
      <c r="B65" s="441"/>
      <c r="C65" s="54"/>
      <c r="D65" s="89">
        <v>1.5</v>
      </c>
      <c r="E65" s="457" t="s">
        <v>195</v>
      </c>
      <c r="F65" s="405"/>
      <c r="G65" s="90">
        <v>45668</v>
      </c>
      <c r="H65" s="90">
        <v>46003</v>
      </c>
      <c r="I65" s="91" t="s">
        <v>182</v>
      </c>
      <c r="J65" s="54"/>
      <c r="K65" s="54"/>
      <c r="L65" s="54"/>
      <c r="M65" s="54"/>
      <c r="N65" s="54"/>
      <c r="O65" s="54"/>
      <c r="P65" s="54"/>
      <c r="Q65" s="54"/>
      <c r="R65" s="54"/>
      <c r="S65" s="54"/>
      <c r="T65" s="54"/>
      <c r="U65" s="54"/>
      <c r="V65" s="54"/>
      <c r="W65" s="54"/>
      <c r="X65" s="54"/>
      <c r="Y65" s="54"/>
      <c r="Z65" s="54"/>
    </row>
    <row r="66" spans="1:26" ht="15.75" customHeight="1" x14ac:dyDescent="0.3">
      <c r="A66" s="54"/>
      <c r="B66" s="441"/>
      <c r="C66" s="54"/>
      <c r="D66" s="89">
        <v>1.6</v>
      </c>
      <c r="E66" s="457" t="s">
        <v>1242</v>
      </c>
      <c r="F66" s="405"/>
      <c r="G66" s="90">
        <v>45668</v>
      </c>
      <c r="H66" s="90">
        <v>46003</v>
      </c>
      <c r="I66" s="91" t="s">
        <v>182</v>
      </c>
      <c r="J66" s="54"/>
      <c r="K66" s="54"/>
      <c r="L66" s="54"/>
      <c r="M66" s="54"/>
      <c r="N66" s="54"/>
      <c r="O66" s="54"/>
      <c r="P66" s="54"/>
      <c r="Q66" s="54"/>
      <c r="R66" s="54"/>
      <c r="S66" s="54"/>
      <c r="T66" s="54"/>
      <c r="U66" s="54"/>
      <c r="V66" s="54"/>
      <c r="W66" s="54"/>
      <c r="X66" s="54"/>
      <c r="Y66" s="54"/>
      <c r="Z66" s="54"/>
    </row>
    <row r="67" spans="1:26" ht="15.75" customHeight="1" x14ac:dyDescent="0.3">
      <c r="A67" s="54"/>
      <c r="B67" s="441"/>
      <c r="C67" s="54"/>
      <c r="D67" s="89">
        <v>1.7</v>
      </c>
      <c r="E67" s="54" t="s">
        <v>196</v>
      </c>
      <c r="F67" s="54"/>
      <c r="G67" s="90">
        <v>45668</v>
      </c>
      <c r="H67" s="90">
        <v>46003</v>
      </c>
      <c r="I67" s="91" t="s">
        <v>182</v>
      </c>
      <c r="J67" s="54"/>
      <c r="K67" s="54"/>
      <c r="L67" s="54"/>
      <c r="M67" s="54"/>
      <c r="N67" s="54"/>
      <c r="O67" s="54"/>
      <c r="P67" s="54"/>
      <c r="Q67" s="54"/>
      <c r="R67" s="54"/>
      <c r="S67" s="54"/>
      <c r="T67" s="54"/>
      <c r="U67" s="54"/>
      <c r="V67" s="54"/>
      <c r="W67" s="54"/>
      <c r="X67" s="54"/>
      <c r="Y67" s="54"/>
      <c r="Z67" s="54"/>
    </row>
    <row r="68" spans="1:26" ht="15.75" customHeight="1" x14ac:dyDescent="0.3">
      <c r="A68" s="54"/>
      <c r="B68" s="441"/>
      <c r="C68" s="54"/>
      <c r="D68" s="89">
        <v>1.8</v>
      </c>
      <c r="E68" s="457" t="s">
        <v>197</v>
      </c>
      <c r="F68" s="405"/>
      <c r="G68" s="90">
        <v>45668</v>
      </c>
      <c r="H68" s="90">
        <v>46003</v>
      </c>
      <c r="I68" s="91"/>
      <c r="J68" s="54"/>
      <c r="K68" s="54"/>
      <c r="L68" s="54"/>
      <c r="M68" s="54"/>
      <c r="N68" s="54"/>
      <c r="O68" s="54"/>
      <c r="P68" s="54"/>
      <c r="Q68" s="54"/>
      <c r="R68" s="54"/>
      <c r="S68" s="54"/>
      <c r="T68" s="54"/>
      <c r="U68" s="54"/>
      <c r="V68" s="54"/>
      <c r="W68" s="54"/>
      <c r="X68" s="54"/>
      <c r="Y68" s="54"/>
      <c r="Z68" s="54"/>
    </row>
    <row r="69" spans="1:26" ht="15.75" hidden="1" customHeight="1" x14ac:dyDescent="0.3">
      <c r="A69" s="54"/>
      <c r="B69" s="441"/>
      <c r="C69" s="54"/>
      <c r="D69" s="89">
        <v>1.9</v>
      </c>
      <c r="E69" s="457"/>
      <c r="F69" s="405"/>
      <c r="G69" s="92"/>
      <c r="H69" s="92"/>
      <c r="I69" s="91"/>
      <c r="J69" s="54"/>
      <c r="K69" s="54"/>
      <c r="L69" s="54"/>
      <c r="M69" s="54"/>
      <c r="N69" s="54"/>
      <c r="O69" s="54"/>
      <c r="P69" s="54"/>
      <c r="Q69" s="54"/>
      <c r="R69" s="54"/>
      <c r="S69" s="54"/>
      <c r="T69" s="54"/>
      <c r="U69" s="54"/>
      <c r="V69" s="54"/>
      <c r="W69" s="54"/>
      <c r="X69" s="54"/>
      <c r="Y69" s="54"/>
      <c r="Z69" s="54"/>
    </row>
    <row r="70" spans="1:26" ht="15.75" hidden="1" customHeight="1" x14ac:dyDescent="0.3">
      <c r="A70" s="54"/>
      <c r="B70" s="441"/>
      <c r="C70" s="54"/>
      <c r="D70" s="93">
        <v>1.1000000000000001</v>
      </c>
      <c r="E70" s="457"/>
      <c r="F70" s="405"/>
      <c r="G70" s="92"/>
      <c r="H70" s="92"/>
      <c r="I70" s="91"/>
      <c r="J70" s="54"/>
      <c r="K70" s="54"/>
      <c r="L70" s="54"/>
      <c r="M70" s="54"/>
      <c r="N70" s="54"/>
      <c r="O70" s="54"/>
      <c r="P70" s="54"/>
      <c r="Q70" s="54"/>
      <c r="R70" s="54"/>
      <c r="S70" s="54"/>
      <c r="T70" s="54"/>
      <c r="U70" s="54"/>
      <c r="V70" s="54"/>
      <c r="W70" s="54"/>
      <c r="X70" s="54"/>
      <c r="Y70" s="54"/>
      <c r="Z70" s="54"/>
    </row>
    <row r="71" spans="1:26" ht="15.75" hidden="1" customHeight="1" x14ac:dyDescent="0.3">
      <c r="A71" s="54"/>
      <c r="B71" s="441"/>
      <c r="C71" s="54"/>
      <c r="D71" s="89">
        <v>1.1100000000000001</v>
      </c>
      <c r="E71" s="457"/>
      <c r="F71" s="405"/>
      <c r="G71" s="92"/>
      <c r="H71" s="92"/>
      <c r="I71" s="91"/>
      <c r="J71" s="54"/>
      <c r="K71" s="54"/>
      <c r="L71" s="54"/>
      <c r="M71" s="54"/>
      <c r="N71" s="54"/>
      <c r="O71" s="54"/>
      <c r="P71" s="54"/>
      <c r="Q71" s="54"/>
      <c r="R71" s="54"/>
      <c r="S71" s="54"/>
      <c r="T71" s="54"/>
      <c r="U71" s="54"/>
      <c r="V71" s="54"/>
      <c r="W71" s="54"/>
      <c r="X71" s="54"/>
      <c r="Y71" s="54"/>
      <c r="Z71" s="54"/>
    </row>
    <row r="72" spans="1:26" ht="15.75" hidden="1" customHeight="1" x14ac:dyDescent="0.3">
      <c r="A72" s="54"/>
      <c r="B72" s="441"/>
      <c r="C72" s="54"/>
      <c r="D72" s="93">
        <v>1.1200000000000001</v>
      </c>
      <c r="E72" s="457"/>
      <c r="F72" s="405"/>
      <c r="G72" s="92"/>
      <c r="H72" s="92"/>
      <c r="I72" s="91"/>
      <c r="J72" s="54"/>
      <c r="K72" s="54"/>
      <c r="L72" s="54"/>
      <c r="M72" s="54"/>
      <c r="N72" s="54"/>
      <c r="O72" s="54"/>
      <c r="P72" s="54"/>
      <c r="Q72" s="54"/>
      <c r="R72" s="54"/>
      <c r="S72" s="54"/>
      <c r="T72" s="54"/>
      <c r="U72" s="54"/>
      <c r="V72" s="54"/>
      <c r="W72" s="54"/>
      <c r="X72" s="54"/>
      <c r="Y72" s="54"/>
      <c r="Z72" s="54"/>
    </row>
    <row r="73" spans="1:26" ht="15.75" hidden="1" customHeight="1" x14ac:dyDescent="0.3">
      <c r="A73" s="54"/>
      <c r="B73" s="441"/>
      <c r="C73" s="54"/>
      <c r="D73" s="89">
        <v>1.1299999999999999</v>
      </c>
      <c r="E73" s="457"/>
      <c r="F73" s="405"/>
      <c r="G73" s="92"/>
      <c r="H73" s="92"/>
      <c r="I73" s="91"/>
      <c r="J73" s="54"/>
      <c r="K73" s="54"/>
      <c r="L73" s="54"/>
      <c r="M73" s="54"/>
      <c r="N73" s="54"/>
      <c r="O73" s="54"/>
      <c r="P73" s="54"/>
      <c r="Q73" s="54"/>
      <c r="R73" s="54"/>
      <c r="S73" s="54"/>
      <c r="T73" s="54"/>
      <c r="U73" s="54"/>
      <c r="V73" s="54"/>
      <c r="W73" s="54"/>
      <c r="X73" s="54"/>
      <c r="Y73" s="54"/>
      <c r="Z73" s="54"/>
    </row>
    <row r="74" spans="1:26" ht="15.75" customHeight="1" x14ac:dyDescent="0.25">
      <c r="A74" s="44"/>
      <c r="B74" s="441"/>
      <c r="C74" s="44"/>
      <c r="D74" s="45"/>
      <c r="E74" s="44"/>
      <c r="F74" s="44"/>
      <c r="G74" s="94"/>
      <c r="H74" s="94"/>
      <c r="I74" s="15"/>
      <c r="J74" s="44"/>
      <c r="K74" s="44"/>
      <c r="L74" s="44"/>
      <c r="M74" s="44"/>
      <c r="N74" s="44"/>
      <c r="O74" s="44"/>
      <c r="P74" s="44"/>
      <c r="Q74" s="44"/>
      <c r="R74" s="44"/>
      <c r="S74" s="44"/>
      <c r="T74" s="44"/>
      <c r="U74" s="44"/>
      <c r="V74" s="44"/>
      <c r="W74" s="44"/>
      <c r="X74" s="44"/>
      <c r="Y74" s="44"/>
      <c r="Z74" s="44"/>
    </row>
    <row r="75" spans="1:26" ht="16.5" customHeight="1" x14ac:dyDescent="0.25">
      <c r="A75" s="44"/>
      <c r="B75" s="441"/>
      <c r="C75" s="44"/>
      <c r="D75" s="404" t="str">
        <f>CONCATENATE("Actividades para  ",E54)</f>
        <v>Actividades para  Plan operativo 2. Gestión Ambiental Universitaria</v>
      </c>
      <c r="E75" s="407"/>
      <c r="F75" s="405"/>
      <c r="G75" s="41" t="s">
        <v>189</v>
      </c>
      <c r="H75" s="41" t="s">
        <v>190</v>
      </c>
      <c r="I75" s="42" t="s">
        <v>191</v>
      </c>
      <c r="J75" s="44"/>
      <c r="K75" s="44"/>
      <c r="L75" s="44"/>
      <c r="M75" s="44"/>
      <c r="N75" s="44"/>
      <c r="O75" s="44"/>
      <c r="P75" s="44"/>
      <c r="Q75" s="44"/>
      <c r="R75" s="44"/>
      <c r="S75" s="44"/>
      <c r="T75" s="44"/>
      <c r="U75" s="44"/>
      <c r="V75" s="44"/>
      <c r="W75" s="44"/>
      <c r="X75" s="44"/>
      <c r="Y75" s="44"/>
      <c r="Z75" s="44"/>
    </row>
    <row r="76" spans="1:26" ht="15.75" customHeight="1" x14ac:dyDescent="0.3">
      <c r="A76" s="44"/>
      <c r="B76" s="441"/>
      <c r="C76" s="44"/>
      <c r="D76" s="89">
        <v>2.1</v>
      </c>
      <c r="E76" s="457" t="s">
        <v>198</v>
      </c>
      <c r="F76" s="405"/>
      <c r="G76" s="90">
        <v>45668</v>
      </c>
      <c r="H76" s="90">
        <v>46003</v>
      </c>
      <c r="I76" s="91" t="s">
        <v>186</v>
      </c>
      <c r="J76" s="44"/>
      <c r="K76" s="44"/>
      <c r="L76" s="44"/>
      <c r="M76" s="44"/>
      <c r="N76" s="44"/>
      <c r="O76" s="44"/>
      <c r="P76" s="44"/>
      <c r="Q76" s="44"/>
      <c r="R76" s="44"/>
      <c r="S76" s="44"/>
      <c r="T76" s="44"/>
      <c r="U76" s="44"/>
      <c r="V76" s="44"/>
      <c r="W76" s="44"/>
      <c r="X76" s="44"/>
      <c r="Y76" s="44"/>
      <c r="Z76" s="44"/>
    </row>
    <row r="77" spans="1:26" ht="16.5" x14ac:dyDescent="0.3">
      <c r="A77" s="44"/>
      <c r="B77" s="441"/>
      <c r="C77" s="44"/>
      <c r="D77" s="89">
        <v>2.2000000000000002</v>
      </c>
      <c r="E77" s="457" t="s">
        <v>199</v>
      </c>
      <c r="F77" s="405"/>
      <c r="G77" s="90">
        <v>45668</v>
      </c>
      <c r="H77" s="90">
        <v>46003</v>
      </c>
      <c r="I77" s="91" t="s">
        <v>186</v>
      </c>
      <c r="J77" s="44"/>
      <c r="K77" s="44"/>
      <c r="L77" s="44"/>
      <c r="M77" s="44"/>
      <c r="N77" s="44"/>
      <c r="O77" s="44"/>
      <c r="P77" s="44"/>
      <c r="Q77" s="44"/>
      <c r="R77" s="44"/>
      <c r="S77" s="44"/>
      <c r="T77" s="44"/>
      <c r="U77" s="44"/>
      <c r="V77" s="44"/>
      <c r="W77" s="44"/>
      <c r="X77" s="44"/>
      <c r="Y77" s="44"/>
      <c r="Z77" s="44"/>
    </row>
    <row r="78" spans="1:26" ht="16.5" x14ac:dyDescent="0.3">
      <c r="A78" s="44"/>
      <c r="B78" s="441"/>
      <c r="C78" s="44"/>
      <c r="D78" s="89">
        <v>2.2999999999999998</v>
      </c>
      <c r="E78" s="457" t="s">
        <v>200</v>
      </c>
      <c r="F78" s="405"/>
      <c r="G78" s="90">
        <v>45668</v>
      </c>
      <c r="H78" s="90">
        <v>46003</v>
      </c>
      <c r="I78" s="91" t="s">
        <v>186</v>
      </c>
      <c r="J78" s="44"/>
      <c r="K78" s="44"/>
      <c r="L78" s="44"/>
      <c r="M78" s="44"/>
      <c r="N78" s="44"/>
      <c r="O78" s="44"/>
      <c r="P78" s="44"/>
      <c r="Q78" s="44"/>
      <c r="R78" s="44"/>
      <c r="S78" s="44"/>
      <c r="T78" s="44"/>
      <c r="U78" s="44"/>
      <c r="V78" s="44"/>
      <c r="W78" s="44"/>
      <c r="X78" s="44"/>
      <c r="Y78" s="44"/>
      <c r="Z78" s="44"/>
    </row>
    <row r="79" spans="1:26" ht="15.75" customHeight="1" x14ac:dyDescent="0.3">
      <c r="A79" s="44"/>
      <c r="B79" s="441"/>
      <c r="C79" s="44"/>
      <c r="D79" s="89">
        <v>2.4</v>
      </c>
      <c r="E79" s="457" t="s">
        <v>201</v>
      </c>
      <c r="F79" s="405"/>
      <c r="G79" s="90">
        <v>45668</v>
      </c>
      <c r="H79" s="90">
        <v>46003</v>
      </c>
      <c r="I79" s="91" t="s">
        <v>186</v>
      </c>
      <c r="J79" s="44"/>
      <c r="K79" s="44"/>
      <c r="L79" s="44"/>
      <c r="M79" s="44"/>
      <c r="N79" s="44"/>
      <c r="O79" s="44"/>
      <c r="P79" s="44"/>
      <c r="Q79" s="44"/>
      <c r="R79" s="44"/>
      <c r="S79" s="44"/>
      <c r="T79" s="44"/>
      <c r="U79" s="44"/>
      <c r="V79" s="44"/>
      <c r="W79" s="44"/>
      <c r="X79" s="44"/>
      <c r="Y79" s="44"/>
      <c r="Z79" s="44"/>
    </row>
    <row r="80" spans="1:26" ht="16.5" x14ac:dyDescent="0.3">
      <c r="A80" s="44"/>
      <c r="B80" s="441"/>
      <c r="C80" s="44"/>
      <c r="D80" s="89">
        <v>2.5</v>
      </c>
      <c r="E80" s="457" t="s">
        <v>202</v>
      </c>
      <c r="F80" s="405"/>
      <c r="G80" s="90">
        <v>45668</v>
      </c>
      <c r="H80" s="90">
        <v>46003</v>
      </c>
      <c r="I80" s="91" t="s">
        <v>186</v>
      </c>
      <c r="J80" s="44"/>
      <c r="K80" s="44"/>
      <c r="L80" s="44"/>
      <c r="M80" s="44"/>
      <c r="N80" s="44"/>
      <c r="O80" s="44"/>
      <c r="P80" s="44"/>
      <c r="Q80" s="44"/>
      <c r="R80" s="44"/>
      <c r="S80" s="44"/>
      <c r="T80" s="44"/>
      <c r="U80" s="44"/>
      <c r="V80" s="44"/>
      <c r="W80" s="44"/>
      <c r="X80" s="44"/>
      <c r="Y80" s="44"/>
      <c r="Z80" s="44"/>
    </row>
    <row r="81" spans="1:26" ht="15.75" hidden="1" customHeight="1" x14ac:dyDescent="0.3">
      <c r="A81" s="44"/>
      <c r="B81" s="441"/>
      <c r="C81" s="44"/>
      <c r="D81" s="89">
        <v>2.6</v>
      </c>
      <c r="E81" s="457"/>
      <c r="F81" s="405"/>
      <c r="G81" s="92"/>
      <c r="H81" s="92"/>
      <c r="I81" s="91"/>
      <c r="J81" s="44"/>
      <c r="K81" s="44"/>
      <c r="L81" s="44"/>
      <c r="M81" s="44"/>
      <c r="N81" s="44"/>
      <c r="O81" s="44"/>
      <c r="P81" s="44"/>
      <c r="Q81" s="44"/>
      <c r="R81" s="44"/>
      <c r="S81" s="44"/>
      <c r="T81" s="44"/>
      <c r="U81" s="44"/>
      <c r="V81" s="44"/>
      <c r="W81" s="44"/>
      <c r="X81" s="44"/>
      <c r="Y81" s="44"/>
      <c r="Z81" s="44"/>
    </row>
    <row r="82" spans="1:26" ht="15.75" hidden="1" customHeight="1" x14ac:dyDescent="0.3">
      <c r="A82" s="44"/>
      <c r="B82" s="441"/>
      <c r="C82" s="44"/>
      <c r="D82" s="89">
        <v>2.7</v>
      </c>
      <c r="E82" s="457"/>
      <c r="F82" s="405"/>
      <c r="G82" s="92"/>
      <c r="H82" s="92"/>
      <c r="I82" s="91"/>
      <c r="J82" s="44"/>
      <c r="K82" s="44"/>
      <c r="L82" s="44"/>
      <c r="M82" s="44"/>
      <c r="N82" s="44"/>
      <c r="O82" s="44"/>
      <c r="P82" s="44"/>
      <c r="Q82" s="44"/>
      <c r="R82" s="44"/>
      <c r="S82" s="44"/>
      <c r="T82" s="44"/>
      <c r="U82" s="44"/>
      <c r="V82" s="44"/>
      <c r="W82" s="44"/>
      <c r="X82" s="44"/>
      <c r="Y82" s="44"/>
      <c r="Z82" s="44"/>
    </row>
    <row r="83" spans="1:26" ht="15.75" hidden="1" customHeight="1" x14ac:dyDescent="0.3">
      <c r="A83" s="44"/>
      <c r="B83" s="441"/>
      <c r="C83" s="44"/>
      <c r="D83" s="89">
        <v>2.8</v>
      </c>
      <c r="E83" s="457"/>
      <c r="F83" s="405"/>
      <c r="G83" s="92"/>
      <c r="H83" s="92"/>
      <c r="I83" s="91"/>
      <c r="J83" s="44"/>
      <c r="K83" s="44"/>
      <c r="L83" s="44"/>
      <c r="M83" s="44"/>
      <c r="N83" s="44"/>
      <c r="O83" s="44"/>
      <c r="P83" s="44"/>
      <c r="Q83" s="44"/>
      <c r="R83" s="44"/>
      <c r="S83" s="44"/>
      <c r="T83" s="44"/>
      <c r="U83" s="44"/>
      <c r="V83" s="44"/>
      <c r="W83" s="44"/>
      <c r="X83" s="44"/>
      <c r="Y83" s="44"/>
      <c r="Z83" s="44"/>
    </row>
    <row r="84" spans="1:26" ht="15.75" hidden="1" customHeight="1" x14ac:dyDescent="0.3">
      <c r="A84" s="44"/>
      <c r="B84" s="441"/>
      <c r="C84" s="44"/>
      <c r="D84" s="89">
        <v>2.9</v>
      </c>
      <c r="E84" s="457"/>
      <c r="F84" s="405"/>
      <c r="G84" s="92"/>
      <c r="H84" s="92"/>
      <c r="I84" s="91"/>
      <c r="J84" s="44"/>
      <c r="K84" s="44"/>
      <c r="L84" s="44"/>
      <c r="M84" s="44"/>
      <c r="N84" s="44"/>
      <c r="O84" s="44"/>
      <c r="P84" s="44"/>
      <c r="Q84" s="44"/>
      <c r="R84" s="44"/>
      <c r="S84" s="44"/>
      <c r="T84" s="44"/>
      <c r="U84" s="44"/>
      <c r="V84" s="44"/>
      <c r="W84" s="44"/>
      <c r="X84" s="44"/>
      <c r="Y84" s="44"/>
      <c r="Z84" s="44"/>
    </row>
    <row r="85" spans="1:26" ht="15.75" hidden="1" customHeight="1" x14ac:dyDescent="0.3">
      <c r="A85" s="44"/>
      <c r="B85" s="441"/>
      <c r="C85" s="44"/>
      <c r="D85" s="89">
        <v>2.1</v>
      </c>
      <c r="E85" s="457"/>
      <c r="F85" s="405"/>
      <c r="G85" s="92"/>
      <c r="H85" s="92"/>
      <c r="I85" s="91"/>
      <c r="J85" s="44"/>
      <c r="K85" s="44"/>
      <c r="L85" s="44"/>
      <c r="M85" s="44"/>
      <c r="N85" s="44"/>
      <c r="O85" s="44"/>
      <c r="P85" s="44"/>
      <c r="Q85" s="44"/>
      <c r="R85" s="44"/>
      <c r="S85" s="44"/>
      <c r="T85" s="44"/>
      <c r="U85" s="44"/>
      <c r="V85" s="44"/>
      <c r="W85" s="44"/>
      <c r="X85" s="44"/>
      <c r="Y85" s="44"/>
      <c r="Z85" s="44"/>
    </row>
    <row r="86" spans="1:26" ht="15.75" hidden="1" customHeight="1" x14ac:dyDescent="0.3">
      <c r="A86" s="44"/>
      <c r="B86" s="441"/>
      <c r="C86" s="44"/>
      <c r="D86" s="89">
        <v>2.11</v>
      </c>
      <c r="E86" s="457"/>
      <c r="F86" s="405"/>
      <c r="G86" s="92"/>
      <c r="H86" s="92"/>
      <c r="I86" s="91"/>
      <c r="J86" s="44"/>
      <c r="K86" s="44"/>
      <c r="L86" s="44"/>
      <c r="M86" s="44"/>
      <c r="N86" s="44"/>
      <c r="O86" s="44"/>
      <c r="P86" s="44"/>
      <c r="Q86" s="44"/>
      <c r="R86" s="44"/>
      <c r="S86" s="44"/>
      <c r="T86" s="44"/>
      <c r="U86" s="44"/>
      <c r="V86" s="44"/>
      <c r="W86" s="44"/>
      <c r="X86" s="44"/>
      <c r="Y86" s="44"/>
      <c r="Z86" s="44"/>
    </row>
    <row r="87" spans="1:26" ht="15.75" hidden="1" customHeight="1" x14ac:dyDescent="0.3">
      <c r="A87" s="44"/>
      <c r="B87" s="441"/>
      <c r="C87" s="44"/>
      <c r="D87" s="89">
        <v>2.12</v>
      </c>
      <c r="E87" s="457"/>
      <c r="F87" s="405"/>
      <c r="G87" s="92"/>
      <c r="H87" s="92"/>
      <c r="I87" s="91"/>
      <c r="J87" s="44"/>
      <c r="K87" s="44"/>
      <c r="L87" s="44"/>
      <c r="M87" s="44"/>
      <c r="N87" s="44"/>
      <c r="O87" s="44"/>
      <c r="P87" s="44"/>
      <c r="Q87" s="44"/>
      <c r="R87" s="44"/>
      <c r="S87" s="44"/>
      <c r="T87" s="44"/>
      <c r="U87" s="44"/>
      <c r="V87" s="44"/>
      <c r="W87" s="44"/>
      <c r="X87" s="44"/>
      <c r="Y87" s="44"/>
      <c r="Z87" s="44"/>
    </row>
    <row r="88" spans="1:26" ht="15.75" hidden="1" customHeight="1" x14ac:dyDescent="0.3">
      <c r="A88" s="44"/>
      <c r="B88" s="441"/>
      <c r="C88" s="44"/>
      <c r="D88" s="89">
        <v>2.13</v>
      </c>
      <c r="E88" s="457"/>
      <c r="F88" s="405"/>
      <c r="G88" s="92"/>
      <c r="H88" s="92"/>
      <c r="I88" s="91"/>
      <c r="J88" s="44"/>
      <c r="K88" s="44"/>
      <c r="L88" s="44"/>
      <c r="M88" s="44"/>
      <c r="N88" s="44"/>
      <c r="O88" s="44"/>
      <c r="P88" s="44"/>
      <c r="Q88" s="44"/>
      <c r="R88" s="44"/>
      <c r="S88" s="44"/>
      <c r="T88" s="44"/>
      <c r="U88" s="44"/>
      <c r="V88" s="44"/>
      <c r="W88" s="44"/>
      <c r="X88" s="44"/>
      <c r="Y88" s="44"/>
      <c r="Z88" s="44"/>
    </row>
    <row r="89" spans="1:26" ht="15.75" hidden="1" customHeight="1" x14ac:dyDescent="0.25">
      <c r="A89" s="44"/>
      <c r="B89" s="441"/>
      <c r="C89" s="44"/>
      <c r="D89" s="45"/>
      <c r="E89" s="15"/>
      <c r="F89" s="15"/>
      <c r="G89" s="94"/>
      <c r="H89" s="94"/>
      <c r="I89" s="15"/>
      <c r="J89" s="44"/>
      <c r="K89" s="44"/>
      <c r="L89" s="44"/>
      <c r="M89" s="44"/>
      <c r="N89" s="44"/>
      <c r="O89" s="44"/>
      <c r="P89" s="44"/>
      <c r="Q89" s="44"/>
      <c r="R89" s="44"/>
      <c r="S89" s="44"/>
      <c r="T89" s="44"/>
      <c r="U89" s="44"/>
      <c r="V89" s="44"/>
      <c r="W89" s="44"/>
      <c r="X89" s="44"/>
      <c r="Y89" s="44"/>
      <c r="Z89" s="44"/>
    </row>
    <row r="90" spans="1:26" ht="16.5" hidden="1" customHeight="1" x14ac:dyDescent="0.25">
      <c r="A90" s="44"/>
      <c r="B90" s="441"/>
      <c r="C90" s="44"/>
      <c r="D90" s="404" t="str">
        <f>CONCATENATE("Actividades para Plan Operativo ",E55)</f>
        <v xml:space="preserve">Actividades para Plan Operativo </v>
      </c>
      <c r="E90" s="407"/>
      <c r="F90" s="405"/>
      <c r="G90" s="41" t="s">
        <v>189</v>
      </c>
      <c r="H90" s="41" t="s">
        <v>190</v>
      </c>
      <c r="I90" s="42" t="s">
        <v>191</v>
      </c>
      <c r="J90" s="44"/>
      <c r="K90" s="44"/>
      <c r="L90" s="44"/>
      <c r="M90" s="44"/>
      <c r="N90" s="44"/>
      <c r="O90" s="44"/>
      <c r="P90" s="44"/>
      <c r="Q90" s="44"/>
      <c r="R90" s="44"/>
      <c r="S90" s="44"/>
      <c r="T90" s="44"/>
      <c r="U90" s="44"/>
      <c r="V90" s="44"/>
      <c r="W90" s="44"/>
      <c r="X90" s="44"/>
      <c r="Y90" s="44"/>
      <c r="Z90" s="44"/>
    </row>
    <row r="91" spans="1:26" ht="15.75" hidden="1" customHeight="1" x14ac:dyDescent="0.3">
      <c r="A91" s="44"/>
      <c r="B91" s="441"/>
      <c r="C91" s="44"/>
      <c r="D91" s="89">
        <v>3.1</v>
      </c>
      <c r="E91" s="457"/>
      <c r="F91" s="405"/>
      <c r="G91" s="92"/>
      <c r="H91" s="92"/>
      <c r="I91" s="91"/>
      <c r="J91" s="44"/>
      <c r="K91" s="44"/>
      <c r="L91" s="44"/>
      <c r="M91" s="44"/>
      <c r="N91" s="44"/>
      <c r="O91" s="44"/>
      <c r="P91" s="44"/>
      <c r="Q91" s="44"/>
      <c r="R91" s="44"/>
      <c r="S91" s="44"/>
      <c r="T91" s="44"/>
      <c r="U91" s="44"/>
      <c r="V91" s="44"/>
      <c r="W91" s="44"/>
      <c r="X91" s="44"/>
      <c r="Y91" s="44"/>
      <c r="Z91" s="44"/>
    </row>
    <row r="92" spans="1:26" ht="15.75" hidden="1" customHeight="1" x14ac:dyDescent="0.3">
      <c r="A92" s="44"/>
      <c r="B92" s="441"/>
      <c r="C92" s="44"/>
      <c r="D92" s="89">
        <v>3.2</v>
      </c>
      <c r="E92" s="457"/>
      <c r="F92" s="405"/>
      <c r="G92" s="92"/>
      <c r="H92" s="92"/>
      <c r="I92" s="91"/>
      <c r="J92" s="44"/>
      <c r="K92" s="44"/>
      <c r="L92" s="44"/>
      <c r="M92" s="44"/>
      <c r="N92" s="44"/>
      <c r="O92" s="44"/>
      <c r="P92" s="44"/>
      <c r="Q92" s="44"/>
      <c r="R92" s="44"/>
      <c r="S92" s="44"/>
      <c r="T92" s="44"/>
      <c r="U92" s="44"/>
      <c r="V92" s="44"/>
      <c r="W92" s="44"/>
      <c r="X92" s="44"/>
      <c r="Y92" s="44"/>
      <c r="Z92" s="44"/>
    </row>
    <row r="93" spans="1:26" ht="15.75" hidden="1" customHeight="1" x14ac:dyDescent="0.3">
      <c r="A93" s="44"/>
      <c r="B93" s="441"/>
      <c r="C93" s="44"/>
      <c r="D93" s="89">
        <v>3.3</v>
      </c>
      <c r="E93" s="457"/>
      <c r="F93" s="405"/>
      <c r="G93" s="92"/>
      <c r="H93" s="92"/>
      <c r="I93" s="91"/>
      <c r="J93" s="44"/>
      <c r="K93" s="44"/>
      <c r="L93" s="44"/>
      <c r="M93" s="44"/>
      <c r="N93" s="44"/>
      <c r="O93" s="44"/>
      <c r="P93" s="44"/>
      <c r="Q93" s="44"/>
      <c r="R93" s="44"/>
      <c r="S93" s="44"/>
      <c r="T93" s="44"/>
      <c r="U93" s="44"/>
      <c r="V93" s="44"/>
      <c r="W93" s="44"/>
      <c r="X93" s="44"/>
      <c r="Y93" s="44"/>
      <c r="Z93" s="44"/>
    </row>
    <row r="94" spans="1:26" ht="15.75" hidden="1" customHeight="1" x14ac:dyDescent="0.3">
      <c r="A94" s="44"/>
      <c r="B94" s="441"/>
      <c r="C94" s="44"/>
      <c r="D94" s="89">
        <v>3.4</v>
      </c>
      <c r="E94" s="457"/>
      <c r="F94" s="405"/>
      <c r="G94" s="92"/>
      <c r="H94" s="92"/>
      <c r="I94" s="91"/>
      <c r="J94" s="44"/>
      <c r="K94" s="44"/>
      <c r="L94" s="44"/>
      <c r="M94" s="44"/>
      <c r="N94" s="44"/>
      <c r="O94" s="44"/>
      <c r="P94" s="44"/>
      <c r="Q94" s="44"/>
      <c r="R94" s="44"/>
      <c r="S94" s="44"/>
      <c r="T94" s="44"/>
      <c r="U94" s="44"/>
      <c r="V94" s="44"/>
      <c r="W94" s="44"/>
      <c r="X94" s="44"/>
      <c r="Y94" s="44"/>
      <c r="Z94" s="44"/>
    </row>
    <row r="95" spans="1:26" ht="15.75" hidden="1" customHeight="1" x14ac:dyDescent="0.3">
      <c r="A95" s="44"/>
      <c r="B95" s="441"/>
      <c r="C95" s="44"/>
      <c r="D95" s="89">
        <v>3.5</v>
      </c>
      <c r="E95" s="457"/>
      <c r="F95" s="405"/>
      <c r="G95" s="92"/>
      <c r="H95" s="92"/>
      <c r="I95" s="91"/>
      <c r="J95" s="44"/>
      <c r="K95" s="44"/>
      <c r="L95" s="44"/>
      <c r="M95" s="44"/>
      <c r="N95" s="44"/>
      <c r="O95" s="44"/>
      <c r="P95" s="44"/>
      <c r="Q95" s="44"/>
      <c r="R95" s="44"/>
      <c r="S95" s="44"/>
      <c r="T95" s="44"/>
      <c r="U95" s="44"/>
      <c r="V95" s="44"/>
      <c r="W95" s="44"/>
      <c r="X95" s="44"/>
      <c r="Y95" s="44"/>
      <c r="Z95" s="44"/>
    </row>
    <row r="96" spans="1:26" ht="15.75" hidden="1" customHeight="1" x14ac:dyDescent="0.3">
      <c r="A96" s="44"/>
      <c r="B96" s="441"/>
      <c r="C96" s="44"/>
      <c r="D96" s="89">
        <v>3.6</v>
      </c>
      <c r="E96" s="457"/>
      <c r="F96" s="405"/>
      <c r="G96" s="92"/>
      <c r="H96" s="92"/>
      <c r="I96" s="91"/>
      <c r="J96" s="44"/>
      <c r="K96" s="44"/>
      <c r="L96" s="44"/>
      <c r="M96" s="44"/>
      <c r="N96" s="44"/>
      <c r="O96" s="44"/>
      <c r="P96" s="44"/>
      <c r="Q96" s="44"/>
      <c r="R96" s="44"/>
      <c r="S96" s="44"/>
      <c r="T96" s="44"/>
      <c r="U96" s="44"/>
      <c r="V96" s="44"/>
      <c r="W96" s="44"/>
      <c r="X96" s="44"/>
      <c r="Y96" s="44"/>
      <c r="Z96" s="44"/>
    </row>
    <row r="97" spans="1:26" ht="15.75" hidden="1" customHeight="1" x14ac:dyDescent="0.3">
      <c r="A97" s="44"/>
      <c r="B97" s="441"/>
      <c r="C97" s="44"/>
      <c r="D97" s="89">
        <v>3.7</v>
      </c>
      <c r="E97" s="457"/>
      <c r="F97" s="405"/>
      <c r="G97" s="92"/>
      <c r="H97" s="92"/>
      <c r="I97" s="91"/>
      <c r="J97" s="44"/>
      <c r="K97" s="44"/>
      <c r="L97" s="44"/>
      <c r="M97" s="44"/>
      <c r="N97" s="44"/>
      <c r="O97" s="44"/>
      <c r="P97" s="44"/>
      <c r="Q97" s="44"/>
      <c r="R97" s="44"/>
      <c r="S97" s="44"/>
      <c r="T97" s="44"/>
      <c r="U97" s="44"/>
      <c r="V97" s="44"/>
      <c r="W97" s="44"/>
      <c r="X97" s="44"/>
      <c r="Y97" s="44"/>
      <c r="Z97" s="44"/>
    </row>
    <row r="98" spans="1:26" ht="15.75" hidden="1" customHeight="1" x14ac:dyDescent="0.25">
      <c r="A98" s="44" t="s">
        <v>203</v>
      </c>
      <c r="B98" s="441"/>
      <c r="C98" s="44"/>
      <c r="D98" s="45"/>
      <c r="E98" s="44"/>
      <c r="F98" s="44"/>
      <c r="G98" s="44"/>
      <c r="H98" s="44"/>
      <c r="I98" s="94"/>
      <c r="J98" s="44"/>
      <c r="K98" s="44"/>
      <c r="L98" s="44"/>
      <c r="M98" s="44"/>
      <c r="N98" s="44"/>
      <c r="O98" s="44"/>
      <c r="P98" s="44"/>
      <c r="Q98" s="44"/>
      <c r="R98" s="44"/>
      <c r="S98" s="44"/>
      <c r="T98" s="44"/>
      <c r="U98" s="44"/>
      <c r="V98" s="44"/>
      <c r="W98" s="44"/>
      <c r="X98" s="44"/>
      <c r="Y98" s="44"/>
      <c r="Z98" s="44"/>
    </row>
    <row r="99" spans="1:26" ht="15.75" hidden="1" customHeight="1" x14ac:dyDescent="0.25">
      <c r="A99" s="44"/>
      <c r="B99" s="441"/>
      <c r="C99" s="44"/>
      <c r="D99" s="404" t="str">
        <f>CONCATENATE("Actividades para Plan Operativo ",E56)</f>
        <v xml:space="preserve">Actividades para Plan Operativo </v>
      </c>
      <c r="E99" s="407"/>
      <c r="F99" s="405"/>
      <c r="G99" s="41" t="s">
        <v>189</v>
      </c>
      <c r="H99" s="41" t="s">
        <v>190</v>
      </c>
      <c r="I99" s="42" t="s">
        <v>191</v>
      </c>
      <c r="J99" s="44"/>
      <c r="K99" s="44"/>
      <c r="L99" s="44"/>
      <c r="M99" s="44"/>
      <c r="N99" s="44"/>
      <c r="O99" s="44"/>
      <c r="P99" s="44"/>
      <c r="Q99" s="44"/>
      <c r="R99" s="44"/>
      <c r="S99" s="44"/>
      <c r="T99" s="44"/>
      <c r="U99" s="44"/>
      <c r="V99" s="44"/>
      <c r="W99" s="44"/>
      <c r="X99" s="44"/>
      <c r="Y99" s="44"/>
      <c r="Z99" s="44"/>
    </row>
    <row r="100" spans="1:26" ht="15.75" hidden="1" customHeight="1" x14ac:dyDescent="0.3">
      <c r="A100" s="44"/>
      <c r="B100" s="441"/>
      <c r="C100" s="44"/>
      <c r="D100" s="89">
        <v>4.0999999999999996</v>
      </c>
      <c r="E100" s="457"/>
      <c r="F100" s="405"/>
      <c r="G100" s="92"/>
      <c r="H100" s="92"/>
      <c r="I100" s="91"/>
      <c r="J100" s="44"/>
      <c r="K100" s="44"/>
      <c r="L100" s="44"/>
      <c r="M100" s="44"/>
      <c r="N100" s="44"/>
      <c r="O100" s="44"/>
      <c r="P100" s="44"/>
      <c r="Q100" s="44"/>
      <c r="R100" s="44"/>
      <c r="S100" s="44"/>
      <c r="T100" s="44"/>
      <c r="U100" s="44"/>
      <c r="V100" s="44"/>
      <c r="W100" s="44"/>
      <c r="X100" s="44"/>
      <c r="Y100" s="44"/>
      <c r="Z100" s="44"/>
    </row>
    <row r="101" spans="1:26" ht="15.75" hidden="1" customHeight="1" x14ac:dyDescent="0.3">
      <c r="A101" s="44"/>
      <c r="B101" s="441"/>
      <c r="C101" s="44"/>
      <c r="D101" s="89">
        <v>4.2</v>
      </c>
      <c r="E101" s="457"/>
      <c r="F101" s="405"/>
      <c r="G101" s="92"/>
      <c r="H101" s="92"/>
      <c r="I101" s="91"/>
      <c r="J101" s="44"/>
      <c r="K101" s="44"/>
      <c r="L101" s="44"/>
      <c r="M101" s="44"/>
      <c r="N101" s="44"/>
      <c r="O101" s="44"/>
      <c r="P101" s="44"/>
      <c r="Q101" s="44"/>
      <c r="R101" s="44"/>
      <c r="S101" s="44"/>
      <c r="T101" s="44"/>
      <c r="U101" s="44"/>
      <c r="V101" s="44"/>
      <c r="W101" s="44"/>
      <c r="X101" s="44"/>
      <c r="Y101" s="44"/>
      <c r="Z101" s="44"/>
    </row>
    <row r="102" spans="1:26" ht="15.75" hidden="1" customHeight="1" x14ac:dyDescent="0.3">
      <c r="A102" s="44"/>
      <c r="B102" s="441"/>
      <c r="C102" s="44"/>
      <c r="D102" s="89">
        <v>4.3</v>
      </c>
      <c r="E102" s="457"/>
      <c r="F102" s="405"/>
      <c r="G102" s="92"/>
      <c r="H102" s="92"/>
      <c r="I102" s="91"/>
      <c r="J102" s="44"/>
      <c r="K102" s="44"/>
      <c r="L102" s="44"/>
      <c r="M102" s="44"/>
      <c r="N102" s="44"/>
      <c r="O102" s="44"/>
      <c r="P102" s="44"/>
      <c r="Q102" s="44"/>
      <c r="R102" s="44"/>
      <c r="S102" s="44"/>
      <c r="T102" s="44"/>
      <c r="U102" s="44"/>
      <c r="V102" s="44"/>
      <c r="W102" s="44"/>
      <c r="X102" s="44"/>
      <c r="Y102" s="44"/>
      <c r="Z102" s="44"/>
    </row>
    <row r="103" spans="1:26" ht="15.75" hidden="1" customHeight="1" x14ac:dyDescent="0.3">
      <c r="A103" s="44"/>
      <c r="B103" s="441"/>
      <c r="C103" s="44"/>
      <c r="D103" s="89">
        <v>4.4000000000000004</v>
      </c>
      <c r="E103" s="457"/>
      <c r="F103" s="405"/>
      <c r="G103" s="92"/>
      <c r="H103" s="92"/>
      <c r="I103" s="91"/>
      <c r="J103" s="44"/>
      <c r="K103" s="44"/>
      <c r="L103" s="44"/>
      <c r="M103" s="44"/>
      <c r="N103" s="44"/>
      <c r="O103" s="44"/>
      <c r="P103" s="44"/>
      <c r="Q103" s="44"/>
      <c r="R103" s="44"/>
      <c r="S103" s="44"/>
      <c r="T103" s="44"/>
      <c r="U103" s="44"/>
      <c r="V103" s="44"/>
      <c r="W103" s="44"/>
      <c r="X103" s="44"/>
      <c r="Y103" s="44"/>
      <c r="Z103" s="44"/>
    </row>
    <row r="104" spans="1:26" ht="15.75" hidden="1" customHeight="1" x14ac:dyDescent="0.3">
      <c r="A104" s="44"/>
      <c r="B104" s="441"/>
      <c r="C104" s="44"/>
      <c r="D104" s="89">
        <v>4.5</v>
      </c>
      <c r="E104" s="457"/>
      <c r="F104" s="405"/>
      <c r="G104" s="92"/>
      <c r="H104" s="92"/>
      <c r="I104" s="91"/>
      <c r="J104" s="44"/>
      <c r="K104" s="44"/>
      <c r="L104" s="44"/>
      <c r="M104" s="44"/>
      <c r="N104" s="44"/>
      <c r="O104" s="44"/>
      <c r="P104" s="44"/>
      <c r="Q104" s="44"/>
      <c r="R104" s="44"/>
      <c r="S104" s="44"/>
      <c r="T104" s="44"/>
      <c r="U104" s="44"/>
      <c r="V104" s="44"/>
      <c r="W104" s="44"/>
      <c r="X104" s="44"/>
      <c r="Y104" s="44"/>
      <c r="Z104" s="44"/>
    </row>
    <row r="105" spans="1:26" ht="15.75" hidden="1" customHeight="1" x14ac:dyDescent="0.3">
      <c r="A105" s="44"/>
      <c r="B105" s="441"/>
      <c r="C105" s="44"/>
      <c r="D105" s="89">
        <v>4.5999999999999996</v>
      </c>
      <c r="E105" s="457"/>
      <c r="F105" s="405"/>
      <c r="G105" s="92"/>
      <c r="H105" s="92"/>
      <c r="I105" s="91"/>
      <c r="J105" s="44"/>
      <c r="K105" s="44"/>
      <c r="L105" s="44"/>
      <c r="M105" s="44"/>
      <c r="N105" s="44"/>
      <c r="O105" s="44"/>
      <c r="P105" s="44"/>
      <c r="Q105" s="44"/>
      <c r="R105" s="44"/>
      <c r="S105" s="44"/>
      <c r="T105" s="44"/>
      <c r="U105" s="44"/>
      <c r="V105" s="44"/>
      <c r="W105" s="44"/>
      <c r="X105" s="44"/>
      <c r="Y105" s="44"/>
      <c r="Z105" s="44"/>
    </row>
    <row r="106" spans="1:26" ht="15.75" hidden="1" customHeight="1" x14ac:dyDescent="0.3">
      <c r="A106" s="44"/>
      <c r="B106" s="441"/>
      <c r="C106" s="44"/>
      <c r="D106" s="89">
        <v>4.7</v>
      </c>
      <c r="E106" s="457"/>
      <c r="F106" s="405"/>
      <c r="G106" s="92"/>
      <c r="H106" s="92"/>
      <c r="I106" s="91"/>
      <c r="J106" s="44"/>
      <c r="K106" s="44"/>
      <c r="L106" s="44"/>
      <c r="M106" s="44"/>
      <c r="N106" s="44"/>
      <c r="O106" s="44"/>
      <c r="P106" s="44"/>
      <c r="Q106" s="44"/>
      <c r="R106" s="44"/>
      <c r="S106" s="44"/>
      <c r="T106" s="44"/>
      <c r="U106" s="44"/>
      <c r="V106" s="44"/>
      <c r="W106" s="44"/>
      <c r="X106" s="44"/>
      <c r="Y106" s="44"/>
      <c r="Z106" s="44"/>
    </row>
    <row r="107" spans="1:26" ht="15.75" hidden="1" customHeight="1" x14ac:dyDescent="0.25">
      <c r="A107" s="44"/>
      <c r="B107" s="441"/>
      <c r="C107" s="44"/>
      <c r="D107" s="45"/>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hidden="1" customHeight="1" x14ac:dyDescent="0.25">
      <c r="A108" s="44"/>
      <c r="B108" s="441"/>
      <c r="C108" s="44"/>
      <c r="D108" s="404" t="str">
        <f>CONCATENATE("Actividades para Plan Operativo ",E57)</f>
        <v xml:space="preserve">Actividades para Plan Operativo </v>
      </c>
      <c r="E108" s="407"/>
      <c r="F108" s="405"/>
      <c r="G108" s="41" t="s">
        <v>189</v>
      </c>
      <c r="H108" s="41" t="s">
        <v>190</v>
      </c>
      <c r="I108" s="42" t="s">
        <v>191</v>
      </c>
      <c r="J108" s="44"/>
      <c r="K108" s="44"/>
      <c r="L108" s="44"/>
      <c r="M108" s="44"/>
      <c r="N108" s="44"/>
      <c r="O108" s="44"/>
      <c r="P108" s="44"/>
      <c r="Q108" s="44"/>
      <c r="R108" s="44"/>
      <c r="S108" s="44"/>
      <c r="T108" s="44"/>
      <c r="U108" s="44"/>
      <c r="V108" s="44"/>
      <c r="W108" s="44"/>
      <c r="X108" s="44"/>
      <c r="Y108" s="44"/>
      <c r="Z108" s="44"/>
    </row>
    <row r="109" spans="1:26" ht="15.75" hidden="1" customHeight="1" x14ac:dyDescent="0.3">
      <c r="A109" s="44"/>
      <c r="B109" s="441"/>
      <c r="C109" s="44"/>
      <c r="D109" s="89">
        <v>5.0999999999999996</v>
      </c>
      <c r="E109" s="457"/>
      <c r="F109" s="405"/>
      <c r="G109" s="92"/>
      <c r="H109" s="92"/>
      <c r="I109" s="91"/>
      <c r="J109" s="44"/>
      <c r="K109" s="44"/>
      <c r="L109" s="44"/>
      <c r="M109" s="44"/>
      <c r="N109" s="44"/>
      <c r="O109" s="44"/>
      <c r="P109" s="44"/>
      <c r="Q109" s="44"/>
      <c r="R109" s="44"/>
      <c r="S109" s="44"/>
      <c r="T109" s="44"/>
      <c r="U109" s="44"/>
      <c r="V109" s="44"/>
      <c r="W109" s="44"/>
      <c r="X109" s="44"/>
      <c r="Y109" s="44"/>
      <c r="Z109" s="44"/>
    </row>
    <row r="110" spans="1:26" ht="15.75" hidden="1" customHeight="1" x14ac:dyDescent="0.3">
      <c r="A110" s="44"/>
      <c r="B110" s="441"/>
      <c r="C110" s="44"/>
      <c r="D110" s="89">
        <v>5.2</v>
      </c>
      <c r="E110" s="457"/>
      <c r="F110" s="405"/>
      <c r="G110" s="92"/>
      <c r="H110" s="92"/>
      <c r="I110" s="91"/>
      <c r="J110" s="44"/>
      <c r="K110" s="44"/>
      <c r="L110" s="44"/>
      <c r="M110" s="44"/>
      <c r="N110" s="44"/>
      <c r="O110" s="44"/>
      <c r="P110" s="44"/>
      <c r="Q110" s="44"/>
      <c r="R110" s="44"/>
      <c r="S110" s="44"/>
      <c r="T110" s="44"/>
      <c r="U110" s="44"/>
      <c r="V110" s="44"/>
      <c r="W110" s="44"/>
      <c r="X110" s="44"/>
      <c r="Y110" s="44"/>
      <c r="Z110" s="44"/>
    </row>
    <row r="111" spans="1:26" ht="15.75" hidden="1" customHeight="1" x14ac:dyDescent="0.3">
      <c r="A111" s="44"/>
      <c r="B111" s="441"/>
      <c r="C111" s="44"/>
      <c r="D111" s="89">
        <v>5.3</v>
      </c>
      <c r="E111" s="457"/>
      <c r="F111" s="405"/>
      <c r="G111" s="92"/>
      <c r="H111" s="92"/>
      <c r="I111" s="91"/>
      <c r="J111" s="44"/>
      <c r="K111" s="44"/>
      <c r="L111" s="44"/>
      <c r="M111" s="44"/>
      <c r="N111" s="44"/>
      <c r="O111" s="44"/>
      <c r="P111" s="44"/>
      <c r="Q111" s="44"/>
      <c r="R111" s="44"/>
      <c r="S111" s="44"/>
      <c r="T111" s="44"/>
      <c r="U111" s="44"/>
      <c r="V111" s="44"/>
      <c r="W111" s="44"/>
      <c r="X111" s="44"/>
      <c r="Y111" s="44"/>
      <c r="Z111" s="44"/>
    </row>
    <row r="112" spans="1:26" ht="15.75" hidden="1" customHeight="1" x14ac:dyDescent="0.3">
      <c r="A112" s="44"/>
      <c r="B112" s="441"/>
      <c r="C112" s="44"/>
      <c r="D112" s="89">
        <v>5.4</v>
      </c>
      <c r="E112" s="457"/>
      <c r="F112" s="405"/>
      <c r="G112" s="92"/>
      <c r="H112" s="92"/>
      <c r="I112" s="91"/>
      <c r="J112" s="44"/>
      <c r="K112" s="44"/>
      <c r="L112" s="44"/>
      <c r="M112" s="44"/>
      <c r="N112" s="44"/>
      <c r="O112" s="44"/>
      <c r="P112" s="44"/>
      <c r="Q112" s="44"/>
      <c r="R112" s="44"/>
      <c r="S112" s="44"/>
      <c r="T112" s="44"/>
      <c r="U112" s="44"/>
      <c r="V112" s="44"/>
      <c r="W112" s="44"/>
      <c r="X112" s="44"/>
      <c r="Y112" s="44"/>
      <c r="Z112" s="44"/>
    </row>
    <row r="113" spans="1:26" ht="15.75" hidden="1" customHeight="1" x14ac:dyDescent="0.3">
      <c r="A113" s="44"/>
      <c r="B113" s="441"/>
      <c r="C113" s="44"/>
      <c r="D113" s="89">
        <v>5.5</v>
      </c>
      <c r="E113" s="457"/>
      <c r="F113" s="405"/>
      <c r="G113" s="92"/>
      <c r="H113" s="92"/>
      <c r="I113" s="91"/>
      <c r="J113" s="44"/>
      <c r="K113" s="44"/>
      <c r="L113" s="44"/>
      <c r="M113" s="44"/>
      <c r="N113" s="44"/>
      <c r="O113" s="44"/>
      <c r="P113" s="44"/>
      <c r="Q113" s="44"/>
      <c r="R113" s="44"/>
      <c r="S113" s="44"/>
      <c r="T113" s="44"/>
      <c r="U113" s="44"/>
      <c r="V113" s="44"/>
      <c r="W113" s="44"/>
      <c r="X113" s="44"/>
      <c r="Y113" s="44"/>
      <c r="Z113" s="44"/>
    </row>
    <row r="114" spans="1:26" ht="15.75" hidden="1" customHeight="1" x14ac:dyDescent="0.3">
      <c r="A114" s="44"/>
      <c r="B114" s="441"/>
      <c r="C114" s="44"/>
      <c r="D114" s="89">
        <v>5.6</v>
      </c>
      <c r="E114" s="457"/>
      <c r="F114" s="405"/>
      <c r="G114" s="92"/>
      <c r="H114" s="92"/>
      <c r="I114" s="91"/>
      <c r="J114" s="44"/>
      <c r="K114" s="44"/>
      <c r="L114" s="44"/>
      <c r="M114" s="44"/>
      <c r="N114" s="44"/>
      <c r="O114" s="44"/>
      <c r="P114" s="44"/>
      <c r="Q114" s="44"/>
      <c r="R114" s="44"/>
      <c r="S114" s="44"/>
      <c r="T114" s="44"/>
      <c r="U114" s="44"/>
      <c r="V114" s="44"/>
      <c r="W114" s="44"/>
      <c r="X114" s="44"/>
      <c r="Y114" s="44"/>
      <c r="Z114" s="44"/>
    </row>
    <row r="115" spans="1:26" ht="0.75" customHeight="1" x14ac:dyDescent="0.3">
      <c r="A115" s="44"/>
      <c r="B115" s="410"/>
      <c r="C115" s="44"/>
      <c r="D115" s="89">
        <v>5.7</v>
      </c>
      <c r="E115" s="457"/>
      <c r="F115" s="405"/>
      <c r="G115" s="92"/>
      <c r="H115" s="92"/>
      <c r="I115" s="91"/>
      <c r="J115" s="44"/>
      <c r="K115" s="44"/>
      <c r="L115" s="44"/>
      <c r="M115" s="44"/>
      <c r="N115" s="44"/>
      <c r="O115" s="44"/>
      <c r="P115" s="44"/>
      <c r="Q115" s="44"/>
      <c r="R115" s="44"/>
      <c r="S115" s="44"/>
      <c r="T115" s="44"/>
      <c r="U115" s="44"/>
      <c r="V115" s="44"/>
      <c r="W115" s="44"/>
      <c r="X115" s="44"/>
      <c r="Y115" s="44"/>
      <c r="Z115" s="44"/>
    </row>
    <row r="116" spans="1:26" ht="15.75" customHeight="1" x14ac:dyDescent="0.25">
      <c r="A116" s="44"/>
      <c r="B116" s="44"/>
      <c r="C116" s="44"/>
      <c r="D116" s="45"/>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x14ac:dyDescent="0.25">
      <c r="A117" s="44"/>
      <c r="B117" s="44"/>
      <c r="C117" s="44"/>
      <c r="D117" s="45"/>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hidden="1" customHeight="1" x14ac:dyDescent="0.25">
      <c r="A118" s="44"/>
      <c r="B118" s="44"/>
      <c r="C118" s="44"/>
      <c r="D118" s="45"/>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hidden="1" customHeight="1" x14ac:dyDescent="0.25">
      <c r="A119" s="44"/>
      <c r="B119" s="44"/>
      <c r="C119" s="44"/>
      <c r="D119" s="45"/>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hidden="1" customHeight="1" x14ac:dyDescent="0.25">
      <c r="A120" s="44"/>
      <c r="B120" s="44"/>
      <c r="C120" s="44"/>
      <c r="D120" s="45"/>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hidden="1" customHeight="1" x14ac:dyDescent="0.25">
      <c r="A121" s="44"/>
      <c r="B121" s="44"/>
      <c r="C121" s="44"/>
      <c r="D121" s="45"/>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hidden="1" customHeight="1" x14ac:dyDescent="0.25">
      <c r="A122" s="44"/>
      <c r="B122" s="44"/>
      <c r="C122" s="44"/>
      <c r="D122" s="45"/>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hidden="1" customHeight="1" x14ac:dyDescent="0.25">
      <c r="A123" s="44"/>
      <c r="B123" s="44"/>
      <c r="C123" s="44"/>
      <c r="D123" s="45"/>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hidden="1" customHeight="1" x14ac:dyDescent="0.25">
      <c r="A124" s="44"/>
      <c r="B124" s="44"/>
      <c r="C124" s="44"/>
      <c r="D124" s="45"/>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hidden="1" customHeight="1" x14ac:dyDescent="0.25">
      <c r="A125" s="44"/>
      <c r="B125" s="44"/>
      <c r="C125" s="44"/>
      <c r="D125" s="45"/>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hidden="1" customHeight="1" x14ac:dyDescent="0.25">
      <c r="A126" s="44"/>
      <c r="B126" s="44"/>
      <c r="C126" s="44"/>
      <c r="D126" s="45"/>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hidden="1" customHeight="1" x14ac:dyDescent="0.25">
      <c r="A127" s="44"/>
      <c r="B127" s="44"/>
      <c r="C127" s="44"/>
      <c r="D127" s="45"/>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hidden="1" customHeight="1" x14ac:dyDescent="0.25">
      <c r="A128" s="44"/>
      <c r="B128" s="44"/>
      <c r="C128" s="44"/>
      <c r="D128" s="45"/>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hidden="1" customHeight="1" x14ac:dyDescent="0.25">
      <c r="A129" s="44"/>
      <c r="B129" s="44"/>
      <c r="C129" s="44"/>
      <c r="D129" s="45"/>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hidden="1" customHeight="1" x14ac:dyDescent="0.25">
      <c r="A130" s="44"/>
      <c r="B130" s="44"/>
      <c r="C130" s="44"/>
      <c r="D130" s="45"/>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hidden="1" customHeight="1" x14ac:dyDescent="0.25">
      <c r="A131" s="44"/>
      <c r="B131" s="44"/>
      <c r="C131" s="44"/>
      <c r="D131" s="45"/>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hidden="1" customHeight="1" x14ac:dyDescent="0.25">
      <c r="A132" s="44"/>
      <c r="B132" s="44"/>
      <c r="C132" s="44"/>
      <c r="D132" s="45"/>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hidden="1" customHeight="1" x14ac:dyDescent="0.25">
      <c r="A133" s="44"/>
      <c r="B133" s="44"/>
      <c r="C133" s="44"/>
      <c r="D133" s="45"/>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hidden="1" customHeight="1" x14ac:dyDescent="0.25">
      <c r="A134" s="44"/>
      <c r="B134" s="44"/>
      <c r="C134" s="44"/>
      <c r="D134" s="45"/>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hidden="1" customHeight="1" x14ac:dyDescent="0.25">
      <c r="A135" s="44"/>
      <c r="B135" s="44"/>
      <c r="C135" s="44"/>
      <c r="D135" s="45"/>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hidden="1" customHeight="1" x14ac:dyDescent="0.25">
      <c r="A136" s="44"/>
      <c r="B136" s="44"/>
      <c r="C136" s="44"/>
      <c r="D136" s="45"/>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hidden="1" customHeight="1" x14ac:dyDescent="0.25">
      <c r="A137" s="44"/>
      <c r="B137" s="44"/>
      <c r="C137" s="44"/>
      <c r="D137" s="45"/>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hidden="1" customHeight="1" x14ac:dyDescent="0.25">
      <c r="A138" s="44"/>
      <c r="B138" s="44"/>
      <c r="C138" s="44"/>
      <c r="D138" s="45"/>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hidden="1" customHeight="1" x14ac:dyDescent="0.25">
      <c r="A139" s="44"/>
      <c r="B139" s="44"/>
      <c r="C139" s="44"/>
      <c r="D139" s="45"/>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hidden="1" customHeight="1" x14ac:dyDescent="0.25">
      <c r="A140" s="44"/>
      <c r="B140" s="44"/>
      <c r="C140" s="44"/>
      <c r="D140" s="45"/>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hidden="1" customHeight="1" x14ac:dyDescent="0.25">
      <c r="A141" s="44"/>
      <c r="B141" s="44"/>
      <c r="C141" s="44"/>
      <c r="D141" s="45"/>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hidden="1" customHeight="1" x14ac:dyDescent="0.25">
      <c r="A142" s="44"/>
      <c r="B142" s="44"/>
      <c r="C142" s="44"/>
      <c r="D142" s="45"/>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hidden="1" customHeight="1" x14ac:dyDescent="0.25">
      <c r="A143" s="44"/>
      <c r="B143" s="44"/>
      <c r="C143" s="44"/>
      <c r="D143" s="45"/>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hidden="1" customHeight="1" x14ac:dyDescent="0.25">
      <c r="A144" s="44"/>
      <c r="B144" s="44"/>
      <c r="C144" s="44"/>
      <c r="D144" s="45"/>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hidden="1" customHeight="1" x14ac:dyDescent="0.25">
      <c r="A145" s="44"/>
      <c r="B145" s="44"/>
      <c r="C145" s="44"/>
      <c r="D145" s="45"/>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hidden="1" customHeight="1" x14ac:dyDescent="0.25">
      <c r="A146" s="44"/>
      <c r="B146" s="44"/>
      <c r="C146" s="44"/>
      <c r="D146" s="45"/>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hidden="1" customHeight="1" x14ac:dyDescent="0.25">
      <c r="A147" s="44"/>
      <c r="B147" s="44"/>
      <c r="C147" s="44"/>
      <c r="D147" s="45"/>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hidden="1" customHeight="1" x14ac:dyDescent="0.25">
      <c r="A148" s="44"/>
      <c r="B148" s="44"/>
      <c r="C148" s="44"/>
      <c r="D148" s="45"/>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hidden="1" customHeight="1" x14ac:dyDescent="0.25">
      <c r="A149" s="44"/>
      <c r="B149" s="44"/>
      <c r="C149" s="44"/>
      <c r="D149" s="45"/>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hidden="1" customHeight="1" x14ac:dyDescent="0.25">
      <c r="A150" s="44"/>
      <c r="B150" s="44"/>
      <c r="C150" s="44"/>
      <c r="D150" s="45"/>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hidden="1" customHeight="1" x14ac:dyDescent="0.25">
      <c r="A151" s="44"/>
      <c r="B151" s="44"/>
      <c r="C151" s="44"/>
      <c r="D151" s="45"/>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hidden="1" customHeight="1" x14ac:dyDescent="0.25">
      <c r="A152" s="44"/>
      <c r="B152" s="44"/>
      <c r="C152" s="44"/>
      <c r="D152" s="45"/>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hidden="1" customHeight="1" x14ac:dyDescent="0.25">
      <c r="A153" s="44"/>
      <c r="B153" s="44"/>
      <c r="C153" s="44"/>
      <c r="D153" s="45"/>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hidden="1" customHeight="1" x14ac:dyDescent="0.25">
      <c r="A154" s="44"/>
      <c r="B154" s="44"/>
      <c r="C154" s="44"/>
      <c r="D154" s="45"/>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hidden="1" customHeight="1" x14ac:dyDescent="0.25">
      <c r="A155" s="44"/>
      <c r="B155" s="44"/>
      <c r="C155" s="44"/>
      <c r="D155" s="45"/>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hidden="1" customHeight="1" x14ac:dyDescent="0.25">
      <c r="A156" s="44"/>
      <c r="B156" s="44"/>
      <c r="C156" s="44"/>
      <c r="D156" s="45"/>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hidden="1" customHeight="1" x14ac:dyDescent="0.25">
      <c r="A157" s="44"/>
      <c r="B157" s="44"/>
      <c r="C157" s="44"/>
      <c r="D157" s="45"/>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hidden="1" customHeight="1" x14ac:dyDescent="0.25">
      <c r="A158" s="44"/>
      <c r="B158" s="44"/>
      <c r="C158" s="44"/>
      <c r="D158" s="45"/>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hidden="1" customHeight="1" x14ac:dyDescent="0.25">
      <c r="A159" s="44"/>
      <c r="B159" s="44"/>
      <c r="C159" s="44"/>
      <c r="D159" s="45"/>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hidden="1" customHeight="1" x14ac:dyDescent="0.25">
      <c r="A160" s="44"/>
      <c r="B160" s="44"/>
      <c r="C160" s="44"/>
      <c r="D160" s="45"/>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hidden="1" customHeight="1" x14ac:dyDescent="0.25">
      <c r="A161" s="44"/>
      <c r="B161" s="44"/>
      <c r="C161" s="44"/>
      <c r="D161" s="45"/>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hidden="1" customHeight="1" x14ac:dyDescent="0.25">
      <c r="A162" s="44"/>
      <c r="B162" s="44"/>
      <c r="C162" s="44"/>
      <c r="D162" s="45"/>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hidden="1" customHeight="1" x14ac:dyDescent="0.25">
      <c r="A163" s="44"/>
      <c r="B163" s="44"/>
      <c r="C163" s="44"/>
      <c r="D163" s="45"/>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hidden="1" customHeight="1" x14ac:dyDescent="0.25">
      <c r="A164" s="44"/>
      <c r="B164" s="44"/>
      <c r="C164" s="44"/>
      <c r="D164" s="45"/>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hidden="1" customHeight="1" x14ac:dyDescent="0.25">
      <c r="A165" s="44"/>
      <c r="B165" s="44"/>
      <c r="C165" s="44"/>
      <c r="D165" s="45"/>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hidden="1" customHeight="1" x14ac:dyDescent="0.25">
      <c r="A166" s="44"/>
      <c r="B166" s="44"/>
      <c r="C166" s="44"/>
      <c r="D166" s="45"/>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hidden="1" customHeight="1" x14ac:dyDescent="0.25">
      <c r="A167" s="44"/>
      <c r="B167" s="44"/>
      <c r="C167" s="44"/>
      <c r="D167" s="45"/>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hidden="1" customHeight="1" x14ac:dyDescent="0.25">
      <c r="A168" s="44"/>
      <c r="B168" s="44"/>
      <c r="C168" s="44"/>
      <c r="D168" s="45"/>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hidden="1" customHeight="1" x14ac:dyDescent="0.25">
      <c r="A169" s="44"/>
      <c r="B169" s="44"/>
      <c r="C169" s="44"/>
      <c r="D169" s="45"/>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hidden="1" customHeight="1" x14ac:dyDescent="0.25">
      <c r="A170" s="44"/>
      <c r="B170" s="44"/>
      <c r="C170" s="44"/>
      <c r="D170" s="45"/>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hidden="1" customHeight="1" x14ac:dyDescent="0.25">
      <c r="A171" s="44"/>
      <c r="B171" s="44"/>
      <c r="C171" s="44"/>
      <c r="D171" s="45"/>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hidden="1" customHeight="1" x14ac:dyDescent="0.25">
      <c r="A172" s="44"/>
      <c r="B172" s="44"/>
      <c r="C172" s="44"/>
      <c r="D172" s="45"/>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hidden="1" customHeight="1" x14ac:dyDescent="0.25">
      <c r="A173" s="44"/>
      <c r="B173" s="44"/>
      <c r="C173" s="44"/>
      <c r="D173" s="45"/>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hidden="1" customHeight="1" x14ac:dyDescent="0.25">
      <c r="A174" s="44"/>
      <c r="B174" s="44"/>
      <c r="C174" s="44"/>
      <c r="D174" s="45"/>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hidden="1" customHeight="1" x14ac:dyDescent="0.25">
      <c r="A175" s="44"/>
      <c r="B175" s="44"/>
      <c r="C175" s="44"/>
      <c r="D175" s="45"/>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hidden="1" customHeight="1" x14ac:dyDescent="0.25">
      <c r="A176" s="44"/>
      <c r="B176" s="44"/>
      <c r="C176" s="44"/>
      <c r="D176" s="45"/>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hidden="1" customHeight="1" x14ac:dyDescent="0.25">
      <c r="A177" s="44"/>
      <c r="B177" s="44"/>
      <c r="C177" s="44"/>
      <c r="D177" s="45"/>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hidden="1" customHeight="1" x14ac:dyDescent="0.25">
      <c r="A178" s="44"/>
      <c r="B178" s="44"/>
      <c r="C178" s="44"/>
      <c r="D178" s="45"/>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hidden="1" customHeight="1" x14ac:dyDescent="0.25">
      <c r="A179" s="44"/>
      <c r="B179" s="44"/>
      <c r="C179" s="44"/>
      <c r="D179" s="45"/>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hidden="1" customHeight="1" x14ac:dyDescent="0.25">
      <c r="A180" s="44"/>
      <c r="B180" s="44"/>
      <c r="C180" s="44"/>
      <c r="D180" s="45"/>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hidden="1" customHeight="1" x14ac:dyDescent="0.25">
      <c r="A181" s="44"/>
      <c r="B181" s="44"/>
      <c r="C181" s="44"/>
      <c r="D181" s="45"/>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hidden="1" customHeight="1" x14ac:dyDescent="0.25">
      <c r="A182" s="44"/>
      <c r="B182" s="44"/>
      <c r="C182" s="44"/>
      <c r="D182" s="45"/>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hidden="1" customHeight="1" x14ac:dyDescent="0.25">
      <c r="A183" s="44"/>
      <c r="B183" s="44"/>
      <c r="C183" s="44"/>
      <c r="D183" s="45"/>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hidden="1" customHeight="1" x14ac:dyDescent="0.25">
      <c r="A184" s="44"/>
      <c r="B184" s="44"/>
      <c r="C184" s="44"/>
      <c r="D184" s="45"/>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hidden="1" customHeight="1" x14ac:dyDescent="0.25">
      <c r="A185" s="44"/>
      <c r="B185" s="44"/>
      <c r="C185" s="44"/>
      <c r="D185" s="45"/>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hidden="1" customHeight="1" x14ac:dyDescent="0.25">
      <c r="A186" s="44"/>
      <c r="B186" s="44"/>
      <c r="C186" s="44"/>
      <c r="D186" s="45"/>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hidden="1" customHeight="1" x14ac:dyDescent="0.25">
      <c r="A187" s="44"/>
      <c r="B187" s="44"/>
      <c r="C187" s="44"/>
      <c r="D187" s="45"/>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hidden="1" customHeight="1" x14ac:dyDescent="0.25">
      <c r="A188" s="44"/>
      <c r="B188" s="44"/>
      <c r="C188" s="44"/>
      <c r="D188" s="45"/>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hidden="1" customHeight="1" x14ac:dyDescent="0.25">
      <c r="A189" s="44"/>
      <c r="B189" s="44"/>
      <c r="C189" s="44"/>
      <c r="D189" s="45"/>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hidden="1" customHeight="1" x14ac:dyDescent="0.25">
      <c r="A190" s="44"/>
      <c r="B190" s="44"/>
      <c r="C190" s="44"/>
      <c r="D190" s="45"/>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hidden="1" customHeight="1" x14ac:dyDescent="0.25">
      <c r="A191" s="44"/>
      <c r="B191" s="44"/>
      <c r="C191" s="44"/>
      <c r="D191" s="45"/>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hidden="1" customHeight="1" x14ac:dyDescent="0.25">
      <c r="A192" s="44"/>
      <c r="B192" s="44"/>
      <c r="C192" s="44"/>
      <c r="D192" s="45"/>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hidden="1" customHeight="1" x14ac:dyDescent="0.25">
      <c r="A193" s="44"/>
      <c r="B193" s="44"/>
      <c r="C193" s="44"/>
      <c r="D193" s="45"/>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hidden="1" customHeight="1" x14ac:dyDescent="0.25">
      <c r="A194" s="44"/>
      <c r="B194" s="44"/>
      <c r="C194" s="44"/>
      <c r="D194" s="45"/>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hidden="1" customHeight="1" x14ac:dyDescent="0.25">
      <c r="A195" s="44"/>
      <c r="B195" s="44"/>
      <c r="C195" s="44"/>
      <c r="D195" s="45"/>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hidden="1" customHeight="1" x14ac:dyDescent="0.25">
      <c r="A196" s="44"/>
      <c r="B196" s="44"/>
      <c r="C196" s="44"/>
      <c r="D196" s="45"/>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hidden="1" customHeight="1" x14ac:dyDescent="0.25">
      <c r="A197" s="44"/>
      <c r="B197" s="44"/>
      <c r="C197" s="44"/>
      <c r="D197" s="45"/>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hidden="1" customHeight="1" x14ac:dyDescent="0.25">
      <c r="A198" s="44"/>
      <c r="B198" s="44"/>
      <c r="C198" s="44"/>
      <c r="D198" s="45"/>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hidden="1" customHeight="1" x14ac:dyDescent="0.25">
      <c r="A199" s="44"/>
      <c r="B199" s="44"/>
      <c r="C199" s="44"/>
      <c r="D199" s="45"/>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hidden="1" customHeight="1" x14ac:dyDescent="0.25">
      <c r="A200" s="44"/>
      <c r="B200" s="44"/>
      <c r="C200" s="44"/>
      <c r="D200" s="45"/>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hidden="1" customHeight="1" x14ac:dyDescent="0.25">
      <c r="A201" s="44"/>
      <c r="B201" s="44"/>
      <c r="C201" s="44"/>
      <c r="D201" s="45"/>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hidden="1" customHeight="1" x14ac:dyDescent="0.25">
      <c r="A202" s="44"/>
      <c r="B202" s="44"/>
      <c r="C202" s="44"/>
      <c r="D202" s="45"/>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hidden="1" customHeight="1" x14ac:dyDescent="0.25">
      <c r="A203" s="44"/>
      <c r="B203" s="44"/>
      <c r="C203" s="44"/>
      <c r="D203" s="45"/>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hidden="1" customHeight="1" x14ac:dyDescent="0.25">
      <c r="A204" s="44"/>
      <c r="B204" s="44"/>
      <c r="C204" s="44"/>
      <c r="D204" s="45"/>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hidden="1" customHeight="1" x14ac:dyDescent="0.25">
      <c r="A205" s="44"/>
      <c r="B205" s="44"/>
      <c r="C205" s="44"/>
      <c r="D205" s="45"/>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hidden="1" customHeight="1" x14ac:dyDescent="0.25">
      <c r="A206" s="44"/>
      <c r="B206" s="44"/>
      <c r="C206" s="44"/>
      <c r="D206" s="45"/>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hidden="1" customHeight="1" x14ac:dyDescent="0.25">
      <c r="A207" s="44"/>
      <c r="B207" s="44"/>
      <c r="C207" s="44"/>
      <c r="D207" s="45"/>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hidden="1" customHeight="1" x14ac:dyDescent="0.25">
      <c r="A208" s="44"/>
      <c r="B208" s="44"/>
      <c r="C208" s="44"/>
      <c r="D208" s="45"/>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hidden="1" customHeight="1" x14ac:dyDescent="0.25">
      <c r="A209" s="44"/>
      <c r="B209" s="44"/>
      <c r="C209" s="44"/>
      <c r="D209" s="45"/>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hidden="1" customHeight="1" x14ac:dyDescent="0.25">
      <c r="A210" s="44"/>
      <c r="B210" s="44"/>
      <c r="C210" s="44"/>
      <c r="D210" s="45"/>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hidden="1" customHeight="1" x14ac:dyDescent="0.25">
      <c r="A211" s="44"/>
      <c r="B211" s="44"/>
      <c r="C211" s="44"/>
      <c r="D211" s="45"/>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hidden="1" customHeight="1" x14ac:dyDescent="0.25">
      <c r="A212" s="44"/>
      <c r="B212" s="44"/>
      <c r="C212" s="44"/>
      <c r="D212" s="45"/>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hidden="1" customHeight="1" x14ac:dyDescent="0.25">
      <c r="A213" s="44"/>
      <c r="B213" s="44"/>
      <c r="C213" s="44"/>
      <c r="D213" s="45"/>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hidden="1" customHeight="1" x14ac:dyDescent="0.25">
      <c r="A214" s="44"/>
      <c r="B214" s="44"/>
      <c r="C214" s="44"/>
      <c r="D214" s="45"/>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hidden="1" customHeight="1" x14ac:dyDescent="0.25">
      <c r="A215" s="44"/>
      <c r="B215" s="44"/>
      <c r="C215" s="44"/>
      <c r="D215" s="45"/>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hidden="1" customHeight="1" x14ac:dyDescent="0.25">
      <c r="A216" s="44"/>
      <c r="B216" s="44"/>
      <c r="C216" s="44"/>
      <c r="D216" s="45"/>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hidden="1" customHeight="1" x14ac:dyDescent="0.25">
      <c r="A217" s="44"/>
      <c r="B217" s="44"/>
      <c r="C217" s="44"/>
      <c r="D217" s="45"/>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hidden="1" customHeight="1" x14ac:dyDescent="0.25">
      <c r="A218" s="44"/>
      <c r="B218" s="44"/>
      <c r="C218" s="44"/>
      <c r="D218" s="45"/>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hidden="1" customHeight="1" x14ac:dyDescent="0.25">
      <c r="A219" s="44"/>
      <c r="B219" s="44"/>
      <c r="C219" s="44"/>
      <c r="D219" s="45"/>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hidden="1" customHeight="1" x14ac:dyDescent="0.25">
      <c r="A220" s="44"/>
      <c r="B220" s="44"/>
      <c r="C220" s="44"/>
      <c r="D220" s="45"/>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hidden="1" customHeight="1" x14ac:dyDescent="0.25">
      <c r="A221" s="44"/>
      <c r="B221" s="44"/>
      <c r="C221" s="44"/>
      <c r="D221" s="45"/>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hidden="1" customHeight="1" x14ac:dyDescent="0.25">
      <c r="A222" s="44"/>
      <c r="B222" s="44"/>
      <c r="C222" s="44"/>
      <c r="D222" s="45"/>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hidden="1" customHeight="1" x14ac:dyDescent="0.25">
      <c r="A223" s="44"/>
      <c r="B223" s="44"/>
      <c r="C223" s="44"/>
      <c r="D223" s="45"/>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hidden="1" customHeight="1" x14ac:dyDescent="0.25">
      <c r="A224" s="44"/>
      <c r="B224" s="44"/>
      <c r="C224" s="44"/>
      <c r="D224" s="45"/>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hidden="1" customHeight="1" x14ac:dyDescent="0.25">
      <c r="A225" s="44"/>
      <c r="B225" s="44"/>
      <c r="C225" s="44"/>
      <c r="D225" s="45"/>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hidden="1" customHeight="1" x14ac:dyDescent="0.25">
      <c r="A226" s="44"/>
      <c r="B226" s="44"/>
      <c r="C226" s="44"/>
      <c r="D226" s="45"/>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hidden="1" customHeight="1" x14ac:dyDescent="0.25">
      <c r="A227" s="44"/>
      <c r="B227" s="44"/>
      <c r="C227" s="44"/>
      <c r="D227" s="45"/>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hidden="1" customHeight="1" x14ac:dyDescent="0.25">
      <c r="A228" s="44"/>
      <c r="B228" s="44"/>
      <c r="C228" s="44"/>
      <c r="D228" s="45"/>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hidden="1" customHeight="1" x14ac:dyDescent="0.25">
      <c r="A229" s="44"/>
      <c r="B229" s="44"/>
      <c r="C229" s="44"/>
      <c r="D229" s="45"/>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hidden="1" customHeight="1" x14ac:dyDescent="0.25">
      <c r="A230" s="44"/>
      <c r="B230" s="44"/>
      <c r="C230" s="44"/>
      <c r="D230" s="45"/>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hidden="1" customHeight="1" x14ac:dyDescent="0.25">
      <c r="A231" s="44"/>
      <c r="B231" s="44"/>
      <c r="C231" s="44"/>
      <c r="D231" s="45"/>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hidden="1" customHeight="1" x14ac:dyDescent="0.25">
      <c r="A232" s="44"/>
      <c r="B232" s="44"/>
      <c r="C232" s="44"/>
      <c r="D232" s="45"/>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hidden="1" customHeight="1" x14ac:dyDescent="0.25">
      <c r="A233" s="44"/>
      <c r="B233" s="44"/>
      <c r="C233" s="44"/>
      <c r="D233" s="45"/>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hidden="1" customHeight="1" x14ac:dyDescent="0.25">
      <c r="A234" s="44"/>
      <c r="B234" s="44"/>
      <c r="C234" s="44"/>
      <c r="D234" s="45"/>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hidden="1" customHeight="1" x14ac:dyDescent="0.25">
      <c r="A235" s="44"/>
      <c r="B235" s="44"/>
      <c r="C235" s="44"/>
      <c r="D235" s="45"/>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hidden="1" customHeight="1" x14ac:dyDescent="0.25">
      <c r="A236" s="44"/>
      <c r="B236" s="44"/>
      <c r="C236" s="44"/>
      <c r="D236" s="45"/>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hidden="1" customHeight="1" x14ac:dyDescent="0.25">
      <c r="A237" s="44"/>
      <c r="B237" s="44"/>
      <c r="C237" s="44"/>
      <c r="D237" s="45"/>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hidden="1" customHeight="1" x14ac:dyDescent="0.25">
      <c r="A238" s="44"/>
      <c r="B238" s="44"/>
      <c r="C238" s="44"/>
      <c r="D238" s="45"/>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hidden="1" customHeight="1" x14ac:dyDescent="0.25">
      <c r="A239" s="44"/>
      <c r="B239" s="44"/>
      <c r="C239" s="44"/>
      <c r="D239" s="45"/>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hidden="1" customHeight="1" x14ac:dyDescent="0.25">
      <c r="A240" s="44"/>
      <c r="B240" s="44"/>
      <c r="C240" s="44"/>
      <c r="D240" s="45"/>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hidden="1" customHeight="1" x14ac:dyDescent="0.25">
      <c r="A241" s="44"/>
      <c r="B241" s="44"/>
      <c r="C241" s="44"/>
      <c r="D241" s="45"/>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hidden="1" customHeight="1" x14ac:dyDescent="0.25">
      <c r="A242" s="44"/>
      <c r="B242" s="44"/>
      <c r="C242" s="44"/>
      <c r="D242" s="45"/>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hidden="1" customHeight="1" x14ac:dyDescent="0.25">
      <c r="A243" s="44"/>
      <c r="B243" s="44"/>
      <c r="C243" s="44"/>
      <c r="D243" s="45"/>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hidden="1" customHeight="1" x14ac:dyDescent="0.25">
      <c r="A244" s="44"/>
      <c r="B244" s="44"/>
      <c r="C244" s="44"/>
      <c r="D244" s="45"/>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hidden="1" customHeight="1" x14ac:dyDescent="0.25">
      <c r="A245" s="44"/>
      <c r="B245" s="44"/>
      <c r="C245" s="44"/>
      <c r="D245" s="45"/>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hidden="1" customHeight="1" x14ac:dyDescent="0.25">
      <c r="A246" s="44"/>
      <c r="B246" s="44"/>
      <c r="C246" s="44"/>
      <c r="D246" s="45"/>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hidden="1" customHeight="1" x14ac:dyDescent="0.25">
      <c r="A247" s="44"/>
      <c r="B247" s="44"/>
      <c r="C247" s="44"/>
      <c r="D247" s="45"/>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hidden="1" customHeight="1" x14ac:dyDescent="0.25">
      <c r="A248" s="44"/>
      <c r="B248" s="44"/>
      <c r="C248" s="44"/>
      <c r="D248" s="45"/>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hidden="1" customHeight="1" x14ac:dyDescent="0.25">
      <c r="A249" s="44"/>
      <c r="B249" s="44"/>
      <c r="C249" s="44"/>
      <c r="D249" s="45"/>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hidden="1" customHeight="1" x14ac:dyDescent="0.25">
      <c r="A250" s="44"/>
      <c r="B250" s="44"/>
      <c r="C250" s="44"/>
      <c r="D250" s="45"/>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hidden="1" customHeight="1" x14ac:dyDescent="0.25">
      <c r="A251" s="44"/>
      <c r="B251" s="44"/>
      <c r="C251" s="44"/>
      <c r="D251" s="45"/>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hidden="1" customHeight="1" x14ac:dyDescent="0.25">
      <c r="A252" s="44"/>
      <c r="B252" s="44"/>
      <c r="C252" s="44"/>
      <c r="D252" s="45"/>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hidden="1" customHeight="1" x14ac:dyDescent="0.25">
      <c r="A253" s="44"/>
      <c r="B253" s="44"/>
      <c r="C253" s="44"/>
      <c r="D253" s="45"/>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hidden="1" customHeight="1" x14ac:dyDescent="0.25">
      <c r="A254" s="44"/>
      <c r="B254" s="44"/>
      <c r="C254" s="44"/>
      <c r="D254" s="45"/>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hidden="1" customHeight="1" x14ac:dyDescent="0.25">
      <c r="A255" s="44"/>
      <c r="B255" s="44"/>
      <c r="C255" s="44"/>
      <c r="D255" s="45"/>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hidden="1" customHeight="1" x14ac:dyDescent="0.25">
      <c r="A256" s="44"/>
      <c r="B256" s="44"/>
      <c r="C256" s="44"/>
      <c r="D256" s="45"/>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hidden="1" customHeight="1" x14ac:dyDescent="0.25">
      <c r="A257" s="44"/>
      <c r="B257" s="44"/>
      <c r="C257" s="44"/>
      <c r="D257" s="45"/>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hidden="1" customHeight="1" x14ac:dyDescent="0.25">
      <c r="A258" s="44"/>
      <c r="B258" s="44"/>
      <c r="C258" s="44"/>
      <c r="D258" s="45"/>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hidden="1" customHeight="1" x14ac:dyDescent="0.25">
      <c r="A259" s="44"/>
      <c r="B259" s="44"/>
      <c r="C259" s="44"/>
      <c r="D259" s="45"/>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hidden="1" customHeight="1" x14ac:dyDescent="0.25">
      <c r="A260" s="44"/>
      <c r="B260" s="44"/>
      <c r="C260" s="44"/>
      <c r="D260" s="45"/>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hidden="1" customHeight="1" x14ac:dyDescent="0.25">
      <c r="A261" s="44"/>
      <c r="B261" s="44"/>
      <c r="C261" s="44"/>
      <c r="D261" s="45"/>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hidden="1" customHeight="1" x14ac:dyDescent="0.25">
      <c r="A262" s="44"/>
      <c r="B262" s="44"/>
      <c r="C262" s="44"/>
      <c r="D262" s="45"/>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hidden="1" customHeight="1" x14ac:dyDescent="0.25">
      <c r="A263" s="44"/>
      <c r="B263" s="44"/>
      <c r="C263" s="44"/>
      <c r="D263" s="45"/>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hidden="1" customHeight="1" x14ac:dyDescent="0.25">
      <c r="A264" s="44"/>
      <c r="B264" s="44"/>
      <c r="C264" s="44"/>
      <c r="D264" s="45"/>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hidden="1" customHeight="1" x14ac:dyDescent="0.25">
      <c r="A265" s="44"/>
      <c r="B265" s="44"/>
      <c r="C265" s="44"/>
      <c r="D265" s="45"/>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hidden="1" customHeight="1" x14ac:dyDescent="0.25">
      <c r="A266" s="44"/>
      <c r="B266" s="44"/>
      <c r="C266" s="44"/>
      <c r="D266" s="45"/>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hidden="1" customHeight="1" x14ac:dyDescent="0.25">
      <c r="A267" s="44"/>
      <c r="B267" s="44"/>
      <c r="C267" s="44"/>
      <c r="D267" s="45"/>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hidden="1" customHeight="1" x14ac:dyDescent="0.25">
      <c r="A268" s="44"/>
      <c r="B268" s="44"/>
      <c r="C268" s="44"/>
      <c r="D268" s="45"/>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hidden="1" customHeight="1" x14ac:dyDescent="0.25">
      <c r="A269" s="44"/>
      <c r="B269" s="44"/>
      <c r="C269" s="44"/>
      <c r="D269" s="45"/>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hidden="1" customHeight="1" x14ac:dyDescent="0.25">
      <c r="A270" s="44"/>
      <c r="B270" s="44"/>
      <c r="C270" s="44"/>
      <c r="D270" s="45"/>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hidden="1" customHeight="1" x14ac:dyDescent="0.25">
      <c r="A271" s="44"/>
      <c r="B271" s="44"/>
      <c r="C271" s="44"/>
      <c r="D271" s="45"/>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hidden="1" customHeight="1" x14ac:dyDescent="0.25">
      <c r="A272" s="44"/>
      <c r="B272" s="44"/>
      <c r="C272" s="44"/>
      <c r="D272" s="45"/>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hidden="1" customHeight="1" x14ac:dyDescent="0.25">
      <c r="A273" s="44"/>
      <c r="B273" s="44"/>
      <c r="C273" s="44"/>
      <c r="D273" s="45"/>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hidden="1" customHeight="1" x14ac:dyDescent="0.25">
      <c r="A274" s="44"/>
      <c r="B274" s="44"/>
      <c r="C274" s="44"/>
      <c r="D274" s="45"/>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hidden="1" customHeight="1" x14ac:dyDescent="0.25">
      <c r="A275" s="44"/>
      <c r="B275" s="44"/>
      <c r="C275" s="44"/>
      <c r="D275" s="45"/>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hidden="1" customHeight="1" x14ac:dyDescent="0.25">
      <c r="A276" s="44"/>
      <c r="B276" s="44"/>
      <c r="C276" s="44"/>
      <c r="D276" s="45"/>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hidden="1" customHeight="1" x14ac:dyDescent="0.25">
      <c r="A277" s="44"/>
      <c r="B277" s="44"/>
      <c r="C277" s="44"/>
      <c r="D277" s="45"/>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hidden="1" customHeight="1" x14ac:dyDescent="0.25">
      <c r="A278" s="44"/>
      <c r="B278" s="44"/>
      <c r="C278" s="44"/>
      <c r="D278" s="45"/>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hidden="1" customHeight="1" x14ac:dyDescent="0.25">
      <c r="A279" s="44"/>
      <c r="B279" s="44"/>
      <c r="C279" s="44"/>
      <c r="D279" s="45"/>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hidden="1" customHeight="1" x14ac:dyDescent="0.25">
      <c r="A280" s="44"/>
      <c r="B280" s="44"/>
      <c r="C280" s="44"/>
      <c r="D280" s="45"/>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hidden="1" customHeight="1" x14ac:dyDescent="0.25">
      <c r="A281" s="44"/>
      <c r="B281" s="44"/>
      <c r="C281" s="44"/>
      <c r="D281" s="45"/>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hidden="1" customHeight="1" x14ac:dyDescent="0.25">
      <c r="A282" s="44"/>
      <c r="B282" s="44"/>
      <c r="C282" s="44"/>
      <c r="D282" s="45"/>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hidden="1" customHeight="1" x14ac:dyDescent="0.25">
      <c r="A283" s="44"/>
      <c r="B283" s="44"/>
      <c r="C283" s="44"/>
      <c r="D283" s="45"/>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hidden="1" customHeight="1" x14ac:dyDescent="0.25">
      <c r="A284" s="44"/>
      <c r="B284" s="44"/>
      <c r="C284" s="44"/>
      <c r="D284" s="45"/>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hidden="1" customHeight="1" x14ac:dyDescent="0.25">
      <c r="A285" s="44"/>
      <c r="B285" s="44"/>
      <c r="C285" s="44"/>
      <c r="D285" s="45"/>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hidden="1" customHeight="1" x14ac:dyDescent="0.25">
      <c r="A286" s="44"/>
      <c r="B286" s="44"/>
      <c r="C286" s="44"/>
      <c r="D286" s="45"/>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hidden="1" customHeight="1" x14ac:dyDescent="0.25">
      <c r="A287" s="44"/>
      <c r="B287" s="44"/>
      <c r="C287" s="44"/>
      <c r="D287" s="45"/>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hidden="1" customHeight="1" x14ac:dyDescent="0.25">
      <c r="A288" s="44"/>
      <c r="B288" s="44"/>
      <c r="C288" s="44"/>
      <c r="D288" s="45"/>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hidden="1" customHeight="1" x14ac:dyDescent="0.25">
      <c r="A289" s="44"/>
      <c r="B289" s="44"/>
      <c r="C289" s="44"/>
      <c r="D289" s="45"/>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hidden="1" customHeight="1" x14ac:dyDescent="0.25">
      <c r="A290" s="44"/>
      <c r="B290" s="44"/>
      <c r="C290" s="44"/>
      <c r="D290" s="45"/>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hidden="1" customHeight="1" x14ac:dyDescent="0.25">
      <c r="A291" s="44"/>
      <c r="B291" s="44"/>
      <c r="C291" s="44"/>
      <c r="D291" s="45"/>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hidden="1" customHeight="1" x14ac:dyDescent="0.25">
      <c r="A292" s="44"/>
      <c r="B292" s="44"/>
      <c r="C292" s="44"/>
      <c r="D292" s="45"/>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hidden="1" customHeight="1" x14ac:dyDescent="0.25">
      <c r="A293" s="44"/>
      <c r="B293" s="44"/>
      <c r="C293" s="44"/>
      <c r="D293" s="45"/>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hidden="1" customHeight="1" x14ac:dyDescent="0.25">
      <c r="A294" s="44"/>
      <c r="B294" s="44"/>
      <c r="C294" s="44"/>
      <c r="D294" s="45"/>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hidden="1" customHeight="1" x14ac:dyDescent="0.25">
      <c r="A295" s="44"/>
      <c r="B295" s="44"/>
      <c r="C295" s="44"/>
      <c r="D295" s="45"/>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hidden="1" customHeight="1" x14ac:dyDescent="0.25">
      <c r="A296" s="44"/>
      <c r="B296" s="44"/>
      <c r="C296" s="44"/>
      <c r="D296" s="45"/>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hidden="1" customHeight="1" x14ac:dyDescent="0.25">
      <c r="A297" s="44"/>
      <c r="B297" s="44"/>
      <c r="C297" s="44"/>
      <c r="D297" s="45"/>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hidden="1" customHeight="1" x14ac:dyDescent="0.25">
      <c r="A298" s="44"/>
      <c r="B298" s="44"/>
      <c r="C298" s="44"/>
      <c r="D298" s="45"/>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hidden="1" customHeight="1" x14ac:dyDescent="0.25">
      <c r="A299" s="44"/>
      <c r="B299" s="44"/>
      <c r="C299" s="44"/>
      <c r="D299" s="45"/>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hidden="1" customHeight="1" x14ac:dyDescent="0.25">
      <c r="A300" s="44"/>
      <c r="B300" s="44"/>
      <c r="C300" s="44"/>
      <c r="D300" s="45"/>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hidden="1" customHeight="1" x14ac:dyDescent="0.25">
      <c r="A301" s="44"/>
      <c r="B301" s="44"/>
      <c r="C301" s="44"/>
      <c r="D301" s="45"/>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hidden="1" customHeight="1" x14ac:dyDescent="0.25">
      <c r="A302" s="44"/>
      <c r="B302" s="44"/>
      <c r="C302" s="44"/>
      <c r="D302" s="45"/>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hidden="1" customHeight="1" x14ac:dyDescent="0.25">
      <c r="A303" s="44"/>
      <c r="B303" s="44"/>
      <c r="C303" s="44"/>
      <c r="D303" s="45"/>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hidden="1" customHeight="1" x14ac:dyDescent="0.25">
      <c r="A304" s="44"/>
      <c r="B304" s="44"/>
      <c r="C304" s="44"/>
      <c r="D304" s="45"/>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hidden="1" customHeight="1" x14ac:dyDescent="0.25">
      <c r="A305" s="44"/>
      <c r="B305" s="44"/>
      <c r="C305" s="44"/>
      <c r="D305" s="45"/>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hidden="1" customHeight="1" x14ac:dyDescent="0.25">
      <c r="A306" s="44"/>
      <c r="B306" s="44"/>
      <c r="C306" s="44"/>
      <c r="D306" s="45"/>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hidden="1" customHeight="1" x14ac:dyDescent="0.25">
      <c r="A307" s="44"/>
      <c r="B307" s="44"/>
      <c r="C307" s="44"/>
      <c r="D307" s="45"/>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hidden="1" customHeight="1" x14ac:dyDescent="0.25">
      <c r="A308" s="44"/>
      <c r="B308" s="44"/>
      <c r="C308" s="44"/>
      <c r="D308" s="45"/>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hidden="1" customHeight="1" x14ac:dyDescent="0.25">
      <c r="A309" s="44"/>
      <c r="B309" s="44"/>
      <c r="C309" s="44"/>
      <c r="D309" s="45"/>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hidden="1" customHeight="1" x14ac:dyDescent="0.25">
      <c r="A310" s="44"/>
      <c r="B310" s="44"/>
      <c r="C310" s="44"/>
      <c r="D310" s="45"/>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hidden="1" customHeight="1" x14ac:dyDescent="0.25">
      <c r="A311" s="44"/>
      <c r="B311" s="44"/>
      <c r="C311" s="44"/>
      <c r="D311" s="45"/>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hidden="1" customHeight="1" x14ac:dyDescent="0.25">
      <c r="A312" s="44"/>
      <c r="B312" s="44"/>
      <c r="C312" s="44"/>
      <c r="D312" s="45"/>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hidden="1" customHeight="1" x14ac:dyDescent="0.25">
      <c r="A313" s="44"/>
      <c r="B313" s="44"/>
      <c r="C313" s="44"/>
      <c r="D313" s="45"/>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hidden="1" customHeight="1" x14ac:dyDescent="0.25">
      <c r="A314" s="44"/>
      <c r="B314" s="44"/>
      <c r="C314" s="44"/>
      <c r="D314" s="45"/>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hidden="1" customHeight="1" x14ac:dyDescent="0.25">
      <c r="A315" s="44"/>
      <c r="B315" s="44"/>
      <c r="C315" s="44"/>
      <c r="D315" s="45"/>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hidden="1" customHeight="1" x14ac:dyDescent="0.25"/>
    <row r="317" spans="1:26" ht="15.75" hidden="1" customHeight="1" x14ac:dyDescent="0.25"/>
    <row r="318" spans="1:26" ht="15.75" hidden="1" customHeight="1" x14ac:dyDescent="0.25"/>
    <row r="319" spans="1:26" ht="15.75" hidden="1" customHeight="1" x14ac:dyDescent="0.25"/>
    <row r="320" spans="1:26"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hW6iR4KD4sTVGo42WJKzwHDPkxWt6aoNqOP5yFnvNUeJlK9zyzpiNOfZK4EBMVXTVQAgymG/DM6xbsfp+guetg==" saltValue="7jCNJOg0is7ie6ytm1q96w==" spinCount="100000" sheet="1" objects="1" scenarios="1"/>
  <mergeCells count="102">
    <mergeCell ref="B60:B115"/>
    <mergeCell ref="O35:O36"/>
    <mergeCell ref="P35:P36"/>
    <mergeCell ref="E28:M28"/>
    <mergeCell ref="N28:N29"/>
    <mergeCell ref="O28:O29"/>
    <mergeCell ref="P28:P29"/>
    <mergeCell ref="D34:P34"/>
    <mergeCell ref="E35:M35"/>
    <mergeCell ref="N35:N36"/>
    <mergeCell ref="D35:D36"/>
    <mergeCell ref="D37:D40"/>
    <mergeCell ref="D43:D44"/>
    <mergeCell ref="D51:D52"/>
    <mergeCell ref="E51:E52"/>
    <mergeCell ref="D59:I59"/>
    <mergeCell ref="D60:F60"/>
    <mergeCell ref="E111:F111"/>
    <mergeCell ref="E112:F112"/>
    <mergeCell ref="E113:F113"/>
    <mergeCell ref="E114:F114"/>
    <mergeCell ref="E115:F115"/>
    <mergeCell ref="D28:D29"/>
    <mergeCell ref="E109:F109"/>
    <mergeCell ref="H19:L19"/>
    <mergeCell ref="H20:L20"/>
    <mergeCell ref="H21:L21"/>
    <mergeCell ref="D25:O25"/>
    <mergeCell ref="D27:P27"/>
    <mergeCell ref="B28:B32"/>
    <mergeCell ref="B35:B40"/>
    <mergeCell ref="B43:B48"/>
    <mergeCell ref="B51:B57"/>
    <mergeCell ref="E19:F19"/>
    <mergeCell ref="E20:F20"/>
    <mergeCell ref="E21:F21"/>
    <mergeCell ref="P51:P52"/>
    <mergeCell ref="D42:P42"/>
    <mergeCell ref="E43:M43"/>
    <mergeCell ref="N43:N44"/>
    <mergeCell ref="O43:O44"/>
    <mergeCell ref="P43:P44"/>
    <mergeCell ref="D50:P50"/>
    <mergeCell ref="B9:D9"/>
    <mergeCell ref="E9:G9"/>
    <mergeCell ref="B11:D11"/>
    <mergeCell ref="E11:G11"/>
    <mergeCell ref="B13:D13"/>
    <mergeCell ref="E13:G13"/>
    <mergeCell ref="H16:L16"/>
    <mergeCell ref="H17:L17"/>
    <mergeCell ref="H18:L18"/>
    <mergeCell ref="E16:F16"/>
    <mergeCell ref="E17:F17"/>
    <mergeCell ref="E18:F18"/>
    <mergeCell ref="E110:F110"/>
    <mergeCell ref="E101:F101"/>
    <mergeCell ref="E102:F102"/>
    <mergeCell ref="E103:F103"/>
    <mergeCell ref="E104:F104"/>
    <mergeCell ref="E105:F105"/>
    <mergeCell ref="E106:F106"/>
    <mergeCell ref="D108:F108"/>
    <mergeCell ref="D99:F99"/>
    <mergeCell ref="E100:F100"/>
    <mergeCell ref="E91:F91"/>
    <mergeCell ref="E92:F92"/>
    <mergeCell ref="E93:F93"/>
    <mergeCell ref="E94:F94"/>
    <mergeCell ref="E95:F95"/>
    <mergeCell ref="E96:F96"/>
    <mergeCell ref="E97:F97"/>
    <mergeCell ref="E88:F88"/>
    <mergeCell ref="D90:F90"/>
    <mergeCell ref="E81:F81"/>
    <mergeCell ref="E82:F82"/>
    <mergeCell ref="E83:F83"/>
    <mergeCell ref="E84:F84"/>
    <mergeCell ref="E85:F85"/>
    <mergeCell ref="E86:F86"/>
    <mergeCell ref="E87:F87"/>
    <mergeCell ref="E79:F79"/>
    <mergeCell ref="E80:F80"/>
    <mergeCell ref="E71:F71"/>
    <mergeCell ref="E72:F72"/>
    <mergeCell ref="E73:F73"/>
    <mergeCell ref="D75:F75"/>
    <mergeCell ref="E76:F76"/>
    <mergeCell ref="E77:F77"/>
    <mergeCell ref="E78:F78"/>
    <mergeCell ref="E69:F69"/>
    <mergeCell ref="E70:F70"/>
    <mergeCell ref="E61:F61"/>
    <mergeCell ref="E62:F62"/>
    <mergeCell ref="E63:F63"/>
    <mergeCell ref="E64:F64"/>
    <mergeCell ref="E65:F65"/>
    <mergeCell ref="E66:F66"/>
    <mergeCell ref="E68:F68"/>
    <mergeCell ref="N51:N52"/>
    <mergeCell ref="O51:O52"/>
    <mergeCell ref="F51:M51"/>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BD_Ref!$A$81:$A$85</xm:f>
          </x14:formula1>
          <xm:sqref>D37</xm:sqref>
        </x14:dataValidation>
        <x14:dataValidation type="list" allowBlank="1" showErrorMessage="1">
          <x14:formula1>
            <xm:f>BD_Ref!$A$21:$A$31</xm:f>
          </x14:formula1>
          <xm:sqref>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A28"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95"/>
      <c r="C1" s="9"/>
      <c r="D1" s="9"/>
      <c r="E1" s="9"/>
      <c r="F1" s="9"/>
      <c r="G1" s="9"/>
      <c r="H1" s="9"/>
      <c r="I1" s="9"/>
      <c r="J1" s="9"/>
      <c r="K1" s="9"/>
      <c r="L1" s="9"/>
      <c r="M1" s="9"/>
      <c r="N1" s="9"/>
      <c r="O1" s="9"/>
      <c r="P1" s="9"/>
      <c r="Q1" s="9"/>
      <c r="R1" s="9"/>
      <c r="S1" s="9"/>
      <c r="T1" s="96"/>
      <c r="U1" s="96"/>
      <c r="V1" s="97"/>
      <c r="W1" s="97"/>
      <c r="X1" s="97"/>
      <c r="Y1" s="97"/>
      <c r="Z1" s="97"/>
      <c r="AA1" s="97"/>
      <c r="AB1" s="97"/>
      <c r="AC1" s="97"/>
      <c r="AD1" s="97"/>
      <c r="AE1" s="97"/>
      <c r="AF1" s="97"/>
      <c r="AG1" s="97"/>
      <c r="AH1" s="97"/>
      <c r="AI1" s="97"/>
    </row>
    <row r="2" spans="1:35" ht="18.75" customHeight="1" x14ac:dyDescent="0.25">
      <c r="A2" s="9"/>
      <c r="B2" s="95"/>
      <c r="C2" s="33"/>
      <c r="D2" s="33"/>
      <c r="E2" s="33"/>
      <c r="F2" s="33"/>
      <c r="G2" s="33"/>
      <c r="H2" s="33"/>
      <c r="I2" s="33"/>
      <c r="J2" s="9"/>
      <c r="K2" s="9"/>
      <c r="L2" s="9"/>
      <c r="M2" s="9"/>
      <c r="N2" s="391" t="s">
        <v>0</v>
      </c>
      <c r="O2" s="392" t="s">
        <v>1</v>
      </c>
      <c r="P2" s="98"/>
      <c r="Q2" s="9"/>
      <c r="R2" s="9"/>
      <c r="S2" s="9"/>
      <c r="T2" s="96"/>
      <c r="U2" s="96"/>
      <c r="V2" s="97"/>
      <c r="W2" s="97"/>
      <c r="X2" s="97"/>
      <c r="Y2" s="97"/>
      <c r="Z2" s="97"/>
      <c r="AA2" s="97"/>
      <c r="AB2" s="97"/>
      <c r="AC2" s="97"/>
      <c r="AD2" s="97"/>
      <c r="AE2" s="97"/>
      <c r="AF2" s="97"/>
      <c r="AG2" s="97"/>
      <c r="AH2" s="97"/>
      <c r="AI2" s="97"/>
    </row>
    <row r="3" spans="1:35" ht="18.75" customHeight="1" x14ac:dyDescent="0.25">
      <c r="A3" s="9"/>
      <c r="B3" s="95"/>
      <c r="C3" s="33"/>
      <c r="D3" s="33"/>
      <c r="E3" s="33"/>
      <c r="F3" s="33"/>
      <c r="G3" s="33"/>
      <c r="H3" s="33"/>
      <c r="I3" s="33"/>
      <c r="J3" s="9"/>
      <c r="K3" s="9"/>
      <c r="L3" s="9"/>
      <c r="M3" s="9"/>
      <c r="N3" s="393" t="s">
        <v>2</v>
      </c>
      <c r="O3" s="394">
        <v>10</v>
      </c>
      <c r="P3" s="98"/>
      <c r="Q3" s="9"/>
      <c r="R3" s="9"/>
      <c r="S3" s="9"/>
      <c r="T3" s="96"/>
      <c r="U3" s="96"/>
      <c r="V3" s="97"/>
      <c r="W3" s="97"/>
      <c r="X3" s="97"/>
      <c r="Y3" s="97"/>
      <c r="Z3" s="97"/>
      <c r="AA3" s="97"/>
      <c r="AB3" s="97"/>
      <c r="AC3" s="97"/>
      <c r="AD3" s="97"/>
      <c r="AE3" s="97"/>
      <c r="AF3" s="97"/>
      <c r="AG3" s="97"/>
      <c r="AH3" s="97"/>
      <c r="AI3" s="97"/>
    </row>
    <row r="4" spans="1:35" ht="18.75" customHeight="1" x14ac:dyDescent="0.25">
      <c r="A4" s="9"/>
      <c r="B4" s="95"/>
      <c r="C4" s="33"/>
      <c r="D4" s="33"/>
      <c r="E4" s="33"/>
      <c r="F4" s="33"/>
      <c r="G4" s="33"/>
      <c r="H4" s="33"/>
      <c r="I4" s="33"/>
      <c r="J4" s="9"/>
      <c r="K4" s="9"/>
      <c r="L4" s="9"/>
      <c r="M4" s="9"/>
      <c r="N4" s="391" t="s">
        <v>3</v>
      </c>
      <c r="O4" s="395">
        <v>45848</v>
      </c>
      <c r="P4" s="99"/>
      <c r="Q4" s="100"/>
      <c r="R4" s="9"/>
      <c r="S4" s="9"/>
      <c r="T4" s="96"/>
      <c r="U4" s="96"/>
      <c r="V4" s="97"/>
      <c r="W4" s="97"/>
      <c r="X4" s="97"/>
      <c r="Y4" s="97"/>
      <c r="Z4" s="97"/>
      <c r="AA4" s="97"/>
      <c r="AB4" s="97"/>
      <c r="AC4" s="97"/>
      <c r="AD4" s="97"/>
      <c r="AE4" s="97"/>
      <c r="AF4" s="97"/>
      <c r="AG4" s="97"/>
      <c r="AH4" s="97"/>
      <c r="AI4" s="97"/>
    </row>
    <row r="5" spans="1:35" ht="18.75" customHeight="1" x14ac:dyDescent="0.25">
      <c r="A5" s="9"/>
      <c r="B5" s="95"/>
      <c r="C5" s="9"/>
      <c r="D5" s="9"/>
      <c r="E5" s="9"/>
      <c r="F5" s="9"/>
      <c r="G5" s="9"/>
      <c r="H5" s="9"/>
      <c r="I5" s="9"/>
      <c r="J5" s="9"/>
      <c r="K5" s="9"/>
      <c r="L5" s="9"/>
      <c r="M5" s="9"/>
      <c r="N5" s="391" t="s">
        <v>4</v>
      </c>
      <c r="O5" s="392" t="s">
        <v>1249</v>
      </c>
      <c r="P5" s="98"/>
      <c r="Q5" s="101"/>
      <c r="R5" s="9"/>
      <c r="S5" s="9"/>
      <c r="T5" s="96"/>
      <c r="U5" s="96"/>
      <c r="V5" s="97"/>
      <c r="W5" s="97"/>
      <c r="X5" s="97"/>
      <c r="Y5" s="97"/>
      <c r="Z5" s="97"/>
      <c r="AA5" s="97"/>
      <c r="AB5" s="97"/>
      <c r="AC5" s="97"/>
      <c r="AD5" s="97"/>
      <c r="AE5" s="97"/>
      <c r="AF5" s="97"/>
      <c r="AG5" s="97"/>
      <c r="AH5" s="97"/>
      <c r="AI5" s="97"/>
    </row>
    <row r="6" spans="1:35" ht="18.75" customHeight="1" x14ac:dyDescent="0.25">
      <c r="A6" s="9"/>
      <c r="B6" s="95"/>
      <c r="C6" s="9"/>
      <c r="D6" s="9"/>
      <c r="E6" s="9"/>
      <c r="F6" s="9"/>
      <c r="G6" s="9"/>
      <c r="H6" s="9"/>
      <c r="I6" s="9"/>
      <c r="J6" s="9"/>
      <c r="K6" s="9"/>
      <c r="L6" s="9"/>
      <c r="M6" s="9"/>
      <c r="N6" s="9"/>
      <c r="O6" s="9"/>
      <c r="P6" s="9"/>
      <c r="Q6" s="9"/>
      <c r="R6" s="9"/>
      <c r="S6" s="9"/>
      <c r="T6" s="96"/>
      <c r="U6" s="96"/>
      <c r="V6" s="97"/>
      <c r="W6" s="97"/>
      <c r="X6" s="97"/>
      <c r="Y6" s="97"/>
      <c r="Z6" s="97"/>
      <c r="AA6" s="97"/>
      <c r="AB6" s="97"/>
      <c r="AC6" s="97"/>
      <c r="AD6" s="97"/>
      <c r="AE6" s="97"/>
      <c r="AF6" s="97"/>
      <c r="AG6" s="97"/>
      <c r="AH6" s="97"/>
      <c r="AI6" s="97"/>
    </row>
    <row r="7" spans="1:35" ht="18.75" customHeight="1" x14ac:dyDescent="0.25">
      <c r="A7" s="9"/>
      <c r="B7" s="95"/>
      <c r="C7" s="34"/>
      <c r="D7" s="34"/>
      <c r="E7" s="34"/>
      <c r="F7" s="34"/>
      <c r="G7" s="34"/>
      <c r="H7" s="34"/>
      <c r="I7" s="34"/>
      <c r="J7" s="34"/>
      <c r="K7" s="34"/>
      <c r="L7" s="34"/>
      <c r="M7" s="34"/>
      <c r="N7" s="34"/>
      <c r="O7" s="34"/>
      <c r="P7" s="34"/>
      <c r="Q7" s="34"/>
      <c r="R7" s="9"/>
      <c r="S7" s="9"/>
      <c r="T7" s="96"/>
      <c r="U7" s="96"/>
      <c r="V7" s="97"/>
      <c r="W7" s="97"/>
      <c r="X7" s="97"/>
      <c r="Y7" s="97"/>
      <c r="Z7" s="97"/>
      <c r="AA7" s="97"/>
      <c r="AB7" s="97"/>
      <c r="AC7" s="97"/>
      <c r="AD7" s="97"/>
      <c r="AE7" s="97"/>
      <c r="AF7" s="97"/>
      <c r="AG7" s="97"/>
      <c r="AH7" s="97"/>
      <c r="AI7" s="97"/>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2" t="s">
        <v>12</v>
      </c>
      <c r="C9" s="470" t="str">
        <f>'PDI-01'!E13</f>
        <v>Gestión y sostenibilidad institucional</v>
      </c>
      <c r="D9" s="407"/>
      <c r="E9" s="407"/>
      <c r="F9" s="407"/>
      <c r="G9" s="407"/>
      <c r="H9" s="407"/>
      <c r="I9" s="405"/>
      <c r="J9" s="103"/>
      <c r="K9" s="103"/>
      <c r="L9" s="103"/>
      <c r="M9" s="103"/>
      <c r="N9" s="103"/>
      <c r="O9" s="103"/>
      <c r="P9" s="103"/>
      <c r="Q9" s="103"/>
      <c r="R9" s="103"/>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2" t="s">
        <v>16</v>
      </c>
      <c r="C11" s="470" t="str">
        <f>'PDI-01'!E15</f>
        <v>Gestión Integral para un Campus Sostenible, inteligente e incluyente</v>
      </c>
      <c r="D11" s="407"/>
      <c r="E11" s="407"/>
      <c r="F11" s="407"/>
      <c r="G11" s="407"/>
      <c r="H11" s="407"/>
      <c r="I11" s="405"/>
      <c r="J11" s="103"/>
      <c r="K11" s="103"/>
      <c r="L11" s="103"/>
      <c r="M11" s="103"/>
      <c r="N11" s="103"/>
      <c r="O11" s="103"/>
      <c r="P11" s="103"/>
      <c r="Q11" s="103"/>
      <c r="R11" s="103"/>
      <c r="S11" s="15"/>
      <c r="T11" s="15"/>
      <c r="U11" s="15"/>
      <c r="V11" s="15"/>
      <c r="W11" s="15"/>
      <c r="X11" s="15"/>
      <c r="Y11" s="15"/>
      <c r="Z11" s="15"/>
      <c r="AA11" s="15"/>
      <c r="AB11" s="15"/>
      <c r="AC11" s="15"/>
      <c r="AD11" s="15"/>
      <c r="AE11" s="15"/>
      <c r="AF11" s="15"/>
      <c r="AG11" s="15"/>
      <c r="AH11" s="15"/>
      <c r="AI11" s="15"/>
    </row>
    <row r="12" spans="1:35" x14ac:dyDescent="0.25">
      <c r="A12" s="15"/>
      <c r="B12" s="104"/>
      <c r="C12" s="104"/>
      <c r="D12" s="104"/>
      <c r="E12" s="104"/>
      <c r="F12" s="104"/>
      <c r="G12" s="104"/>
      <c r="H12" s="104"/>
      <c r="I12" s="104"/>
      <c r="J12" s="104"/>
      <c r="K12" s="104"/>
      <c r="L12" s="104"/>
      <c r="M12" s="104"/>
      <c r="N12" s="104"/>
      <c r="O12" s="104"/>
      <c r="P12" s="104"/>
      <c r="Q12" s="104"/>
      <c r="R12" s="104"/>
      <c r="S12" s="15"/>
      <c r="T12" s="15"/>
      <c r="U12" s="15"/>
      <c r="V12" s="15"/>
      <c r="W12" s="15"/>
      <c r="X12" s="15"/>
      <c r="Y12" s="15"/>
      <c r="Z12" s="15"/>
      <c r="AA12" s="15"/>
      <c r="AB12" s="15"/>
      <c r="AC12" s="15"/>
      <c r="AD12" s="15"/>
      <c r="AE12" s="15"/>
      <c r="AF12" s="15"/>
      <c r="AG12" s="15"/>
      <c r="AH12" s="15"/>
      <c r="AI12" s="15"/>
    </row>
    <row r="13" spans="1:35" x14ac:dyDescent="0.25">
      <c r="A13" s="15"/>
      <c r="B13" s="102" t="s">
        <v>8</v>
      </c>
      <c r="C13" s="470" t="str">
        <f>'PDI-01'!E11</f>
        <v>Gestión y Sostenibilidad Ambiental en el campus UTP (PDI2028 – GSI - 31)</v>
      </c>
      <c r="D13" s="407"/>
      <c r="E13" s="407"/>
      <c r="F13" s="407"/>
      <c r="G13" s="407"/>
      <c r="H13" s="407"/>
      <c r="I13" s="405"/>
      <c r="J13" s="103"/>
      <c r="K13" s="103"/>
      <c r="L13" s="103"/>
      <c r="M13" s="103"/>
      <c r="N13" s="103"/>
      <c r="O13" s="103"/>
      <c r="P13" s="103"/>
      <c r="Q13" s="103"/>
      <c r="R13" s="103"/>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71" t="s">
        <v>204</v>
      </c>
      <c r="C15" s="461"/>
      <c r="D15" s="472" t="s">
        <v>205</v>
      </c>
      <c r="E15" s="407"/>
      <c r="F15" s="407"/>
      <c r="G15" s="407"/>
      <c r="H15" s="407"/>
      <c r="I15" s="405"/>
      <c r="J15" s="105"/>
      <c r="K15" s="105"/>
      <c r="L15" s="105"/>
      <c r="M15" s="105"/>
      <c r="N15" s="105"/>
      <c r="O15" s="105"/>
      <c r="P15" s="105"/>
      <c r="Q15" s="105"/>
      <c r="R15" s="105"/>
      <c r="S15" s="15"/>
      <c r="T15" s="15"/>
      <c r="U15" s="15"/>
      <c r="V15" s="15"/>
      <c r="W15" s="15"/>
      <c r="X15" s="15"/>
      <c r="Y15" s="15"/>
      <c r="Z15" s="15"/>
      <c r="AA15" s="15"/>
      <c r="AB15" s="15"/>
      <c r="AC15" s="15"/>
      <c r="AD15" s="15"/>
      <c r="AE15" s="15"/>
      <c r="AF15" s="15"/>
      <c r="AG15" s="15"/>
      <c r="AH15" s="15"/>
      <c r="AI15" s="15"/>
    </row>
    <row r="16" spans="1:35" ht="21.75" customHeight="1" x14ac:dyDescent="0.25">
      <c r="A16" s="15"/>
      <c r="B16" s="473" t="s">
        <v>206</v>
      </c>
      <c r="C16" s="407"/>
      <c r="D16" s="407"/>
      <c r="E16" s="407"/>
      <c r="F16" s="407"/>
      <c r="G16" s="407"/>
      <c r="H16" s="407"/>
      <c r="I16" s="405"/>
      <c r="J16" s="106"/>
      <c r="K16" s="106"/>
      <c r="L16" s="106"/>
      <c r="M16" s="106"/>
      <c r="N16" s="106"/>
      <c r="O16" s="106"/>
      <c r="P16" s="106"/>
      <c r="Q16" s="106"/>
      <c r="R16" s="106"/>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74" t="s">
        <v>207</v>
      </c>
      <c r="C18" s="475"/>
      <c r="D18" s="475"/>
      <c r="E18" s="475"/>
      <c r="F18" s="475"/>
      <c r="G18" s="475"/>
      <c r="H18" s="475"/>
      <c r="I18" s="412"/>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27"/>
      <c r="C19" s="476"/>
      <c r="D19" s="476"/>
      <c r="E19" s="476"/>
      <c r="F19" s="476"/>
      <c r="G19" s="476"/>
      <c r="H19" s="476"/>
      <c r="I19" s="428"/>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27"/>
      <c r="C20" s="476"/>
      <c r="D20" s="476"/>
      <c r="E20" s="476"/>
      <c r="F20" s="476"/>
      <c r="G20" s="476"/>
      <c r="H20" s="476"/>
      <c r="I20" s="428"/>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27"/>
      <c r="C21" s="476"/>
      <c r="D21" s="476"/>
      <c r="E21" s="476"/>
      <c r="F21" s="476"/>
      <c r="G21" s="476"/>
      <c r="H21" s="476"/>
      <c r="I21" s="428"/>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27"/>
      <c r="C22" s="476"/>
      <c r="D22" s="476"/>
      <c r="E22" s="476"/>
      <c r="F22" s="476"/>
      <c r="G22" s="476"/>
      <c r="H22" s="476"/>
      <c r="I22" s="428"/>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27"/>
      <c r="C23" s="476"/>
      <c r="D23" s="476"/>
      <c r="E23" s="476"/>
      <c r="F23" s="476"/>
      <c r="G23" s="476"/>
      <c r="H23" s="476"/>
      <c r="I23" s="428"/>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27"/>
      <c r="C24" s="476"/>
      <c r="D24" s="476"/>
      <c r="E24" s="476"/>
      <c r="F24" s="476"/>
      <c r="G24" s="476"/>
      <c r="H24" s="476"/>
      <c r="I24" s="428"/>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13"/>
      <c r="C25" s="477"/>
      <c r="D25" s="477"/>
      <c r="E25" s="477"/>
      <c r="F25" s="477"/>
      <c r="G25" s="477"/>
      <c r="H25" s="477"/>
      <c r="I25" s="414"/>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04" t="s">
        <v>208</v>
      </c>
      <c r="F28" s="407"/>
      <c r="G28" s="407"/>
      <c r="H28" s="407"/>
      <c r="I28" s="40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71.25" customHeight="1" x14ac:dyDescent="0.3">
      <c r="A29" s="18"/>
      <c r="B29" s="468" t="str">
        <f>CONCATENATE("Items para Plan Operativo ",'PDI-03'!E53)</f>
        <v>Items para Plan Operativo Plan operativo 1. Gestión de Áreas Naturales y Aulas Vivas del Campus</v>
      </c>
      <c r="C29" s="405"/>
      <c r="D29" s="107" t="s">
        <v>209</v>
      </c>
      <c r="E29" s="107" t="s">
        <v>210</v>
      </c>
      <c r="F29" s="107" t="s">
        <v>211</v>
      </c>
      <c r="G29" s="107" t="s">
        <v>212</v>
      </c>
      <c r="H29" s="107" t="s">
        <v>213</v>
      </c>
      <c r="I29" s="41" t="s">
        <v>214</v>
      </c>
      <c r="J29" s="18"/>
      <c r="K29" s="18"/>
      <c r="L29" s="18"/>
      <c r="M29" s="18"/>
      <c r="N29" s="18"/>
      <c r="O29" s="49"/>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07">
        <v>1</v>
      </c>
      <c r="C30" s="108" t="s">
        <v>215</v>
      </c>
      <c r="D30" s="109" t="s">
        <v>215</v>
      </c>
      <c r="E30" s="110">
        <v>75508500</v>
      </c>
      <c r="F30" s="110">
        <f t="shared" ref="F30:F38" si="0">+E30*1.032</f>
        <v>77924772</v>
      </c>
      <c r="G30" s="110">
        <f t="shared" ref="G30:H30" si="1">+F30*1.03</f>
        <v>80262515.159999996</v>
      </c>
      <c r="H30" s="110">
        <f t="shared" si="1"/>
        <v>82670390.614799991</v>
      </c>
      <c r="I30" s="111">
        <f t="shared" ref="I30:I39" si="2">E30+F30+G30+H30</f>
        <v>316366177.7748</v>
      </c>
      <c r="J30" s="18"/>
      <c r="K30" s="18"/>
      <c r="L30" s="18"/>
      <c r="M30" s="18"/>
      <c r="N30" s="18"/>
      <c r="O30" s="46"/>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7">
        <v>2</v>
      </c>
      <c r="C31" s="108" t="s">
        <v>216</v>
      </c>
      <c r="D31" s="109"/>
      <c r="E31" s="110">
        <v>0</v>
      </c>
      <c r="F31" s="110">
        <f t="shared" si="0"/>
        <v>0</v>
      </c>
      <c r="G31" s="110">
        <f t="shared" ref="G31:H31" si="3">+F31*1.03</f>
        <v>0</v>
      </c>
      <c r="H31" s="110">
        <f t="shared" si="3"/>
        <v>0</v>
      </c>
      <c r="I31" s="111">
        <f t="shared" si="2"/>
        <v>0</v>
      </c>
      <c r="J31" s="18"/>
      <c r="K31" s="18"/>
      <c r="L31" s="18"/>
      <c r="M31" s="112"/>
      <c r="N31" s="18"/>
      <c r="O31" s="46"/>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7">
        <v>3</v>
      </c>
      <c r="C32" s="108" t="s">
        <v>217</v>
      </c>
      <c r="D32" s="109" t="s">
        <v>217</v>
      </c>
      <c r="E32" s="110">
        <v>10549885.130999992</v>
      </c>
      <c r="F32" s="110">
        <f t="shared" si="0"/>
        <v>10887481.455191992</v>
      </c>
      <c r="G32" s="110">
        <f t="shared" ref="G32:H32" si="4">+F32*1.03</f>
        <v>11214105.898847753</v>
      </c>
      <c r="H32" s="110">
        <f t="shared" si="4"/>
        <v>11550529.075813185</v>
      </c>
      <c r="I32" s="111">
        <f t="shared" si="2"/>
        <v>44202001.560852915</v>
      </c>
      <c r="J32" s="18"/>
      <c r="K32" s="18"/>
      <c r="L32" s="18"/>
      <c r="M32" s="18"/>
      <c r="N32" s="18"/>
      <c r="O32" s="46"/>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07">
        <v>4</v>
      </c>
      <c r="C33" s="108" t="s">
        <v>218</v>
      </c>
      <c r="D33" s="109"/>
      <c r="E33" s="110">
        <v>0</v>
      </c>
      <c r="F33" s="110">
        <f t="shared" si="0"/>
        <v>0</v>
      </c>
      <c r="G33" s="110">
        <f t="shared" ref="G33:H33" si="5">+F33*1.03</f>
        <v>0</v>
      </c>
      <c r="H33" s="110">
        <f t="shared" si="5"/>
        <v>0</v>
      </c>
      <c r="I33" s="111">
        <f t="shared" si="2"/>
        <v>0</v>
      </c>
      <c r="J33" s="18"/>
      <c r="K33" s="18"/>
      <c r="L33" s="18"/>
      <c r="M33" s="18"/>
      <c r="N33" s="18"/>
      <c r="O33" s="46"/>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7">
        <v>5</v>
      </c>
      <c r="C34" s="108" t="s">
        <v>219</v>
      </c>
      <c r="D34" s="109"/>
      <c r="E34" s="110">
        <v>0</v>
      </c>
      <c r="F34" s="110">
        <f t="shared" si="0"/>
        <v>0</v>
      </c>
      <c r="G34" s="110">
        <f t="shared" ref="G34:H34" si="6">+F34*1.03</f>
        <v>0</v>
      </c>
      <c r="H34" s="110">
        <f t="shared" si="6"/>
        <v>0</v>
      </c>
      <c r="I34" s="111">
        <f t="shared" si="2"/>
        <v>0</v>
      </c>
      <c r="J34" s="18"/>
      <c r="K34" s="18"/>
      <c r="L34" s="18"/>
      <c r="M34" s="18"/>
      <c r="N34" s="18"/>
      <c r="O34" s="46"/>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7">
        <v>6</v>
      </c>
      <c r="C35" s="108" t="s">
        <v>220</v>
      </c>
      <c r="D35" s="109"/>
      <c r="E35" s="110">
        <v>0</v>
      </c>
      <c r="F35" s="110">
        <f t="shared" si="0"/>
        <v>0</v>
      </c>
      <c r="G35" s="110">
        <f t="shared" ref="G35:H35" si="7">+F35*1.03</f>
        <v>0</v>
      </c>
      <c r="H35" s="110">
        <f t="shared" si="7"/>
        <v>0</v>
      </c>
      <c r="I35" s="111">
        <f t="shared" si="2"/>
        <v>0</v>
      </c>
      <c r="J35" s="18"/>
      <c r="K35" s="18"/>
      <c r="L35" s="18"/>
      <c r="M35" s="18"/>
      <c r="N35" s="18"/>
      <c r="O35" s="46"/>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7">
        <v>7</v>
      </c>
      <c r="C36" s="108" t="s">
        <v>221</v>
      </c>
      <c r="D36" s="109"/>
      <c r="E36" s="110">
        <v>0</v>
      </c>
      <c r="F36" s="110">
        <f t="shared" si="0"/>
        <v>0</v>
      </c>
      <c r="G36" s="110">
        <f t="shared" ref="G36:H36" si="8">+F36*1.03</f>
        <v>0</v>
      </c>
      <c r="H36" s="110">
        <f t="shared" si="8"/>
        <v>0</v>
      </c>
      <c r="I36" s="111">
        <f t="shared" si="2"/>
        <v>0</v>
      </c>
      <c r="J36" s="18"/>
      <c r="K36" s="18"/>
      <c r="L36" s="18"/>
      <c r="M36" s="18"/>
      <c r="N36" s="18"/>
      <c r="O36" s="46"/>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7">
        <v>8</v>
      </c>
      <c r="C37" s="108" t="s">
        <v>222</v>
      </c>
      <c r="D37" s="109"/>
      <c r="E37" s="110">
        <v>0</v>
      </c>
      <c r="F37" s="110">
        <f t="shared" si="0"/>
        <v>0</v>
      </c>
      <c r="G37" s="110">
        <f t="shared" ref="G37:H37" si="9">+F37*1.03</f>
        <v>0</v>
      </c>
      <c r="H37" s="110">
        <f t="shared" si="9"/>
        <v>0</v>
      </c>
      <c r="I37" s="111">
        <f t="shared" si="2"/>
        <v>0</v>
      </c>
      <c r="J37" s="18"/>
      <c r="K37" s="18"/>
      <c r="L37" s="18"/>
      <c r="M37" s="18"/>
      <c r="N37" s="18"/>
      <c r="O37" s="46"/>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7">
        <v>9</v>
      </c>
      <c r="C38" s="108" t="s">
        <v>223</v>
      </c>
      <c r="D38" s="109"/>
      <c r="E38" s="110">
        <v>0</v>
      </c>
      <c r="F38" s="110">
        <f t="shared" si="0"/>
        <v>0</v>
      </c>
      <c r="G38" s="110">
        <f t="shared" ref="G38:H38" si="10">+F38*1.03</f>
        <v>0</v>
      </c>
      <c r="H38" s="110">
        <f t="shared" si="10"/>
        <v>0</v>
      </c>
      <c r="I38" s="111">
        <f t="shared" si="2"/>
        <v>0</v>
      </c>
      <c r="J38" s="18"/>
      <c r="K38" s="18"/>
      <c r="L38" s="18"/>
      <c r="M38" s="18"/>
      <c r="N38" s="18"/>
      <c r="O38" s="46"/>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78" t="s">
        <v>214</v>
      </c>
      <c r="D39" s="405"/>
      <c r="E39" s="113">
        <f t="shared" ref="E39:H39" si="11">SUM(E30:E38)</f>
        <v>86058385.130999997</v>
      </c>
      <c r="F39" s="113">
        <f t="shared" si="11"/>
        <v>88812253.455192</v>
      </c>
      <c r="G39" s="113">
        <f t="shared" si="11"/>
        <v>91476621.058847755</v>
      </c>
      <c r="H39" s="113">
        <f t="shared" si="11"/>
        <v>94220919.69061318</v>
      </c>
      <c r="I39" s="113">
        <f t="shared" si="2"/>
        <v>360568179.33565295</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4"/>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79" t="s">
        <v>1231</v>
      </c>
      <c r="C41" s="476"/>
      <c r="D41" s="476"/>
      <c r="E41" s="476"/>
      <c r="F41" s="476"/>
      <c r="G41" s="476"/>
      <c r="H41" s="476"/>
      <c r="I41" s="476"/>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5"/>
      <c r="C42" s="18"/>
      <c r="D42" s="18"/>
      <c r="E42" s="35"/>
      <c r="F42" s="116"/>
      <c r="G42" s="116"/>
      <c r="H42" s="116"/>
      <c r="I42" s="116"/>
      <c r="J42" s="116"/>
      <c r="K42" s="116"/>
      <c r="L42" s="116"/>
      <c r="M42" s="116"/>
      <c r="N42" s="116"/>
      <c r="O42" s="116"/>
      <c r="P42" s="116"/>
      <c r="Q42" s="116"/>
      <c r="R42" s="116"/>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04" t="s">
        <v>208</v>
      </c>
      <c r="F43" s="407"/>
      <c r="G43" s="407"/>
      <c r="H43" s="407"/>
      <c r="I43" s="405"/>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54" customHeight="1" x14ac:dyDescent="0.3">
      <c r="A44" s="18"/>
      <c r="B44" s="468" t="str">
        <f>CONCATENATE("Items para Plan Operativo ",'PDI-03'!E54)</f>
        <v>Items para Plan Operativo Plan operativo 2. Gestión Ambiental Universitaria</v>
      </c>
      <c r="C44" s="405"/>
      <c r="D44" s="107" t="s">
        <v>209</v>
      </c>
      <c r="E44" s="107" t="s">
        <v>210</v>
      </c>
      <c r="F44" s="107" t="s">
        <v>211</v>
      </c>
      <c r="G44" s="107" t="s">
        <v>212</v>
      </c>
      <c r="H44" s="107" t="s">
        <v>213</v>
      </c>
      <c r="I44" s="41" t="s">
        <v>214</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07">
        <v>1</v>
      </c>
      <c r="C45" s="108" t="s">
        <v>215</v>
      </c>
      <c r="D45" s="109" t="s">
        <v>215</v>
      </c>
      <c r="E45" s="110">
        <v>82337180</v>
      </c>
      <c r="F45" s="110">
        <f t="shared" ref="F45:F53" si="12">+E45*1.032</f>
        <v>84971969.760000005</v>
      </c>
      <c r="G45" s="110">
        <f t="shared" ref="G45:H45" si="13">+F45*1.03</f>
        <v>87521128.852800012</v>
      </c>
      <c r="H45" s="110">
        <f t="shared" si="13"/>
        <v>90146762.718384013</v>
      </c>
      <c r="I45" s="111">
        <f t="shared" ref="I45:I54" si="14">E45+F45+G45+H45</f>
        <v>344977041.33118403</v>
      </c>
      <c r="J45" s="18"/>
      <c r="K45" s="18"/>
      <c r="L45" s="18"/>
      <c r="M45" s="18"/>
      <c r="N45" s="18"/>
      <c r="O45" s="18"/>
      <c r="P45" s="18"/>
      <c r="Q45" s="18"/>
      <c r="R45" s="18"/>
      <c r="S45" s="18"/>
      <c r="T45" s="117"/>
      <c r="U45" s="20"/>
      <c r="V45" s="20"/>
      <c r="W45" s="20"/>
      <c r="X45" s="20"/>
      <c r="Y45" s="20"/>
      <c r="Z45" s="20"/>
      <c r="AA45" s="20"/>
      <c r="AB45" s="20"/>
      <c r="AC45" s="20"/>
      <c r="AD45" s="20"/>
      <c r="AE45" s="20"/>
      <c r="AF45" s="20"/>
      <c r="AG45" s="20"/>
      <c r="AH45" s="20"/>
      <c r="AI45" s="20"/>
    </row>
    <row r="46" spans="1:35" ht="15.75" customHeight="1" x14ac:dyDescent="0.3">
      <c r="A46" s="18"/>
      <c r="B46" s="107">
        <v>2</v>
      </c>
      <c r="C46" s="108" t="s">
        <v>216</v>
      </c>
      <c r="D46" s="109"/>
      <c r="E46" s="110">
        <v>0</v>
      </c>
      <c r="F46" s="110">
        <f t="shared" si="12"/>
        <v>0</v>
      </c>
      <c r="G46" s="110">
        <f t="shared" ref="G46:H46" si="15">+F46*1.03</f>
        <v>0</v>
      </c>
      <c r="H46" s="110">
        <f t="shared" si="15"/>
        <v>0</v>
      </c>
      <c r="I46" s="111">
        <f t="shared" si="14"/>
        <v>0</v>
      </c>
      <c r="J46" s="18"/>
      <c r="K46" s="18"/>
      <c r="L46" s="18"/>
      <c r="M46" s="18"/>
      <c r="N46" s="18"/>
      <c r="O46" s="18"/>
      <c r="P46" s="18"/>
      <c r="Q46" s="18"/>
      <c r="R46" s="18"/>
      <c r="S46" s="18"/>
      <c r="T46" s="118"/>
      <c r="U46" s="119"/>
      <c r="V46" s="119"/>
      <c r="W46" s="119"/>
      <c r="X46" s="20"/>
      <c r="Y46" s="20"/>
      <c r="Z46" s="20"/>
      <c r="AA46" s="20"/>
      <c r="AB46" s="20"/>
      <c r="AC46" s="20"/>
      <c r="AD46" s="20"/>
      <c r="AE46" s="20"/>
      <c r="AF46" s="20"/>
      <c r="AG46" s="20"/>
      <c r="AH46" s="20"/>
      <c r="AI46" s="20"/>
    </row>
    <row r="47" spans="1:35" ht="15.75" customHeight="1" x14ac:dyDescent="0.3">
      <c r="A47" s="18"/>
      <c r="B47" s="107">
        <v>3</v>
      </c>
      <c r="C47" s="108" t="s">
        <v>217</v>
      </c>
      <c r="D47" s="109"/>
      <c r="E47" s="110">
        <v>0</v>
      </c>
      <c r="F47" s="110">
        <f t="shared" si="12"/>
        <v>0</v>
      </c>
      <c r="G47" s="110">
        <f t="shared" ref="G47:H47" si="16">+F47*1.03</f>
        <v>0</v>
      </c>
      <c r="H47" s="110">
        <f t="shared" si="16"/>
        <v>0</v>
      </c>
      <c r="I47" s="111">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7">
        <v>4</v>
      </c>
      <c r="C48" s="108" t="s">
        <v>218</v>
      </c>
      <c r="D48" s="109"/>
      <c r="E48" s="110">
        <v>0</v>
      </c>
      <c r="F48" s="110">
        <f t="shared" si="12"/>
        <v>0</v>
      </c>
      <c r="G48" s="110">
        <f t="shared" ref="G48:H48" si="17">+F48*1.03</f>
        <v>0</v>
      </c>
      <c r="H48" s="110">
        <f t="shared" si="17"/>
        <v>0</v>
      </c>
      <c r="I48" s="111">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7">
        <v>5</v>
      </c>
      <c r="C49" s="108" t="s">
        <v>219</v>
      </c>
      <c r="D49" s="109" t="s">
        <v>224</v>
      </c>
      <c r="E49" s="110">
        <v>3930684.2409999985</v>
      </c>
      <c r="F49" s="110">
        <f t="shared" si="12"/>
        <v>4056466.1367119984</v>
      </c>
      <c r="G49" s="110">
        <f t="shared" ref="G49:H49" si="18">+F49*1.03</f>
        <v>4178160.1208133586</v>
      </c>
      <c r="H49" s="110">
        <f t="shared" si="18"/>
        <v>4303504.9244377594</v>
      </c>
      <c r="I49" s="111">
        <f t="shared" si="14"/>
        <v>16468815.422963114</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7">
        <v>6</v>
      </c>
      <c r="C50" s="108" t="s">
        <v>220</v>
      </c>
      <c r="D50" s="109"/>
      <c r="E50" s="110">
        <v>0</v>
      </c>
      <c r="F50" s="110">
        <f t="shared" si="12"/>
        <v>0</v>
      </c>
      <c r="G50" s="110">
        <f t="shared" ref="G50:H50" si="19">+F50*1.03</f>
        <v>0</v>
      </c>
      <c r="H50" s="110">
        <f t="shared" si="19"/>
        <v>0</v>
      </c>
      <c r="I50" s="111">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7">
        <v>7</v>
      </c>
      <c r="C51" s="108" t="s">
        <v>221</v>
      </c>
      <c r="D51" s="109"/>
      <c r="E51" s="110">
        <v>0</v>
      </c>
      <c r="F51" s="110">
        <f t="shared" si="12"/>
        <v>0</v>
      </c>
      <c r="G51" s="110">
        <f t="shared" ref="G51:H51" si="20">+F51*1.03</f>
        <v>0</v>
      </c>
      <c r="H51" s="110">
        <f t="shared" si="20"/>
        <v>0</v>
      </c>
      <c r="I51" s="111">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7">
        <v>8</v>
      </c>
      <c r="C52" s="108" t="s">
        <v>222</v>
      </c>
      <c r="D52" s="109"/>
      <c r="E52" s="110">
        <v>0</v>
      </c>
      <c r="F52" s="110">
        <f t="shared" si="12"/>
        <v>0</v>
      </c>
      <c r="G52" s="110">
        <f t="shared" ref="G52:H52" si="21">+F52*1.03</f>
        <v>0</v>
      </c>
      <c r="H52" s="110">
        <f t="shared" si="21"/>
        <v>0</v>
      </c>
      <c r="I52" s="111">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7">
        <v>9</v>
      </c>
      <c r="C53" s="108" t="s">
        <v>223</v>
      </c>
      <c r="D53" s="109"/>
      <c r="E53" s="110">
        <v>0</v>
      </c>
      <c r="F53" s="110">
        <f t="shared" si="12"/>
        <v>0</v>
      </c>
      <c r="G53" s="110">
        <f t="shared" ref="G53:H53" si="22">+F53*1.03</f>
        <v>0</v>
      </c>
      <c r="H53" s="110">
        <f t="shared" si="22"/>
        <v>0</v>
      </c>
      <c r="I53" s="111">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78" t="s">
        <v>214</v>
      </c>
      <c r="D54" s="405"/>
      <c r="E54" s="113">
        <f t="shared" ref="E54:H54" si="23">SUM(E45:E53)</f>
        <v>86267864.240999997</v>
      </c>
      <c r="F54" s="113">
        <f t="shared" si="23"/>
        <v>89028435.896712005</v>
      </c>
      <c r="G54" s="113">
        <f t="shared" si="23"/>
        <v>91699288.973613366</v>
      </c>
      <c r="H54" s="113">
        <f t="shared" si="23"/>
        <v>94450267.642821774</v>
      </c>
      <c r="I54" s="113">
        <f t="shared" si="14"/>
        <v>361445856.75414717</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4"/>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79" t="s">
        <v>1231</v>
      </c>
      <c r="C56" s="476"/>
      <c r="D56" s="476"/>
      <c r="E56" s="476"/>
      <c r="F56" s="476"/>
      <c r="G56" s="476"/>
      <c r="H56" s="476"/>
      <c r="I56" s="476"/>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404" t="s">
        <v>208</v>
      </c>
      <c r="F58" s="407"/>
      <c r="G58" s="407"/>
      <c r="H58" s="407"/>
      <c r="I58" s="405"/>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60.75" hidden="1" customHeight="1" x14ac:dyDescent="0.3">
      <c r="A59" s="15"/>
      <c r="B59" s="468" t="str">
        <f>CONCATENATE("Items para Plan Operativo ",'PDI-03'!E55)</f>
        <v xml:space="preserve">Items para Plan Operativo </v>
      </c>
      <c r="C59" s="405"/>
      <c r="D59" s="107" t="s">
        <v>209</v>
      </c>
      <c r="E59" s="107" t="s">
        <v>210</v>
      </c>
      <c r="F59" s="107" t="s">
        <v>211</v>
      </c>
      <c r="G59" s="107" t="s">
        <v>212</v>
      </c>
      <c r="H59" s="107" t="s">
        <v>213</v>
      </c>
      <c r="I59" s="41" t="s">
        <v>214</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107">
        <v>1</v>
      </c>
      <c r="C60" s="108" t="s">
        <v>215</v>
      </c>
      <c r="D60" s="120"/>
      <c r="E60" s="110">
        <v>0</v>
      </c>
      <c r="F60" s="110">
        <f t="shared" ref="F60:F68" si="24">+E60*1.032</f>
        <v>0</v>
      </c>
      <c r="G60" s="110">
        <f t="shared" ref="G60:H60" si="25">+F60*1.03</f>
        <v>0</v>
      </c>
      <c r="H60" s="110">
        <f t="shared" si="25"/>
        <v>0</v>
      </c>
      <c r="I60" s="111">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107">
        <v>2</v>
      </c>
      <c r="C61" s="108" t="s">
        <v>216</v>
      </c>
      <c r="D61" s="109"/>
      <c r="E61" s="110">
        <v>0</v>
      </c>
      <c r="F61" s="110">
        <f t="shared" si="24"/>
        <v>0</v>
      </c>
      <c r="G61" s="110">
        <f t="shared" ref="G61:H61" si="27">+F61*1.03</f>
        <v>0</v>
      </c>
      <c r="H61" s="110">
        <f t="shared" si="27"/>
        <v>0</v>
      </c>
      <c r="I61" s="111">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107">
        <v>3</v>
      </c>
      <c r="C62" s="108" t="s">
        <v>217</v>
      </c>
      <c r="D62" s="109"/>
      <c r="E62" s="110">
        <v>0</v>
      </c>
      <c r="F62" s="110">
        <f t="shared" si="24"/>
        <v>0</v>
      </c>
      <c r="G62" s="110">
        <f t="shared" ref="G62:H62" si="28">+F62*1.03</f>
        <v>0</v>
      </c>
      <c r="H62" s="110">
        <f t="shared" si="28"/>
        <v>0</v>
      </c>
      <c r="I62" s="111">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107">
        <v>4</v>
      </c>
      <c r="C63" s="108" t="s">
        <v>218</v>
      </c>
      <c r="D63" s="109"/>
      <c r="E63" s="110">
        <v>0</v>
      </c>
      <c r="F63" s="110">
        <f t="shared" si="24"/>
        <v>0</v>
      </c>
      <c r="G63" s="110">
        <f t="shared" ref="G63:H63" si="29">+F63*1.03</f>
        <v>0</v>
      </c>
      <c r="H63" s="110">
        <f t="shared" si="29"/>
        <v>0</v>
      </c>
      <c r="I63" s="111">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107">
        <v>5</v>
      </c>
      <c r="C64" s="108" t="s">
        <v>219</v>
      </c>
      <c r="D64" s="120"/>
      <c r="E64" s="121">
        <v>0</v>
      </c>
      <c r="F64" s="110">
        <f t="shared" si="24"/>
        <v>0</v>
      </c>
      <c r="G64" s="110">
        <f t="shared" ref="G64:H64" si="30">+F64*1.03</f>
        <v>0</v>
      </c>
      <c r="H64" s="110">
        <f t="shared" si="30"/>
        <v>0</v>
      </c>
      <c r="I64" s="111">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107">
        <f t="shared" ref="B65:B68" si="31">1+B64</f>
        <v>6</v>
      </c>
      <c r="C65" s="108" t="s">
        <v>220</v>
      </c>
      <c r="D65" s="109"/>
      <c r="E65" s="110">
        <v>0</v>
      </c>
      <c r="F65" s="110">
        <f t="shared" si="24"/>
        <v>0</v>
      </c>
      <c r="G65" s="110">
        <f t="shared" ref="G65:H65" si="32">+F65*1.03</f>
        <v>0</v>
      </c>
      <c r="H65" s="110">
        <f t="shared" si="32"/>
        <v>0</v>
      </c>
      <c r="I65" s="111">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107">
        <f t="shared" si="31"/>
        <v>7</v>
      </c>
      <c r="C66" s="108" t="s">
        <v>221</v>
      </c>
      <c r="D66" s="86"/>
      <c r="E66" s="110">
        <v>0</v>
      </c>
      <c r="F66" s="110">
        <f t="shared" si="24"/>
        <v>0</v>
      </c>
      <c r="G66" s="110">
        <f t="shared" ref="G66:H66" si="33">+F66*1.03</f>
        <v>0</v>
      </c>
      <c r="H66" s="110">
        <f t="shared" si="33"/>
        <v>0</v>
      </c>
      <c r="I66" s="111">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107">
        <f t="shared" si="31"/>
        <v>8</v>
      </c>
      <c r="C67" s="108" t="s">
        <v>222</v>
      </c>
      <c r="D67" s="109"/>
      <c r="E67" s="110">
        <v>0</v>
      </c>
      <c r="F67" s="110">
        <f t="shared" si="24"/>
        <v>0</v>
      </c>
      <c r="G67" s="110">
        <f t="shared" ref="G67:H67" si="34">+F67*1.03</f>
        <v>0</v>
      </c>
      <c r="H67" s="110">
        <f t="shared" si="34"/>
        <v>0</v>
      </c>
      <c r="I67" s="111">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107">
        <f t="shared" si="31"/>
        <v>9</v>
      </c>
      <c r="C68" s="108" t="s">
        <v>223</v>
      </c>
      <c r="D68" s="109"/>
      <c r="E68" s="110">
        <v>0</v>
      </c>
      <c r="F68" s="110">
        <f t="shared" si="24"/>
        <v>0</v>
      </c>
      <c r="G68" s="110">
        <f t="shared" ref="G68:H68" si="35">+F68*1.03</f>
        <v>0</v>
      </c>
      <c r="H68" s="110">
        <f t="shared" si="35"/>
        <v>0</v>
      </c>
      <c r="I68" s="111">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478" t="s">
        <v>214</v>
      </c>
      <c r="D69" s="405"/>
      <c r="E69" s="113">
        <f t="shared" ref="E69:H69" si="36">SUM(E60:E68)</f>
        <v>0</v>
      </c>
      <c r="F69" s="113">
        <f t="shared" si="36"/>
        <v>0</v>
      </c>
      <c r="G69" s="113">
        <f t="shared" si="36"/>
        <v>0</v>
      </c>
      <c r="H69" s="113">
        <f t="shared" si="36"/>
        <v>0</v>
      </c>
      <c r="I69" s="113">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14"/>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79" t="s">
        <v>1231</v>
      </c>
      <c r="C72" s="476"/>
      <c r="D72" s="476"/>
      <c r="E72" s="476"/>
      <c r="F72" s="476"/>
      <c r="G72" s="476"/>
      <c r="H72" s="476"/>
      <c r="I72" s="476"/>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04" t="s">
        <v>208</v>
      </c>
      <c r="F74" s="407"/>
      <c r="G74" s="407"/>
      <c r="H74" s="407"/>
      <c r="I74" s="405"/>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57.75" hidden="1" customHeight="1" x14ac:dyDescent="0.3">
      <c r="A75" s="15"/>
      <c r="B75" s="468" t="str">
        <f>CONCATENATE("Items para Plan Operativo ",'PDI-03'!E56)</f>
        <v xml:space="preserve">Items para Plan Operativo </v>
      </c>
      <c r="C75" s="405"/>
      <c r="D75" s="107" t="s">
        <v>209</v>
      </c>
      <c r="E75" s="107" t="s">
        <v>210</v>
      </c>
      <c r="F75" s="107" t="s">
        <v>211</v>
      </c>
      <c r="G75" s="107" t="s">
        <v>212</v>
      </c>
      <c r="H75" s="107" t="s">
        <v>213</v>
      </c>
      <c r="I75" s="41" t="s">
        <v>214</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07">
        <v>1</v>
      </c>
      <c r="C76" s="108" t="s">
        <v>215</v>
      </c>
      <c r="D76" s="109"/>
      <c r="E76" s="110">
        <v>0</v>
      </c>
      <c r="F76" s="110">
        <f t="shared" ref="F76:F84" si="37">+E76*1.032</f>
        <v>0</v>
      </c>
      <c r="G76" s="110">
        <f t="shared" ref="G76:H76" si="38">+F76*1.03</f>
        <v>0</v>
      </c>
      <c r="H76" s="110">
        <f t="shared" si="38"/>
        <v>0</v>
      </c>
      <c r="I76" s="111">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07">
        <v>2</v>
      </c>
      <c r="C77" s="108" t="s">
        <v>216</v>
      </c>
      <c r="D77" s="109"/>
      <c r="E77" s="110">
        <v>0</v>
      </c>
      <c r="F77" s="110">
        <f t="shared" si="37"/>
        <v>0</v>
      </c>
      <c r="G77" s="110">
        <f t="shared" ref="G77:H77" si="40">+F77*1.03</f>
        <v>0</v>
      </c>
      <c r="H77" s="110">
        <f t="shared" si="40"/>
        <v>0</v>
      </c>
      <c r="I77" s="111">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07">
        <v>3</v>
      </c>
      <c r="C78" s="108" t="s">
        <v>217</v>
      </c>
      <c r="D78" s="109"/>
      <c r="E78" s="110">
        <v>0</v>
      </c>
      <c r="F78" s="110">
        <f t="shared" si="37"/>
        <v>0</v>
      </c>
      <c r="G78" s="110">
        <f t="shared" ref="G78:H78" si="41">+F78*1.03</f>
        <v>0</v>
      </c>
      <c r="H78" s="110">
        <f t="shared" si="41"/>
        <v>0</v>
      </c>
      <c r="I78" s="111">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07">
        <v>4</v>
      </c>
      <c r="C79" s="108" t="s">
        <v>218</v>
      </c>
      <c r="D79" s="109"/>
      <c r="E79" s="110">
        <v>0</v>
      </c>
      <c r="F79" s="110">
        <f t="shared" si="37"/>
        <v>0</v>
      </c>
      <c r="G79" s="110">
        <f t="shared" ref="G79:H79" si="42">+F79*1.03</f>
        <v>0</v>
      </c>
      <c r="H79" s="110">
        <f t="shared" si="42"/>
        <v>0</v>
      </c>
      <c r="I79" s="111">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07">
        <v>5</v>
      </c>
      <c r="C80" s="108" t="s">
        <v>219</v>
      </c>
      <c r="D80" s="109"/>
      <c r="E80" s="110">
        <v>0</v>
      </c>
      <c r="F80" s="110">
        <f t="shared" si="37"/>
        <v>0</v>
      </c>
      <c r="G80" s="110">
        <f t="shared" ref="G80:H80" si="43">+F80*1.03</f>
        <v>0</v>
      </c>
      <c r="H80" s="110">
        <f t="shared" si="43"/>
        <v>0</v>
      </c>
      <c r="I80" s="111">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07">
        <f t="shared" ref="B81:B84" si="44">1+B80</f>
        <v>6</v>
      </c>
      <c r="C81" s="108" t="s">
        <v>220</v>
      </c>
      <c r="D81" s="109"/>
      <c r="E81" s="110">
        <v>0</v>
      </c>
      <c r="F81" s="110">
        <f t="shared" si="37"/>
        <v>0</v>
      </c>
      <c r="G81" s="110">
        <f t="shared" ref="G81:H81" si="45">+F81*1.03</f>
        <v>0</v>
      </c>
      <c r="H81" s="110">
        <f t="shared" si="45"/>
        <v>0</v>
      </c>
      <c r="I81" s="111">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07">
        <f t="shared" si="44"/>
        <v>7</v>
      </c>
      <c r="C82" s="108" t="s">
        <v>221</v>
      </c>
      <c r="D82" s="86"/>
      <c r="E82" s="110">
        <v>0</v>
      </c>
      <c r="F82" s="110">
        <f t="shared" si="37"/>
        <v>0</v>
      </c>
      <c r="G82" s="110">
        <f t="shared" ref="G82:H82" si="46">+F82*1.03</f>
        <v>0</v>
      </c>
      <c r="H82" s="110">
        <f t="shared" si="46"/>
        <v>0</v>
      </c>
      <c r="I82" s="111">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07">
        <f t="shared" si="44"/>
        <v>8</v>
      </c>
      <c r="C83" s="108" t="s">
        <v>222</v>
      </c>
      <c r="D83" s="109"/>
      <c r="E83" s="110">
        <v>0</v>
      </c>
      <c r="F83" s="110">
        <f t="shared" si="37"/>
        <v>0</v>
      </c>
      <c r="G83" s="110">
        <f t="shared" ref="G83:H83" si="47">+F83*1.03</f>
        <v>0</v>
      </c>
      <c r="H83" s="110">
        <f t="shared" si="47"/>
        <v>0</v>
      </c>
      <c r="I83" s="111">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07">
        <f t="shared" si="44"/>
        <v>9</v>
      </c>
      <c r="C84" s="108" t="s">
        <v>223</v>
      </c>
      <c r="D84" s="109"/>
      <c r="E84" s="110">
        <v>0</v>
      </c>
      <c r="F84" s="110">
        <f t="shared" si="37"/>
        <v>0</v>
      </c>
      <c r="G84" s="110">
        <f t="shared" ref="G84:H84" si="48">+F84*1.03</f>
        <v>0</v>
      </c>
      <c r="H84" s="110">
        <f t="shared" si="48"/>
        <v>0</v>
      </c>
      <c r="I84" s="111">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78" t="s">
        <v>214</v>
      </c>
      <c r="D85" s="405"/>
      <c r="E85" s="113">
        <f t="shared" ref="E85:H85" si="49">SUM(E76:E84)</f>
        <v>0</v>
      </c>
      <c r="F85" s="113">
        <f t="shared" si="49"/>
        <v>0</v>
      </c>
      <c r="G85" s="113">
        <f t="shared" si="49"/>
        <v>0</v>
      </c>
      <c r="H85" s="113">
        <f t="shared" si="49"/>
        <v>0</v>
      </c>
      <c r="I85" s="113">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79" t="s">
        <v>1231</v>
      </c>
      <c r="C88" s="476"/>
      <c r="D88" s="476"/>
      <c r="E88" s="476"/>
      <c r="F88" s="476"/>
      <c r="G88" s="476"/>
      <c r="H88" s="476"/>
      <c r="I88" s="476"/>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04" t="s">
        <v>208</v>
      </c>
      <c r="F91" s="407"/>
      <c r="G91" s="407"/>
      <c r="H91" s="407"/>
      <c r="I91" s="405"/>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57.75" hidden="1" customHeight="1" x14ac:dyDescent="0.3">
      <c r="A92" s="15"/>
      <c r="B92" s="468" t="str">
        <f>CONCATENATE("Items para Plan Operativo ",'PDI-03'!E57)</f>
        <v xml:space="preserve">Items para Plan Operativo </v>
      </c>
      <c r="C92" s="405"/>
      <c r="D92" s="107" t="s">
        <v>209</v>
      </c>
      <c r="E92" s="107" t="s">
        <v>210</v>
      </c>
      <c r="F92" s="107" t="s">
        <v>211</v>
      </c>
      <c r="G92" s="107" t="s">
        <v>212</v>
      </c>
      <c r="H92" s="107" t="s">
        <v>213</v>
      </c>
      <c r="I92" s="41" t="s">
        <v>214</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07">
        <v>1</v>
      </c>
      <c r="C93" s="108" t="s">
        <v>215</v>
      </c>
      <c r="D93" s="109"/>
      <c r="E93" s="110">
        <v>0</v>
      </c>
      <c r="F93" s="110">
        <f t="shared" ref="F93:F101" si="50">+E93*1.032</f>
        <v>0</v>
      </c>
      <c r="G93" s="110">
        <f t="shared" ref="G93:H93" si="51">+F93*1.03</f>
        <v>0</v>
      </c>
      <c r="H93" s="110">
        <f t="shared" si="51"/>
        <v>0</v>
      </c>
      <c r="I93" s="111">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07">
        <v>2</v>
      </c>
      <c r="C94" s="108" t="s">
        <v>216</v>
      </c>
      <c r="D94" s="109"/>
      <c r="E94" s="110">
        <v>0</v>
      </c>
      <c r="F94" s="110">
        <f t="shared" si="50"/>
        <v>0</v>
      </c>
      <c r="G94" s="110">
        <f t="shared" ref="G94:H94" si="53">+F94*1.03</f>
        <v>0</v>
      </c>
      <c r="H94" s="110">
        <f t="shared" si="53"/>
        <v>0</v>
      </c>
      <c r="I94" s="111">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07">
        <v>3</v>
      </c>
      <c r="C95" s="108" t="s">
        <v>217</v>
      </c>
      <c r="D95" s="109"/>
      <c r="E95" s="110">
        <v>0</v>
      </c>
      <c r="F95" s="110">
        <f t="shared" si="50"/>
        <v>0</v>
      </c>
      <c r="G95" s="110">
        <f t="shared" ref="G95:H95" si="54">+F95*1.03</f>
        <v>0</v>
      </c>
      <c r="H95" s="110">
        <f t="shared" si="54"/>
        <v>0</v>
      </c>
      <c r="I95" s="111">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07">
        <v>4</v>
      </c>
      <c r="C96" s="108" t="s">
        <v>218</v>
      </c>
      <c r="D96" s="109"/>
      <c r="E96" s="110">
        <v>0</v>
      </c>
      <c r="F96" s="110">
        <f t="shared" si="50"/>
        <v>0</v>
      </c>
      <c r="G96" s="110">
        <f t="shared" ref="G96:H96" si="55">+F96*1.03</f>
        <v>0</v>
      </c>
      <c r="H96" s="110">
        <f t="shared" si="55"/>
        <v>0</v>
      </c>
      <c r="I96" s="111">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07">
        <v>5</v>
      </c>
      <c r="C97" s="108" t="s">
        <v>219</v>
      </c>
      <c r="D97" s="109"/>
      <c r="E97" s="110">
        <v>0</v>
      </c>
      <c r="F97" s="110">
        <f t="shared" si="50"/>
        <v>0</v>
      </c>
      <c r="G97" s="110">
        <f t="shared" ref="G97:H97" si="56">+F97*1.03</f>
        <v>0</v>
      </c>
      <c r="H97" s="110">
        <f t="shared" si="56"/>
        <v>0</v>
      </c>
      <c r="I97" s="111">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07">
        <f t="shared" ref="B98:B101" si="57">1+B97</f>
        <v>6</v>
      </c>
      <c r="C98" s="108" t="s">
        <v>220</v>
      </c>
      <c r="D98" s="109"/>
      <c r="E98" s="110">
        <v>0</v>
      </c>
      <c r="F98" s="110">
        <f t="shared" si="50"/>
        <v>0</v>
      </c>
      <c r="G98" s="110">
        <f t="shared" ref="G98:H98" si="58">+F98*1.03</f>
        <v>0</v>
      </c>
      <c r="H98" s="110">
        <f t="shared" si="58"/>
        <v>0</v>
      </c>
      <c r="I98" s="111">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07">
        <f t="shared" si="57"/>
        <v>7</v>
      </c>
      <c r="C99" s="108" t="s">
        <v>221</v>
      </c>
      <c r="D99" s="86"/>
      <c r="E99" s="110">
        <v>0</v>
      </c>
      <c r="F99" s="110">
        <f t="shared" si="50"/>
        <v>0</v>
      </c>
      <c r="G99" s="110">
        <f t="shared" ref="G99:H99" si="59">+F99*1.03</f>
        <v>0</v>
      </c>
      <c r="H99" s="110">
        <f t="shared" si="59"/>
        <v>0</v>
      </c>
      <c r="I99" s="111">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07">
        <f t="shared" si="57"/>
        <v>8</v>
      </c>
      <c r="C100" s="108" t="s">
        <v>222</v>
      </c>
      <c r="D100" s="109"/>
      <c r="E100" s="110">
        <v>0</v>
      </c>
      <c r="F100" s="110">
        <f t="shared" si="50"/>
        <v>0</v>
      </c>
      <c r="G100" s="110">
        <f t="shared" ref="G100:H100" si="60">+F100*1.03</f>
        <v>0</v>
      </c>
      <c r="H100" s="110">
        <f t="shared" si="60"/>
        <v>0</v>
      </c>
      <c r="I100" s="111">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07">
        <f t="shared" si="57"/>
        <v>9</v>
      </c>
      <c r="C101" s="108" t="s">
        <v>223</v>
      </c>
      <c r="D101" s="109"/>
      <c r="E101" s="110">
        <v>0</v>
      </c>
      <c r="F101" s="110">
        <f t="shared" si="50"/>
        <v>0</v>
      </c>
      <c r="G101" s="110">
        <f t="shared" ref="G101:H101" si="61">+F101*1.03</f>
        <v>0</v>
      </c>
      <c r="H101" s="110">
        <f t="shared" si="61"/>
        <v>0</v>
      </c>
      <c r="I101" s="111">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78" t="s">
        <v>214</v>
      </c>
      <c r="D102" s="405"/>
      <c r="E102" s="113">
        <f t="shared" ref="E102:H102" si="62">SUM(E93:E101)</f>
        <v>0</v>
      </c>
      <c r="F102" s="113">
        <f t="shared" si="62"/>
        <v>0</v>
      </c>
      <c r="G102" s="113">
        <f t="shared" si="62"/>
        <v>0</v>
      </c>
      <c r="H102" s="113">
        <f t="shared" si="62"/>
        <v>0</v>
      </c>
      <c r="I102" s="113">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79" t="s">
        <v>1231</v>
      </c>
      <c r="C105" s="476"/>
      <c r="D105" s="476"/>
      <c r="E105" s="476"/>
      <c r="F105" s="476"/>
      <c r="G105" s="476"/>
      <c r="H105" s="476"/>
      <c r="I105" s="476"/>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40" t="s">
        <v>173</v>
      </c>
      <c r="C107" s="468" t="s">
        <v>225</v>
      </c>
      <c r="D107" s="407"/>
      <c r="E107" s="405"/>
      <c r="F107" s="404" t="s">
        <v>226</v>
      </c>
      <c r="G107" s="407"/>
      <c r="H107" s="407"/>
      <c r="I107" s="407"/>
      <c r="J107" s="407"/>
      <c r="K107" s="407"/>
      <c r="L107" s="405"/>
      <c r="M107" s="122"/>
      <c r="N107" s="122"/>
      <c r="O107" s="122"/>
      <c r="P107" s="122"/>
      <c r="Q107" s="122"/>
      <c r="R107" s="122"/>
      <c r="S107" s="122"/>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41"/>
      <c r="C108" s="480" t="s">
        <v>210</v>
      </c>
      <c r="D108" s="480" t="s">
        <v>227</v>
      </c>
      <c r="E108" s="480" t="s">
        <v>1235</v>
      </c>
      <c r="F108" s="481" t="s">
        <v>228</v>
      </c>
      <c r="G108" s="481" t="s">
        <v>229</v>
      </c>
      <c r="H108" s="482" t="s">
        <v>230</v>
      </c>
      <c r="I108" s="482" t="s">
        <v>231</v>
      </c>
      <c r="J108" s="482" t="s">
        <v>232</v>
      </c>
      <c r="K108" s="482" t="s">
        <v>233</v>
      </c>
      <c r="L108" s="482" t="s">
        <v>234</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41"/>
      <c r="C109" s="441"/>
      <c r="D109" s="441"/>
      <c r="E109" s="441"/>
      <c r="F109" s="441"/>
      <c r="G109" s="441"/>
      <c r="H109" s="441"/>
      <c r="I109" s="441"/>
      <c r="J109" s="441"/>
      <c r="K109" s="441"/>
      <c r="L109" s="441"/>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41"/>
      <c r="C110" s="441"/>
      <c r="D110" s="441"/>
      <c r="E110" s="441"/>
      <c r="F110" s="441"/>
      <c r="G110" s="441"/>
      <c r="H110" s="441"/>
      <c r="I110" s="441"/>
      <c r="J110" s="441"/>
      <c r="K110" s="441"/>
      <c r="L110" s="441"/>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41"/>
      <c r="C111" s="441"/>
      <c r="D111" s="441"/>
      <c r="E111" s="441"/>
      <c r="F111" s="441"/>
      <c r="G111" s="441"/>
      <c r="H111" s="441"/>
      <c r="I111" s="441"/>
      <c r="J111" s="441"/>
      <c r="K111" s="441"/>
      <c r="L111" s="441"/>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10"/>
      <c r="C112" s="410"/>
      <c r="D112" s="410"/>
      <c r="E112" s="410"/>
      <c r="F112" s="410"/>
      <c r="G112" s="410"/>
      <c r="H112" s="410"/>
      <c r="I112" s="410"/>
      <c r="J112" s="410"/>
      <c r="K112" s="410"/>
      <c r="L112" s="410"/>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8" customHeight="1" x14ac:dyDescent="0.25">
      <c r="A113" s="15"/>
      <c r="B113" s="72" t="str">
        <f>'PDI-03'!E53</f>
        <v>Plan operativo 1. Gestión de Áreas Naturales y Aulas Vivas del Campus</v>
      </c>
      <c r="C113" s="123">
        <f>+E39+(G113+H113+I113)/2</f>
        <v>156058385.13099998</v>
      </c>
      <c r="D113" s="123">
        <v>86130058</v>
      </c>
      <c r="E113" s="123">
        <f t="shared" ref="E113:E117" si="63">C113-D113</f>
        <v>69928327.130999982</v>
      </c>
      <c r="F113" s="124"/>
      <c r="G113" s="124">
        <v>50000000</v>
      </c>
      <c r="H113" s="124">
        <v>50000000</v>
      </c>
      <c r="I113" s="124">
        <v>40000000</v>
      </c>
      <c r="J113" s="124"/>
      <c r="K113" s="124"/>
      <c r="L113" s="124"/>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72" t="str">
        <f>'PDI-03'!E54</f>
        <v>Plan operativo 2. Gestión Ambiental Universitaria</v>
      </c>
      <c r="C114" s="123">
        <f>+E54+(G113+H113+I113)/2</f>
        <v>156267864.241</v>
      </c>
      <c r="D114" s="123">
        <f>E54</f>
        <v>86267864.240999997</v>
      </c>
      <c r="E114" s="123">
        <f t="shared" si="63"/>
        <v>70000000</v>
      </c>
      <c r="F114" s="124"/>
      <c r="G114" s="124"/>
      <c r="H114" s="124"/>
      <c r="I114" s="124"/>
      <c r="J114" s="124"/>
      <c r="K114" s="124"/>
      <c r="L114" s="124"/>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72">
        <f>'PDI-03'!E55</f>
        <v>0</v>
      </c>
      <c r="C115" s="123">
        <f>E69</f>
        <v>0</v>
      </c>
      <c r="D115" s="123">
        <v>0</v>
      </c>
      <c r="E115" s="123">
        <f t="shared" si="63"/>
        <v>0</v>
      </c>
      <c r="F115" s="124"/>
      <c r="G115" s="124"/>
      <c r="H115" s="124"/>
      <c r="I115" s="124"/>
      <c r="J115" s="124"/>
      <c r="K115" s="124"/>
      <c r="L115" s="124"/>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2">
        <f>'PDI-03'!E56</f>
        <v>0</v>
      </c>
      <c r="C116" s="123">
        <f>E85</f>
        <v>0</v>
      </c>
      <c r="D116" s="123">
        <v>0</v>
      </c>
      <c r="E116" s="123">
        <f t="shared" si="63"/>
        <v>0</v>
      </c>
      <c r="F116" s="124"/>
      <c r="G116" s="124"/>
      <c r="H116" s="124"/>
      <c r="I116" s="124"/>
      <c r="J116" s="124"/>
      <c r="K116" s="124"/>
      <c r="L116" s="124"/>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2">
        <f>'PDI-03'!E57</f>
        <v>0</v>
      </c>
      <c r="C117" s="123">
        <f>E102</f>
        <v>0</v>
      </c>
      <c r="D117" s="123">
        <v>0</v>
      </c>
      <c r="E117" s="123">
        <f t="shared" si="63"/>
        <v>0</v>
      </c>
      <c r="F117" s="124"/>
      <c r="G117" s="124"/>
      <c r="H117" s="124"/>
      <c r="I117" s="124"/>
      <c r="J117" s="124"/>
      <c r="K117" s="124"/>
      <c r="L117" s="124"/>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3" t="s">
        <v>235</v>
      </c>
      <c r="C118" s="113">
        <f t="shared" ref="C118:E118" si="64">SUM(C113:C117)</f>
        <v>312326249.37199998</v>
      </c>
      <c r="D118" s="113">
        <f t="shared" si="64"/>
        <v>172397922.241</v>
      </c>
      <c r="E118" s="113">
        <f t="shared" si="64"/>
        <v>139928327.13099998</v>
      </c>
      <c r="F118" s="125"/>
      <c r="G118" s="125"/>
      <c r="H118" s="126"/>
      <c r="I118" s="127"/>
      <c r="J118" s="127"/>
      <c r="K118" s="127"/>
      <c r="L118" s="127"/>
      <c r="M118" s="127"/>
      <c r="N118" s="15"/>
      <c r="O118" s="15"/>
      <c r="P118" s="127"/>
      <c r="Q118" s="127"/>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28" t="s">
        <v>178</v>
      </c>
      <c r="D119" s="129">
        <f>D118/C118</f>
        <v>0.55198025330129508</v>
      </c>
      <c r="E119" s="129">
        <f>E118/C118</f>
        <v>0.44801974669870492</v>
      </c>
      <c r="F119" s="15"/>
      <c r="G119" s="15"/>
      <c r="H119" s="15"/>
      <c r="I119" s="130"/>
      <c r="J119" s="130"/>
      <c r="K119" s="130"/>
      <c r="L119" s="18"/>
      <c r="M119" s="131">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2">
        <f>D119+E119</f>
        <v>1</v>
      </c>
      <c r="D120" s="15"/>
      <c r="E120" s="131">
        <v>-57003193.562899947</v>
      </c>
      <c r="F120" s="131"/>
      <c r="G120" s="131"/>
      <c r="H120" s="131"/>
      <c r="I120" s="131"/>
      <c r="J120" s="131"/>
      <c r="K120" s="131"/>
      <c r="L120" s="131"/>
      <c r="M120" s="131">
        <v>54047675.089101434</v>
      </c>
      <c r="N120" s="116"/>
      <c r="O120" s="116"/>
      <c r="P120" s="112"/>
      <c r="Q120" s="112"/>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79" t="s">
        <v>1231</v>
      </c>
      <c r="C122" s="476"/>
      <c r="D122" s="476"/>
      <c r="E122" s="476"/>
      <c r="F122" s="476"/>
      <c r="G122" s="476"/>
      <c r="H122" s="476"/>
      <c r="I122" s="476"/>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40" t="s">
        <v>173</v>
      </c>
      <c r="C124" s="468" t="s">
        <v>236</v>
      </c>
      <c r="D124" s="407"/>
      <c r="E124" s="405"/>
      <c r="F124" s="404" t="s">
        <v>226</v>
      </c>
      <c r="G124" s="407"/>
      <c r="H124" s="407"/>
      <c r="I124" s="407"/>
      <c r="J124" s="407"/>
      <c r="K124" s="407"/>
      <c r="L124" s="405"/>
      <c r="M124" s="122"/>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41"/>
      <c r="C125" s="480" t="s">
        <v>237</v>
      </c>
      <c r="D125" s="480" t="s">
        <v>238</v>
      </c>
      <c r="E125" s="480" t="s">
        <v>1232</v>
      </c>
      <c r="F125" s="482" t="s">
        <v>228</v>
      </c>
      <c r="G125" s="482" t="s">
        <v>229</v>
      </c>
      <c r="H125" s="482" t="s">
        <v>230</v>
      </c>
      <c r="I125" s="482" t="s">
        <v>231</v>
      </c>
      <c r="J125" s="482" t="s">
        <v>232</v>
      </c>
      <c r="K125" s="482" t="s">
        <v>233</v>
      </c>
      <c r="L125" s="482" t="s">
        <v>234</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41"/>
      <c r="C126" s="441"/>
      <c r="D126" s="441"/>
      <c r="E126" s="441"/>
      <c r="F126" s="441"/>
      <c r="G126" s="441"/>
      <c r="H126" s="441"/>
      <c r="I126" s="441"/>
      <c r="J126" s="441"/>
      <c r="K126" s="441"/>
      <c r="L126" s="441"/>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41"/>
      <c r="C127" s="441"/>
      <c r="D127" s="441"/>
      <c r="E127" s="441"/>
      <c r="F127" s="441"/>
      <c r="G127" s="441"/>
      <c r="H127" s="441"/>
      <c r="I127" s="441"/>
      <c r="J127" s="441"/>
      <c r="K127" s="441"/>
      <c r="L127" s="441"/>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10"/>
      <c r="C128" s="410"/>
      <c r="D128" s="410"/>
      <c r="E128" s="410"/>
      <c r="F128" s="410"/>
      <c r="G128" s="410"/>
      <c r="H128" s="410"/>
      <c r="I128" s="410"/>
      <c r="J128" s="410"/>
      <c r="K128" s="410"/>
      <c r="L128" s="410"/>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63" customHeight="1" x14ac:dyDescent="0.25">
      <c r="A129" s="15"/>
      <c r="B129" s="72" t="str">
        <f>'PDI-03'!E53</f>
        <v>Plan operativo 1. Gestión de Áreas Naturales y Aulas Vivas del Campus</v>
      </c>
      <c r="C129" s="123">
        <f>+F39+(G129+H129+I129)/2</f>
        <v>163812253.455192</v>
      </c>
      <c r="D129" s="123">
        <f>D113*1.032</f>
        <v>88886219.856000006</v>
      </c>
      <c r="E129" s="123">
        <f t="shared" ref="E129:E133" si="65">C129-D129</f>
        <v>74926033.599191993</v>
      </c>
      <c r="F129" s="483"/>
      <c r="G129" s="483">
        <v>50000000</v>
      </c>
      <c r="H129" s="483">
        <v>50000000</v>
      </c>
      <c r="I129" s="483">
        <v>50000000</v>
      </c>
      <c r="J129" s="483"/>
      <c r="K129" s="483"/>
      <c r="L129" s="484"/>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72" t="str">
        <f>'PDI-03'!E54</f>
        <v>Plan operativo 2. Gestión Ambiental Universitaria</v>
      </c>
      <c r="C130" s="123">
        <f>+F54+(G129+H129+I129)/2</f>
        <v>164028435.89671201</v>
      </c>
      <c r="D130" s="123">
        <f t="shared" ref="D130:D133" si="66">D114*1.032</f>
        <v>89028435.896712005</v>
      </c>
      <c r="E130" s="123">
        <f t="shared" si="65"/>
        <v>75000000</v>
      </c>
      <c r="F130" s="441"/>
      <c r="G130" s="441"/>
      <c r="H130" s="441"/>
      <c r="I130" s="441"/>
      <c r="J130" s="441"/>
      <c r="K130" s="441"/>
      <c r="L130" s="441"/>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72">
        <f>'PDI-03'!E55</f>
        <v>0</v>
      </c>
      <c r="C131" s="123">
        <f>F69</f>
        <v>0</v>
      </c>
      <c r="D131" s="123">
        <f t="shared" si="66"/>
        <v>0</v>
      </c>
      <c r="E131" s="123">
        <f t="shared" si="65"/>
        <v>0</v>
      </c>
      <c r="F131" s="441"/>
      <c r="G131" s="441"/>
      <c r="H131" s="441"/>
      <c r="I131" s="441"/>
      <c r="J131" s="441"/>
      <c r="K131" s="441"/>
      <c r="L131" s="441"/>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2">
        <f>'PDI-03'!E56</f>
        <v>0</v>
      </c>
      <c r="C132" s="123">
        <f>F69</f>
        <v>0</v>
      </c>
      <c r="D132" s="123">
        <f t="shared" si="66"/>
        <v>0</v>
      </c>
      <c r="E132" s="123">
        <f t="shared" si="65"/>
        <v>0</v>
      </c>
      <c r="F132" s="441"/>
      <c r="G132" s="441"/>
      <c r="H132" s="441"/>
      <c r="I132" s="441"/>
      <c r="J132" s="441"/>
      <c r="K132" s="441"/>
      <c r="L132" s="441"/>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72">
        <f>'PDI-03'!E57</f>
        <v>0</v>
      </c>
      <c r="C133" s="123">
        <f>F102</f>
        <v>0</v>
      </c>
      <c r="D133" s="123">
        <f t="shared" si="66"/>
        <v>0</v>
      </c>
      <c r="E133" s="123">
        <f t="shared" si="65"/>
        <v>0</v>
      </c>
      <c r="F133" s="410"/>
      <c r="G133" s="410"/>
      <c r="H133" s="410"/>
      <c r="I133" s="410"/>
      <c r="J133" s="410"/>
      <c r="K133" s="410"/>
      <c r="L133" s="410"/>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3" t="s">
        <v>235</v>
      </c>
      <c r="C134" s="113">
        <f t="shared" ref="C134:E134" si="67">SUM(C129:C133)</f>
        <v>327840689.35190403</v>
      </c>
      <c r="D134" s="113">
        <f t="shared" si="67"/>
        <v>177914655.75271201</v>
      </c>
      <c r="E134" s="113">
        <f t="shared" si="67"/>
        <v>149926033.59919199</v>
      </c>
      <c r="F134" s="126"/>
      <c r="G134" s="126"/>
      <c r="H134" s="126"/>
      <c r="I134" s="127"/>
      <c r="J134" s="127"/>
      <c r="K134" s="127"/>
      <c r="L134" s="127"/>
      <c r="M134" s="127"/>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28" t="s">
        <v>178</v>
      </c>
      <c r="D135" s="129">
        <f>D134/C134</f>
        <v>0.54268631543090284</v>
      </c>
      <c r="E135" s="129">
        <f>E134/C134</f>
        <v>0.4573136845690971</v>
      </c>
      <c r="F135" s="15"/>
      <c r="G135" s="15"/>
      <c r="H135" s="15"/>
      <c r="I135" s="130"/>
      <c r="J135" s="130"/>
      <c r="K135" s="130"/>
      <c r="L135" s="18"/>
      <c r="M135" s="131">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2">
        <f>D135+E135</f>
        <v>1</v>
      </c>
      <c r="D136" s="15"/>
      <c r="E136" s="131">
        <v>-57003193.562899947</v>
      </c>
      <c r="F136" s="131"/>
      <c r="G136" s="131"/>
      <c r="H136" s="131"/>
      <c r="I136" s="131"/>
      <c r="J136" s="131"/>
      <c r="K136" s="131"/>
      <c r="L136" s="131"/>
      <c r="M136" s="131">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79" t="s">
        <v>1231</v>
      </c>
      <c r="C138" s="476"/>
      <c r="D138" s="476"/>
      <c r="E138" s="476"/>
      <c r="F138" s="476"/>
      <c r="G138" s="476"/>
      <c r="H138" s="476"/>
      <c r="I138" s="476"/>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40" t="s">
        <v>173</v>
      </c>
      <c r="C141" s="468" t="s">
        <v>239</v>
      </c>
      <c r="D141" s="407"/>
      <c r="E141" s="405"/>
      <c r="F141" s="404" t="s">
        <v>226</v>
      </c>
      <c r="G141" s="407"/>
      <c r="H141" s="407"/>
      <c r="I141" s="407"/>
      <c r="J141" s="407"/>
      <c r="K141" s="407"/>
      <c r="L141" s="405"/>
      <c r="M141" s="122"/>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41"/>
      <c r="C142" s="480" t="s">
        <v>240</v>
      </c>
      <c r="D142" s="480" t="s">
        <v>241</v>
      </c>
      <c r="E142" s="480" t="s">
        <v>1233</v>
      </c>
      <c r="F142" s="482" t="s">
        <v>228</v>
      </c>
      <c r="G142" s="482" t="s">
        <v>229</v>
      </c>
      <c r="H142" s="482" t="s">
        <v>230</v>
      </c>
      <c r="I142" s="482" t="s">
        <v>231</v>
      </c>
      <c r="J142" s="482" t="s">
        <v>232</v>
      </c>
      <c r="K142" s="482" t="s">
        <v>233</v>
      </c>
      <c r="L142" s="482" t="s">
        <v>234</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41"/>
      <c r="C143" s="441"/>
      <c r="D143" s="441"/>
      <c r="E143" s="441"/>
      <c r="F143" s="441"/>
      <c r="G143" s="441"/>
      <c r="H143" s="441"/>
      <c r="I143" s="441"/>
      <c r="J143" s="441"/>
      <c r="K143" s="441"/>
      <c r="L143" s="441"/>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41"/>
      <c r="C144" s="441"/>
      <c r="D144" s="441"/>
      <c r="E144" s="441"/>
      <c r="F144" s="441"/>
      <c r="G144" s="441"/>
      <c r="H144" s="441"/>
      <c r="I144" s="441"/>
      <c r="J144" s="441"/>
      <c r="K144" s="441"/>
      <c r="L144" s="441"/>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10"/>
      <c r="C145" s="410"/>
      <c r="D145" s="410"/>
      <c r="E145" s="410"/>
      <c r="F145" s="410"/>
      <c r="G145" s="410"/>
      <c r="H145" s="410"/>
      <c r="I145" s="410"/>
      <c r="J145" s="410"/>
      <c r="K145" s="410"/>
      <c r="L145" s="410"/>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48.75" customHeight="1" x14ac:dyDescent="0.25">
      <c r="A146" s="15"/>
      <c r="B146" s="72" t="str">
        <f>'PDI-03'!E53</f>
        <v>Plan operativo 1. Gestión de Áreas Naturales y Aulas Vivas del Campus</v>
      </c>
      <c r="C146" s="123">
        <f>+G39+(G146+H146+I146)/2</f>
        <v>171476621.05884776</v>
      </c>
      <c r="D146" s="123">
        <f>D129*1.03</f>
        <v>91552806.451680005</v>
      </c>
      <c r="E146" s="123">
        <f t="shared" ref="E146:E150" si="68">C146-D146</f>
        <v>79923814.607167751</v>
      </c>
      <c r="F146" s="483"/>
      <c r="G146" s="483">
        <v>60000000</v>
      </c>
      <c r="H146" s="483">
        <v>60000000</v>
      </c>
      <c r="I146" s="483">
        <v>40000000</v>
      </c>
      <c r="J146" s="483"/>
      <c r="K146" s="483"/>
      <c r="L146" s="483"/>
      <c r="M146" s="488"/>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72" t="str">
        <f>'PDI-03'!E54</f>
        <v>Plan operativo 2. Gestión Ambiental Universitaria</v>
      </c>
      <c r="C147" s="123">
        <f>+G54+(G146+H146+I146)/2</f>
        <v>171699288.97361338</v>
      </c>
      <c r="D147" s="123">
        <f t="shared" ref="D147:D150" si="69">D130*1.03</f>
        <v>91699288.973613366</v>
      </c>
      <c r="E147" s="123">
        <f t="shared" si="68"/>
        <v>80000000.000000015</v>
      </c>
      <c r="F147" s="441"/>
      <c r="G147" s="441"/>
      <c r="H147" s="441"/>
      <c r="I147" s="441"/>
      <c r="J147" s="441"/>
      <c r="K147" s="441"/>
      <c r="L147" s="441"/>
      <c r="M147" s="489"/>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72">
        <f>'PDI-03'!E55</f>
        <v>0</v>
      </c>
      <c r="C148" s="123">
        <f>G69</f>
        <v>0</v>
      </c>
      <c r="D148" s="123">
        <f t="shared" si="69"/>
        <v>0</v>
      </c>
      <c r="E148" s="123">
        <f t="shared" si="68"/>
        <v>0</v>
      </c>
      <c r="F148" s="441"/>
      <c r="G148" s="441"/>
      <c r="H148" s="441"/>
      <c r="I148" s="441"/>
      <c r="J148" s="441"/>
      <c r="K148" s="441"/>
      <c r="L148" s="441"/>
      <c r="M148" s="489"/>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2">
        <f>'PDI-03'!E56</f>
        <v>0</v>
      </c>
      <c r="C149" s="123">
        <f>G85</f>
        <v>0</v>
      </c>
      <c r="D149" s="123">
        <f t="shared" si="69"/>
        <v>0</v>
      </c>
      <c r="E149" s="123">
        <f t="shared" si="68"/>
        <v>0</v>
      </c>
      <c r="F149" s="441"/>
      <c r="G149" s="441"/>
      <c r="H149" s="441"/>
      <c r="I149" s="441"/>
      <c r="J149" s="441"/>
      <c r="K149" s="441"/>
      <c r="L149" s="441"/>
      <c r="M149" s="489"/>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72">
        <f>'PDI-03'!E57</f>
        <v>0</v>
      </c>
      <c r="C150" s="123">
        <f>G102</f>
        <v>0</v>
      </c>
      <c r="D150" s="123">
        <f t="shared" si="69"/>
        <v>0</v>
      </c>
      <c r="E150" s="123">
        <f t="shared" si="68"/>
        <v>0</v>
      </c>
      <c r="F150" s="410"/>
      <c r="G150" s="410"/>
      <c r="H150" s="410"/>
      <c r="I150" s="410"/>
      <c r="J150" s="410"/>
      <c r="K150" s="410"/>
      <c r="L150" s="410"/>
      <c r="M150" s="490"/>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3" t="s">
        <v>235</v>
      </c>
      <c r="C151" s="113">
        <f t="shared" ref="C151:E151" si="70">SUM(C146:C150)</f>
        <v>343175910.03246117</v>
      </c>
      <c r="D151" s="113">
        <f t="shared" si="70"/>
        <v>183252095.42529339</v>
      </c>
      <c r="E151" s="113">
        <f t="shared" si="70"/>
        <v>159923814.60716778</v>
      </c>
      <c r="F151" s="125"/>
      <c r="G151" s="125"/>
      <c r="H151" s="126"/>
      <c r="I151" s="127"/>
      <c r="J151" s="127"/>
      <c r="K151" s="127"/>
      <c r="L151" s="127"/>
      <c r="M151" s="127"/>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28" t="s">
        <v>178</v>
      </c>
      <c r="D152" s="129">
        <f>D151/C151</f>
        <v>0.53398880885304412</v>
      </c>
      <c r="E152" s="129">
        <f>E151/C151</f>
        <v>0.46601119114695583</v>
      </c>
      <c r="F152" s="15"/>
      <c r="G152" s="15"/>
      <c r="H152" s="15"/>
      <c r="I152" s="130"/>
      <c r="J152" s="130"/>
      <c r="K152" s="130"/>
      <c r="L152" s="18"/>
      <c r="M152" s="131">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2">
        <f>D152+E152</f>
        <v>1</v>
      </c>
      <c r="D153" s="15"/>
      <c r="E153" s="131">
        <v>-57003193.562899947</v>
      </c>
      <c r="F153" s="131"/>
      <c r="G153" s="131"/>
      <c r="H153" s="131"/>
      <c r="I153" s="131"/>
      <c r="J153" s="131"/>
      <c r="K153" s="131"/>
      <c r="L153" s="131"/>
      <c r="M153" s="131">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79" t="s">
        <v>1231</v>
      </c>
      <c r="C155" s="476"/>
      <c r="D155" s="476"/>
      <c r="E155" s="476"/>
      <c r="F155" s="476"/>
      <c r="G155" s="476"/>
      <c r="H155" s="476"/>
      <c r="I155" s="476"/>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40" t="s">
        <v>173</v>
      </c>
      <c r="C158" s="468" t="s">
        <v>242</v>
      </c>
      <c r="D158" s="407"/>
      <c r="E158" s="405"/>
      <c r="F158" s="404" t="s">
        <v>226</v>
      </c>
      <c r="G158" s="407"/>
      <c r="H158" s="407"/>
      <c r="I158" s="407"/>
      <c r="J158" s="407"/>
      <c r="K158" s="407"/>
      <c r="L158" s="405"/>
      <c r="M158" s="122"/>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41"/>
      <c r="C159" s="480" t="s">
        <v>243</v>
      </c>
      <c r="D159" s="480" t="s">
        <v>244</v>
      </c>
      <c r="E159" s="480" t="s">
        <v>1234</v>
      </c>
      <c r="F159" s="482" t="s">
        <v>228</v>
      </c>
      <c r="G159" s="482" t="s">
        <v>229</v>
      </c>
      <c r="H159" s="482" t="s">
        <v>230</v>
      </c>
      <c r="I159" s="482" t="s">
        <v>231</v>
      </c>
      <c r="J159" s="482" t="s">
        <v>232</v>
      </c>
      <c r="K159" s="482" t="s">
        <v>233</v>
      </c>
      <c r="L159" s="482" t="s">
        <v>234</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41"/>
      <c r="C160" s="441"/>
      <c r="D160" s="441"/>
      <c r="E160" s="441"/>
      <c r="F160" s="441"/>
      <c r="G160" s="441"/>
      <c r="H160" s="441"/>
      <c r="I160" s="441"/>
      <c r="J160" s="441"/>
      <c r="K160" s="441"/>
      <c r="L160" s="441"/>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41"/>
      <c r="C161" s="441"/>
      <c r="D161" s="441"/>
      <c r="E161" s="441"/>
      <c r="F161" s="441"/>
      <c r="G161" s="441"/>
      <c r="H161" s="441"/>
      <c r="I161" s="441"/>
      <c r="J161" s="441"/>
      <c r="K161" s="441"/>
      <c r="L161" s="441"/>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10"/>
      <c r="C162" s="410"/>
      <c r="D162" s="410"/>
      <c r="E162" s="410"/>
      <c r="F162" s="410"/>
      <c r="G162" s="410"/>
      <c r="H162" s="410"/>
      <c r="I162" s="410"/>
      <c r="J162" s="410"/>
      <c r="K162" s="410"/>
      <c r="L162" s="410"/>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54.75" customHeight="1" x14ac:dyDescent="0.25">
      <c r="A163" s="15"/>
      <c r="B163" s="72" t="str">
        <f>'PDI-03'!E53</f>
        <v>Plan operativo 1. Gestión de Áreas Naturales y Aulas Vivas del Campus</v>
      </c>
      <c r="C163" s="123">
        <f>+H39+(G163+H163+I163)/2</f>
        <v>179220919.69061318</v>
      </c>
      <c r="D163" s="123">
        <f>D146*1.03</f>
        <v>94299390.645230412</v>
      </c>
      <c r="E163" s="123">
        <f t="shared" ref="E163:E167" si="71">C163-D163</f>
        <v>84921529.045382768</v>
      </c>
      <c r="F163" s="483"/>
      <c r="G163" s="483">
        <v>60000000</v>
      </c>
      <c r="H163" s="483">
        <v>60000000</v>
      </c>
      <c r="I163" s="483">
        <v>50000000</v>
      </c>
      <c r="J163" s="483"/>
      <c r="K163" s="483"/>
      <c r="L163" s="484"/>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72" t="str">
        <f>'PDI-03'!E54</f>
        <v>Plan operativo 2. Gestión Ambiental Universitaria</v>
      </c>
      <c r="C164" s="123">
        <f>+H54+(G163+H163+I163)/2</f>
        <v>179450267.64282179</v>
      </c>
      <c r="D164" s="123">
        <f t="shared" ref="D164:D167" si="72">D147*1.03</f>
        <v>94450267.642821774</v>
      </c>
      <c r="E164" s="123">
        <f t="shared" si="71"/>
        <v>85000000.000000015</v>
      </c>
      <c r="F164" s="441"/>
      <c r="G164" s="441"/>
      <c r="H164" s="441"/>
      <c r="I164" s="441"/>
      <c r="J164" s="441"/>
      <c r="K164" s="441"/>
      <c r="L164" s="441"/>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72">
        <f>'PDI-03'!E55</f>
        <v>0</v>
      </c>
      <c r="C165" s="123">
        <f>H69</f>
        <v>0</v>
      </c>
      <c r="D165" s="123">
        <f t="shared" si="72"/>
        <v>0</v>
      </c>
      <c r="E165" s="123">
        <f t="shared" si="71"/>
        <v>0</v>
      </c>
      <c r="F165" s="441"/>
      <c r="G165" s="441"/>
      <c r="H165" s="441"/>
      <c r="I165" s="441"/>
      <c r="J165" s="441"/>
      <c r="K165" s="441"/>
      <c r="L165" s="441"/>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2">
        <f>'PDI-03'!E56</f>
        <v>0</v>
      </c>
      <c r="C166" s="123">
        <f>H85</f>
        <v>0</v>
      </c>
      <c r="D166" s="123">
        <f t="shared" si="72"/>
        <v>0</v>
      </c>
      <c r="E166" s="123">
        <f t="shared" si="71"/>
        <v>0</v>
      </c>
      <c r="F166" s="441"/>
      <c r="G166" s="441"/>
      <c r="H166" s="441"/>
      <c r="I166" s="441"/>
      <c r="J166" s="441"/>
      <c r="K166" s="441"/>
      <c r="L166" s="441"/>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72">
        <f>'PDI-03'!E57</f>
        <v>0</v>
      </c>
      <c r="C167" s="123">
        <f>H102</f>
        <v>0</v>
      </c>
      <c r="D167" s="123">
        <f t="shared" si="72"/>
        <v>0</v>
      </c>
      <c r="E167" s="123">
        <f t="shared" si="71"/>
        <v>0</v>
      </c>
      <c r="F167" s="410"/>
      <c r="G167" s="410"/>
      <c r="H167" s="410"/>
      <c r="I167" s="410"/>
      <c r="J167" s="410"/>
      <c r="K167" s="410"/>
      <c r="L167" s="410"/>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3" t="s">
        <v>235</v>
      </c>
      <c r="C168" s="113">
        <f t="shared" ref="C168:E168" si="73">SUM(C163:C167)</f>
        <v>358671187.33343494</v>
      </c>
      <c r="D168" s="113">
        <f t="shared" si="73"/>
        <v>188749658.2880522</v>
      </c>
      <c r="E168" s="113">
        <f t="shared" si="73"/>
        <v>169921529.0453828</v>
      </c>
      <c r="F168" s="126"/>
      <c r="G168" s="126"/>
      <c r="H168" s="126"/>
      <c r="I168" s="127"/>
      <c r="J168" s="127"/>
      <c r="K168" s="127"/>
      <c r="L168" s="127"/>
      <c r="M168" s="127"/>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28" t="s">
        <v>178</v>
      </c>
      <c r="D169" s="129">
        <f>D168/C168</f>
        <v>0.52624706124660925</v>
      </c>
      <c r="E169" s="129">
        <f>E168/C168</f>
        <v>0.47375293875339092</v>
      </c>
      <c r="F169" s="15"/>
      <c r="G169" s="15"/>
      <c r="H169" s="15"/>
      <c r="I169" s="130"/>
      <c r="J169" s="130"/>
      <c r="K169" s="130"/>
      <c r="L169" s="18"/>
      <c r="M169" s="131">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2">
        <f>D169+E169</f>
        <v>1.0000000000000002</v>
      </c>
      <c r="D170" s="15"/>
      <c r="E170" s="131">
        <v>-57003193.562899947</v>
      </c>
      <c r="F170" s="131"/>
      <c r="G170" s="131"/>
      <c r="H170" s="131"/>
      <c r="I170" s="131"/>
      <c r="J170" s="131"/>
      <c r="K170" s="131"/>
      <c r="L170" s="131"/>
      <c r="M170" s="131">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3"/>
      <c r="D171" s="15"/>
      <c r="E171" s="131"/>
      <c r="F171" s="131"/>
      <c r="G171" s="131"/>
      <c r="H171" s="131"/>
      <c r="I171" s="131"/>
      <c r="J171" s="131"/>
      <c r="K171" s="131"/>
      <c r="L171" s="131"/>
      <c r="M171" s="131"/>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79" t="s">
        <v>1231</v>
      </c>
      <c r="C172" s="476"/>
      <c r="D172" s="476"/>
      <c r="E172" s="476"/>
      <c r="F172" s="476"/>
      <c r="G172" s="476"/>
      <c r="H172" s="476"/>
      <c r="I172" s="476"/>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3"/>
      <c r="D173" s="15"/>
      <c r="E173" s="131"/>
      <c r="F173" s="131"/>
      <c r="G173" s="131"/>
      <c r="H173" s="131"/>
      <c r="I173" s="131"/>
      <c r="J173" s="131"/>
      <c r="K173" s="131"/>
      <c r="L173" s="131"/>
      <c r="M173" s="131"/>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85" t="s">
        <v>173</v>
      </c>
      <c r="C175" s="486" t="s">
        <v>245</v>
      </c>
      <c r="D175" s="407"/>
      <c r="E175" s="407"/>
      <c r="F175" s="407"/>
      <c r="G175" s="407"/>
      <c r="H175" s="407"/>
      <c r="I175" s="407"/>
      <c r="J175" s="407"/>
      <c r="K175" s="407"/>
      <c r="L175" s="407"/>
      <c r="M175" s="405"/>
      <c r="N175" s="134"/>
      <c r="O175" s="134"/>
      <c r="P175" s="134"/>
      <c r="Q175" s="134"/>
      <c r="R175" s="134"/>
      <c r="S175" s="134"/>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41"/>
      <c r="C176" s="487" t="s">
        <v>210</v>
      </c>
      <c r="D176" s="487" t="s">
        <v>237</v>
      </c>
      <c r="E176" s="487" t="s">
        <v>240</v>
      </c>
      <c r="F176" s="487" t="s">
        <v>243</v>
      </c>
      <c r="G176" s="480" t="s">
        <v>246</v>
      </c>
      <c r="H176" s="480" t="s">
        <v>247</v>
      </c>
      <c r="I176" s="480" t="s">
        <v>248</v>
      </c>
      <c r="J176" s="480" t="s">
        <v>249</v>
      </c>
      <c r="K176" s="480" t="s">
        <v>250</v>
      </c>
      <c r="L176" s="480" t="s">
        <v>251</v>
      </c>
      <c r="M176" s="480" t="s">
        <v>252</v>
      </c>
      <c r="N176" s="491"/>
      <c r="O176" s="491"/>
      <c r="P176" s="491"/>
      <c r="Q176" s="491"/>
      <c r="R176" s="491"/>
      <c r="S176" s="491"/>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10"/>
      <c r="C177" s="410"/>
      <c r="D177" s="410"/>
      <c r="E177" s="410"/>
      <c r="F177" s="410"/>
      <c r="G177" s="410"/>
      <c r="H177" s="410"/>
      <c r="I177" s="410"/>
      <c r="J177" s="410"/>
      <c r="K177" s="410"/>
      <c r="L177" s="410"/>
      <c r="M177" s="410"/>
      <c r="N177" s="490"/>
      <c r="O177" s="490"/>
      <c r="P177" s="490"/>
      <c r="Q177" s="490"/>
      <c r="R177" s="490"/>
      <c r="S177" s="490"/>
      <c r="T177" s="15"/>
      <c r="U177" s="15"/>
      <c r="V177" s="15"/>
      <c r="W177" s="15"/>
      <c r="X177" s="15"/>
      <c r="Y177" s="15"/>
      <c r="Z177" s="15"/>
      <c r="AA177" s="15"/>
      <c r="AB177" s="15"/>
      <c r="AC177" s="15"/>
      <c r="AD177" s="15"/>
      <c r="AE177" s="15"/>
      <c r="AF177" s="15"/>
      <c r="AG177" s="15"/>
      <c r="AH177" s="15"/>
      <c r="AI177" s="15"/>
    </row>
    <row r="178" spans="1:35" ht="51" customHeight="1" x14ac:dyDescent="0.25">
      <c r="A178" s="15"/>
      <c r="B178" s="72" t="str">
        <f>'PDI-03'!E53</f>
        <v>Plan operativo 1. Gestión de Áreas Naturales y Aulas Vivas del Campus</v>
      </c>
      <c r="C178" s="123">
        <f t="shared" ref="C178:C182" si="74">+C113</f>
        <v>156058385.13099998</v>
      </c>
      <c r="D178" s="123">
        <f t="shared" ref="D178:D182" si="75">C129</f>
        <v>163812253.455192</v>
      </c>
      <c r="E178" s="123">
        <f t="shared" ref="E178:E182" si="76">C146</f>
        <v>171476621.05884776</v>
      </c>
      <c r="F178" s="123">
        <f t="shared" ref="F178:F182" si="77">C163</f>
        <v>179220919.69061318</v>
      </c>
      <c r="G178" s="123">
        <f>SUM(C178:F178)</f>
        <v>670568179.33565295</v>
      </c>
      <c r="H178" s="123">
        <f t="shared" ref="H178:I178" si="78">D113+D129+D146+D163</f>
        <v>360868474.95291042</v>
      </c>
      <c r="I178" s="123">
        <f t="shared" si="78"/>
        <v>309699704.38274252</v>
      </c>
      <c r="J178" s="123">
        <f t="shared" ref="J178:J182" si="79">E113</f>
        <v>69928327.130999982</v>
      </c>
      <c r="K178" s="123">
        <f t="shared" ref="K178:K182" si="80">E129</f>
        <v>74926033.599191993</v>
      </c>
      <c r="L178" s="123">
        <f t="shared" ref="L178:L182" si="81">E146</f>
        <v>79923814.607167751</v>
      </c>
      <c r="M178" s="123">
        <f t="shared" ref="M178:M182" si="82">E163</f>
        <v>84921529.045382768</v>
      </c>
      <c r="N178" s="135"/>
      <c r="O178" s="488"/>
      <c r="P178" s="488"/>
      <c r="Q178" s="488"/>
      <c r="R178" s="488"/>
      <c r="S178" s="488"/>
      <c r="T178" s="15"/>
      <c r="U178" s="15"/>
      <c r="V178" s="15"/>
      <c r="W178" s="15"/>
      <c r="X178" s="15"/>
      <c r="Y178" s="15"/>
      <c r="Z178" s="15"/>
      <c r="AA178" s="15"/>
      <c r="AB178" s="15"/>
      <c r="AC178" s="15"/>
      <c r="AD178" s="15"/>
      <c r="AE178" s="15"/>
      <c r="AF178" s="15"/>
      <c r="AG178" s="15"/>
      <c r="AH178" s="15"/>
      <c r="AI178" s="15"/>
    </row>
    <row r="179" spans="1:35" ht="40.5" customHeight="1" x14ac:dyDescent="0.25">
      <c r="A179" s="15"/>
      <c r="B179" s="72" t="str">
        <f>'PDI-03'!E54</f>
        <v>Plan operativo 2. Gestión Ambiental Universitaria</v>
      </c>
      <c r="C179" s="123">
        <f t="shared" si="74"/>
        <v>156267864.241</v>
      </c>
      <c r="D179" s="123">
        <f t="shared" si="75"/>
        <v>164028435.89671201</v>
      </c>
      <c r="E179" s="123">
        <f t="shared" si="76"/>
        <v>171699288.97361338</v>
      </c>
      <c r="F179" s="123">
        <f t="shared" si="77"/>
        <v>179450267.64282179</v>
      </c>
      <c r="G179" s="123">
        <f t="shared" ref="G179:G182" si="83">SUM(C179:F179)</f>
        <v>671445856.75414717</v>
      </c>
      <c r="H179" s="123">
        <f t="shared" ref="H179:I179" si="84">D114+D130+D147+D164</f>
        <v>361445856.75414717</v>
      </c>
      <c r="I179" s="123">
        <f t="shared" si="84"/>
        <v>310000000</v>
      </c>
      <c r="J179" s="123">
        <f t="shared" si="79"/>
        <v>70000000</v>
      </c>
      <c r="K179" s="123">
        <f t="shared" si="80"/>
        <v>75000000</v>
      </c>
      <c r="L179" s="123">
        <f t="shared" si="81"/>
        <v>80000000.000000015</v>
      </c>
      <c r="M179" s="123">
        <f t="shared" si="82"/>
        <v>85000000.000000015</v>
      </c>
      <c r="N179" s="135"/>
      <c r="O179" s="489"/>
      <c r="P179" s="489"/>
      <c r="Q179" s="489"/>
      <c r="R179" s="489"/>
      <c r="S179" s="489"/>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136"/>
      <c r="C180" s="123">
        <f t="shared" si="74"/>
        <v>0</v>
      </c>
      <c r="D180" s="123">
        <f t="shared" si="75"/>
        <v>0</v>
      </c>
      <c r="E180" s="123">
        <f t="shared" si="76"/>
        <v>0</v>
      </c>
      <c r="F180" s="123">
        <f t="shared" si="77"/>
        <v>0</v>
      </c>
      <c r="G180" s="123">
        <f t="shared" si="83"/>
        <v>0</v>
      </c>
      <c r="H180" s="123">
        <f t="shared" ref="H180:I180" si="85">D115+D131+D148+D165</f>
        <v>0</v>
      </c>
      <c r="I180" s="123">
        <f t="shared" si="85"/>
        <v>0</v>
      </c>
      <c r="J180" s="123">
        <f t="shared" si="79"/>
        <v>0</v>
      </c>
      <c r="K180" s="123">
        <f t="shared" si="80"/>
        <v>0</v>
      </c>
      <c r="L180" s="123">
        <f t="shared" si="81"/>
        <v>0</v>
      </c>
      <c r="M180" s="123">
        <f t="shared" si="82"/>
        <v>0</v>
      </c>
      <c r="N180" s="135"/>
      <c r="O180" s="489"/>
      <c r="P180" s="489"/>
      <c r="Q180" s="489"/>
      <c r="R180" s="489"/>
      <c r="S180" s="489"/>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136"/>
      <c r="C181" s="123">
        <f t="shared" si="74"/>
        <v>0</v>
      </c>
      <c r="D181" s="123">
        <f t="shared" si="75"/>
        <v>0</v>
      </c>
      <c r="E181" s="123">
        <f t="shared" si="76"/>
        <v>0</v>
      </c>
      <c r="F181" s="123">
        <f t="shared" si="77"/>
        <v>0</v>
      </c>
      <c r="G181" s="123">
        <f t="shared" si="83"/>
        <v>0</v>
      </c>
      <c r="H181" s="123">
        <f t="shared" ref="H181:I181" si="86">D116+D132+D149+D166</f>
        <v>0</v>
      </c>
      <c r="I181" s="123">
        <f t="shared" si="86"/>
        <v>0</v>
      </c>
      <c r="J181" s="123">
        <f t="shared" si="79"/>
        <v>0</v>
      </c>
      <c r="K181" s="123">
        <f t="shared" si="80"/>
        <v>0</v>
      </c>
      <c r="L181" s="123">
        <f t="shared" si="81"/>
        <v>0</v>
      </c>
      <c r="M181" s="123">
        <f t="shared" si="82"/>
        <v>0</v>
      </c>
      <c r="N181" s="135"/>
      <c r="O181" s="489"/>
      <c r="P181" s="489"/>
      <c r="Q181" s="489"/>
      <c r="R181" s="489"/>
      <c r="S181" s="489"/>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36">
        <f>'PDI-03'!E81</f>
        <v>0</v>
      </c>
      <c r="C182" s="123">
        <f t="shared" si="74"/>
        <v>0</v>
      </c>
      <c r="D182" s="123">
        <f t="shared" si="75"/>
        <v>0</v>
      </c>
      <c r="E182" s="123">
        <f t="shared" si="76"/>
        <v>0</v>
      </c>
      <c r="F182" s="123">
        <f t="shared" si="77"/>
        <v>0</v>
      </c>
      <c r="G182" s="123">
        <f t="shared" si="83"/>
        <v>0</v>
      </c>
      <c r="H182" s="123">
        <f t="shared" ref="H182:I182" si="87">D117+D133+D150+D167</f>
        <v>0</v>
      </c>
      <c r="I182" s="123">
        <f t="shared" si="87"/>
        <v>0</v>
      </c>
      <c r="J182" s="123">
        <f t="shared" si="79"/>
        <v>0</v>
      </c>
      <c r="K182" s="123">
        <f t="shared" si="80"/>
        <v>0</v>
      </c>
      <c r="L182" s="123">
        <f t="shared" si="81"/>
        <v>0</v>
      </c>
      <c r="M182" s="123">
        <f t="shared" si="82"/>
        <v>0</v>
      </c>
      <c r="N182" s="135"/>
      <c r="O182" s="490"/>
      <c r="P182" s="490"/>
      <c r="Q182" s="490"/>
      <c r="R182" s="490"/>
      <c r="S182" s="490"/>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3" t="s">
        <v>235</v>
      </c>
      <c r="C183" s="113">
        <f t="shared" ref="C183:M183" si="88">SUM(C178:C182)</f>
        <v>312326249.37199998</v>
      </c>
      <c r="D183" s="113">
        <f t="shared" si="88"/>
        <v>327840689.35190403</v>
      </c>
      <c r="E183" s="113">
        <f t="shared" si="88"/>
        <v>343175910.03246117</v>
      </c>
      <c r="F183" s="113">
        <f t="shared" si="88"/>
        <v>358671187.33343494</v>
      </c>
      <c r="G183" s="113">
        <f t="shared" si="88"/>
        <v>1342014036.0898001</v>
      </c>
      <c r="H183" s="113">
        <f t="shared" si="88"/>
        <v>722314331.7070576</v>
      </c>
      <c r="I183" s="113">
        <f t="shared" si="88"/>
        <v>619699704.38274252</v>
      </c>
      <c r="J183" s="113">
        <f t="shared" si="88"/>
        <v>139928327.13099998</v>
      </c>
      <c r="K183" s="113">
        <f t="shared" si="88"/>
        <v>149926033.59919199</v>
      </c>
      <c r="L183" s="113">
        <f t="shared" si="88"/>
        <v>159923814.60716778</v>
      </c>
      <c r="M183" s="113">
        <f t="shared" si="88"/>
        <v>169921529.0453828</v>
      </c>
      <c r="N183" s="125"/>
      <c r="O183" s="127"/>
      <c r="P183" s="127"/>
      <c r="Q183" s="127"/>
      <c r="R183" s="127"/>
      <c r="S183" s="127"/>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5"/>
      <c r="D184" s="131">
        <v>941808560.23000002</v>
      </c>
      <c r="E184" s="131"/>
      <c r="F184" s="15"/>
      <c r="G184" s="113" t="s">
        <v>178</v>
      </c>
      <c r="H184" s="129">
        <f>H183/G183</f>
        <v>0.53823157752630568</v>
      </c>
      <c r="I184" s="137">
        <f>I183/G183</f>
        <v>0.46176842247369437</v>
      </c>
      <c r="J184" s="15"/>
      <c r="K184" s="130"/>
      <c r="L184" s="130"/>
      <c r="M184" s="130"/>
      <c r="N184" s="18"/>
      <c r="O184" s="131">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5"/>
      <c r="D185" s="131">
        <v>-107794641.23000002</v>
      </c>
      <c r="E185" s="131"/>
      <c r="F185" s="15"/>
      <c r="G185" s="132">
        <f>H184+I184</f>
        <v>1</v>
      </c>
      <c r="H185" s="131"/>
      <c r="I185" s="131"/>
      <c r="J185" s="131"/>
      <c r="K185" s="131"/>
      <c r="L185" s="131"/>
      <c r="M185" s="131"/>
      <c r="N185" s="131"/>
      <c r="O185" s="131">
        <v>54047675.089101434</v>
      </c>
      <c r="P185" s="116"/>
      <c r="Q185" s="116"/>
      <c r="R185" s="112"/>
      <c r="S185" s="112"/>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97"/>
      <c r="C223" s="97"/>
      <c r="D223" s="97"/>
      <c r="E223" s="97"/>
      <c r="F223" s="97"/>
      <c r="G223" s="97"/>
      <c r="H223" s="97"/>
      <c r="I223" s="97"/>
      <c r="J223" s="97"/>
      <c r="K223" s="97"/>
      <c r="L223" s="97"/>
      <c r="M223" s="15"/>
      <c r="N223" s="97"/>
      <c r="O223" s="97"/>
      <c r="P223" s="97"/>
      <c r="Q223" s="97"/>
      <c r="R223" s="97"/>
      <c r="S223" s="97"/>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97"/>
      <c r="C224" s="97"/>
      <c r="D224" s="97"/>
      <c r="E224" s="97"/>
      <c r="F224" s="97"/>
      <c r="G224" s="97"/>
      <c r="H224" s="97"/>
      <c r="I224" s="97"/>
      <c r="J224" s="97"/>
      <c r="K224" s="97"/>
      <c r="L224" s="97"/>
      <c r="M224" s="15"/>
      <c r="N224" s="97"/>
      <c r="O224" s="97"/>
      <c r="P224" s="97"/>
      <c r="Q224" s="97"/>
      <c r="R224" s="97"/>
      <c r="S224" s="97"/>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97"/>
      <c r="C225" s="97"/>
      <c r="D225" s="97"/>
      <c r="E225" s="97"/>
      <c r="F225" s="97"/>
      <c r="G225" s="97"/>
      <c r="H225" s="97"/>
      <c r="I225" s="97"/>
      <c r="J225" s="97"/>
      <c r="K225" s="97"/>
      <c r="L225" s="97"/>
      <c r="M225" s="15"/>
      <c r="N225" s="97"/>
      <c r="O225" s="97"/>
      <c r="P225" s="97"/>
      <c r="Q225" s="97"/>
      <c r="R225" s="97"/>
      <c r="S225" s="97"/>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97"/>
      <c r="C226" s="97"/>
      <c r="D226" s="97"/>
      <c r="E226" s="97"/>
      <c r="F226" s="97"/>
      <c r="G226" s="97"/>
      <c r="H226" s="97"/>
      <c r="I226" s="97"/>
      <c r="J226" s="97"/>
      <c r="K226" s="97"/>
      <c r="L226" s="97"/>
      <c r="M226" s="15"/>
      <c r="N226" s="97"/>
      <c r="O226" s="97"/>
      <c r="P226" s="97"/>
      <c r="Q226" s="97"/>
      <c r="R226" s="97"/>
      <c r="S226" s="97"/>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97"/>
      <c r="C227" s="97"/>
      <c r="D227" s="97"/>
      <c r="E227" s="97"/>
      <c r="F227" s="97"/>
      <c r="G227" s="97"/>
      <c r="H227" s="97"/>
      <c r="I227" s="97"/>
      <c r="J227" s="97"/>
      <c r="K227" s="97"/>
      <c r="L227" s="97"/>
      <c r="M227" s="15"/>
      <c r="N227" s="97"/>
      <c r="O227" s="97"/>
      <c r="P227" s="97"/>
      <c r="Q227" s="97"/>
      <c r="R227" s="97"/>
      <c r="S227" s="97"/>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97"/>
      <c r="C228" s="97"/>
      <c r="D228" s="97"/>
      <c r="E228" s="97"/>
      <c r="F228" s="97"/>
      <c r="G228" s="97"/>
      <c r="H228" s="97"/>
      <c r="I228" s="97"/>
      <c r="J228" s="97"/>
      <c r="K228" s="97"/>
      <c r="L228" s="97"/>
      <c r="M228" s="15"/>
      <c r="N228" s="97"/>
      <c r="O228" s="97"/>
      <c r="P228" s="97"/>
      <c r="Q228" s="97"/>
      <c r="R228" s="97"/>
      <c r="S228" s="97"/>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97"/>
      <c r="C229" s="97"/>
      <c r="D229" s="97"/>
      <c r="E229" s="97"/>
      <c r="F229" s="97"/>
      <c r="G229" s="97"/>
      <c r="H229" s="97"/>
      <c r="I229" s="97"/>
      <c r="J229" s="97"/>
      <c r="K229" s="97"/>
      <c r="L229" s="97"/>
      <c r="M229" s="15"/>
      <c r="N229" s="97"/>
      <c r="O229" s="97"/>
      <c r="P229" s="97"/>
      <c r="Q229" s="97"/>
      <c r="R229" s="97"/>
      <c r="S229" s="97"/>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97"/>
      <c r="C230" s="97"/>
      <c r="D230" s="97"/>
      <c r="E230" s="97"/>
      <c r="F230" s="97"/>
      <c r="G230" s="97"/>
      <c r="H230" s="97"/>
      <c r="I230" s="97"/>
      <c r="J230" s="97"/>
      <c r="K230" s="97"/>
      <c r="L230" s="97"/>
      <c r="M230" s="15"/>
      <c r="N230" s="97"/>
      <c r="O230" s="97"/>
      <c r="P230" s="97"/>
      <c r="Q230" s="97"/>
      <c r="R230" s="97"/>
      <c r="S230" s="97"/>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97"/>
      <c r="C231" s="97"/>
      <c r="D231" s="97"/>
      <c r="E231" s="97"/>
      <c r="F231" s="97"/>
      <c r="G231" s="97"/>
      <c r="H231" s="97"/>
      <c r="I231" s="97"/>
      <c r="J231" s="97"/>
      <c r="K231" s="97"/>
      <c r="L231" s="97"/>
      <c r="M231" s="15"/>
      <c r="N231" s="97"/>
      <c r="O231" s="97"/>
      <c r="P231" s="97"/>
      <c r="Q231" s="97"/>
      <c r="R231" s="97"/>
      <c r="S231" s="97"/>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97"/>
      <c r="C232" s="97"/>
      <c r="D232" s="97"/>
      <c r="E232" s="97"/>
      <c r="F232" s="97"/>
      <c r="G232" s="97"/>
      <c r="H232" s="97"/>
      <c r="I232" s="97"/>
      <c r="J232" s="97"/>
      <c r="K232" s="97"/>
      <c r="L232" s="97"/>
      <c r="M232" s="15"/>
      <c r="N232" s="97"/>
      <c r="O232" s="97"/>
      <c r="P232" s="97"/>
      <c r="Q232" s="97"/>
      <c r="R232" s="97"/>
      <c r="S232" s="97"/>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97"/>
      <c r="C233" s="97"/>
      <c r="D233" s="97"/>
      <c r="E233" s="97"/>
      <c r="F233" s="97"/>
      <c r="G233" s="97"/>
      <c r="H233" s="97"/>
      <c r="I233" s="97"/>
      <c r="J233" s="97"/>
      <c r="K233" s="97"/>
      <c r="L233" s="97"/>
      <c r="M233" s="15"/>
      <c r="N233" s="97"/>
      <c r="O233" s="97"/>
      <c r="P233" s="97"/>
      <c r="Q233" s="97"/>
      <c r="R233" s="97"/>
      <c r="S233" s="97"/>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97"/>
      <c r="C234" s="97"/>
      <c r="D234" s="97"/>
      <c r="E234" s="97"/>
      <c r="F234" s="97"/>
      <c r="G234" s="97"/>
      <c r="H234" s="97"/>
      <c r="I234" s="97"/>
      <c r="J234" s="97"/>
      <c r="K234" s="97"/>
      <c r="L234" s="97"/>
      <c r="M234" s="15"/>
      <c r="N234" s="97"/>
      <c r="O234" s="97"/>
      <c r="P234" s="97"/>
      <c r="Q234" s="97"/>
      <c r="R234" s="97"/>
      <c r="S234" s="97"/>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97"/>
      <c r="C235" s="97"/>
      <c r="D235" s="97"/>
      <c r="E235" s="97"/>
      <c r="F235" s="97"/>
      <c r="G235" s="97"/>
      <c r="H235" s="97"/>
      <c r="I235" s="97"/>
      <c r="J235" s="97"/>
      <c r="K235" s="97"/>
      <c r="L235" s="97"/>
      <c r="M235" s="15"/>
      <c r="N235" s="97"/>
      <c r="O235" s="97"/>
      <c r="P235" s="97"/>
      <c r="Q235" s="97"/>
      <c r="R235" s="97"/>
      <c r="S235" s="97"/>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97"/>
      <c r="C236" s="97"/>
      <c r="D236" s="97"/>
      <c r="E236" s="97"/>
      <c r="F236" s="97"/>
      <c r="G236" s="97"/>
      <c r="H236" s="97"/>
      <c r="I236" s="97"/>
      <c r="J236" s="97"/>
      <c r="K236" s="97"/>
      <c r="L236" s="97"/>
      <c r="M236" s="15"/>
      <c r="N236" s="97"/>
      <c r="O236" s="97"/>
      <c r="P236" s="97"/>
      <c r="Q236" s="97"/>
      <c r="R236" s="97"/>
      <c r="S236" s="97"/>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97"/>
      <c r="C237" s="97"/>
      <c r="D237" s="97"/>
      <c r="E237" s="97"/>
      <c r="F237" s="97"/>
      <c r="G237" s="97"/>
      <c r="H237" s="97"/>
      <c r="I237" s="97"/>
      <c r="J237" s="97"/>
      <c r="K237" s="97"/>
      <c r="L237" s="97"/>
      <c r="M237" s="15"/>
      <c r="N237" s="97"/>
      <c r="O237" s="97"/>
      <c r="P237" s="97"/>
      <c r="Q237" s="97"/>
      <c r="R237" s="97"/>
      <c r="S237" s="97"/>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97"/>
      <c r="C238" s="97"/>
      <c r="D238" s="97"/>
      <c r="E238" s="97"/>
      <c r="F238" s="97"/>
      <c r="G238" s="97"/>
      <c r="H238" s="97"/>
      <c r="I238" s="97"/>
      <c r="J238" s="97"/>
      <c r="K238" s="97"/>
      <c r="L238" s="97"/>
      <c r="M238" s="15"/>
      <c r="N238" s="97"/>
      <c r="O238" s="97"/>
      <c r="P238" s="97"/>
      <c r="Q238" s="97"/>
      <c r="R238" s="97"/>
      <c r="S238" s="97"/>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97"/>
      <c r="C239" s="97"/>
      <c r="D239" s="97"/>
      <c r="E239" s="97"/>
      <c r="F239" s="97"/>
      <c r="G239" s="97"/>
      <c r="H239" s="97"/>
      <c r="I239" s="97"/>
      <c r="J239" s="97"/>
      <c r="K239" s="97"/>
      <c r="L239" s="97"/>
      <c r="M239" s="15"/>
      <c r="N239" s="97"/>
      <c r="O239" s="97"/>
      <c r="P239" s="97"/>
      <c r="Q239" s="97"/>
      <c r="R239" s="97"/>
      <c r="S239" s="97"/>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97"/>
      <c r="C240" s="97"/>
      <c r="D240" s="97"/>
      <c r="E240" s="97"/>
      <c r="F240" s="97"/>
      <c r="G240" s="97"/>
      <c r="H240" s="97"/>
      <c r="I240" s="97"/>
      <c r="J240" s="97"/>
      <c r="K240" s="97"/>
      <c r="L240" s="97"/>
      <c r="M240" s="15"/>
      <c r="N240" s="97"/>
      <c r="O240" s="97"/>
      <c r="P240" s="97"/>
      <c r="Q240" s="97"/>
      <c r="R240" s="97"/>
      <c r="S240" s="97"/>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97"/>
      <c r="C241" s="97"/>
      <c r="D241" s="97"/>
      <c r="E241" s="97"/>
      <c r="F241" s="97"/>
      <c r="G241" s="97"/>
      <c r="H241" s="97"/>
      <c r="I241" s="97"/>
      <c r="J241" s="97"/>
      <c r="K241" s="97"/>
      <c r="L241" s="97"/>
      <c r="M241" s="15"/>
      <c r="N241" s="97"/>
      <c r="O241" s="97"/>
      <c r="P241" s="97"/>
      <c r="Q241" s="97"/>
      <c r="R241" s="97"/>
      <c r="S241" s="97"/>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97"/>
      <c r="C242" s="97"/>
      <c r="D242" s="97"/>
      <c r="E242" s="97"/>
      <c r="F242" s="97"/>
      <c r="G242" s="97"/>
      <c r="H242" s="97"/>
      <c r="I242" s="97"/>
      <c r="J242" s="97"/>
      <c r="K242" s="97"/>
      <c r="L242" s="97"/>
      <c r="M242" s="15"/>
      <c r="N242" s="97"/>
      <c r="O242" s="97"/>
      <c r="P242" s="97"/>
      <c r="Q242" s="97"/>
      <c r="R242" s="97"/>
      <c r="S242" s="97"/>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97"/>
      <c r="C243" s="97"/>
      <c r="D243" s="97"/>
      <c r="E243" s="97"/>
      <c r="F243" s="97"/>
      <c r="G243" s="97"/>
      <c r="H243" s="97"/>
      <c r="I243" s="97"/>
      <c r="J243" s="97"/>
      <c r="K243" s="97"/>
      <c r="L243" s="97"/>
      <c r="M243" s="15"/>
      <c r="N243" s="97"/>
      <c r="O243" s="97"/>
      <c r="P243" s="97"/>
      <c r="Q243" s="97"/>
      <c r="R243" s="97"/>
      <c r="S243" s="97"/>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97"/>
      <c r="C244" s="97"/>
      <c r="D244" s="97"/>
      <c r="E244" s="97"/>
      <c r="F244" s="97"/>
      <c r="G244" s="97"/>
      <c r="H244" s="97"/>
      <c r="I244" s="97"/>
      <c r="J244" s="97"/>
      <c r="K244" s="97"/>
      <c r="L244" s="97"/>
      <c r="M244" s="15"/>
      <c r="N244" s="97"/>
      <c r="O244" s="97"/>
      <c r="P244" s="97"/>
      <c r="Q244" s="97"/>
      <c r="R244" s="97"/>
      <c r="S244" s="97"/>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97"/>
      <c r="C245" s="97"/>
      <c r="D245" s="97"/>
      <c r="E245" s="97"/>
      <c r="F245" s="97"/>
      <c r="G245" s="97"/>
      <c r="H245" s="97"/>
      <c r="I245" s="97"/>
      <c r="J245" s="97"/>
      <c r="K245" s="97"/>
      <c r="L245" s="97"/>
      <c r="M245" s="15"/>
      <c r="N245" s="97"/>
      <c r="O245" s="97"/>
      <c r="P245" s="97"/>
      <c r="Q245" s="97"/>
      <c r="R245" s="97"/>
      <c r="S245" s="97"/>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97"/>
      <c r="C246" s="97"/>
      <c r="D246" s="97"/>
      <c r="E246" s="97"/>
      <c r="F246" s="97"/>
      <c r="G246" s="97"/>
      <c r="H246" s="97"/>
      <c r="I246" s="97"/>
      <c r="J246" s="97"/>
      <c r="K246" s="97"/>
      <c r="L246" s="97"/>
      <c r="M246" s="15"/>
      <c r="N246" s="97"/>
      <c r="O246" s="97"/>
      <c r="P246" s="97"/>
      <c r="Q246" s="97"/>
      <c r="R246" s="97"/>
      <c r="S246" s="97"/>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97"/>
      <c r="C247" s="97"/>
      <c r="D247" s="97"/>
      <c r="E247" s="97"/>
      <c r="F247" s="97"/>
      <c r="G247" s="97"/>
      <c r="H247" s="97"/>
      <c r="I247" s="97"/>
      <c r="J247" s="97"/>
      <c r="K247" s="97"/>
      <c r="L247" s="97"/>
      <c r="M247" s="15"/>
      <c r="N247" s="97"/>
      <c r="O247" s="97"/>
      <c r="P247" s="97"/>
      <c r="Q247" s="97"/>
      <c r="R247" s="97"/>
      <c r="S247" s="97"/>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97"/>
      <c r="C248" s="97"/>
      <c r="D248" s="97"/>
      <c r="E248" s="97"/>
      <c r="F248" s="97"/>
      <c r="G248" s="97"/>
      <c r="H248" s="97"/>
      <c r="I248" s="97"/>
      <c r="J248" s="97"/>
      <c r="K248" s="97"/>
      <c r="L248" s="97"/>
      <c r="M248" s="15"/>
      <c r="N248" s="97"/>
      <c r="O248" s="97"/>
      <c r="P248" s="97"/>
      <c r="Q248" s="97"/>
      <c r="R248" s="97"/>
      <c r="S248" s="97"/>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97"/>
      <c r="C249" s="97"/>
      <c r="D249" s="97"/>
      <c r="E249" s="97"/>
      <c r="F249" s="97"/>
      <c r="G249" s="97"/>
      <c r="H249" s="97"/>
      <c r="I249" s="97"/>
      <c r="J249" s="97"/>
      <c r="K249" s="97"/>
      <c r="L249" s="97"/>
      <c r="M249" s="15"/>
      <c r="N249" s="97"/>
      <c r="O249" s="97"/>
      <c r="P249" s="97"/>
      <c r="Q249" s="97"/>
      <c r="R249" s="97"/>
      <c r="S249" s="97"/>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97"/>
      <c r="C250" s="97"/>
      <c r="D250" s="97"/>
      <c r="E250" s="97"/>
      <c r="F250" s="97"/>
      <c r="G250" s="97"/>
      <c r="H250" s="97"/>
      <c r="I250" s="97"/>
      <c r="J250" s="97"/>
      <c r="K250" s="97"/>
      <c r="L250" s="97"/>
      <c r="M250" s="15"/>
      <c r="N250" s="97"/>
      <c r="O250" s="97"/>
      <c r="P250" s="97"/>
      <c r="Q250" s="97"/>
      <c r="R250" s="97"/>
      <c r="S250" s="97"/>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97"/>
      <c r="C251" s="97"/>
      <c r="D251" s="97"/>
      <c r="E251" s="97"/>
      <c r="F251" s="97"/>
      <c r="G251" s="97"/>
      <c r="H251" s="97"/>
      <c r="I251" s="97"/>
      <c r="J251" s="97"/>
      <c r="K251" s="97"/>
      <c r="L251" s="97"/>
      <c r="M251" s="15"/>
      <c r="N251" s="97"/>
      <c r="O251" s="97"/>
      <c r="P251" s="97"/>
      <c r="Q251" s="97"/>
      <c r="R251" s="97"/>
      <c r="S251" s="97"/>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97"/>
      <c r="C252" s="97"/>
      <c r="D252" s="97"/>
      <c r="E252" s="97"/>
      <c r="F252" s="97"/>
      <c r="G252" s="97"/>
      <c r="H252" s="97"/>
      <c r="I252" s="97"/>
      <c r="J252" s="97"/>
      <c r="K252" s="97"/>
      <c r="L252" s="97"/>
      <c r="M252" s="15"/>
      <c r="N252" s="97"/>
      <c r="O252" s="97"/>
      <c r="P252" s="97"/>
      <c r="Q252" s="97"/>
      <c r="R252" s="97"/>
      <c r="S252" s="97"/>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97"/>
      <c r="C253" s="97"/>
      <c r="D253" s="97"/>
      <c r="E253" s="97"/>
      <c r="F253" s="97"/>
      <c r="G253" s="97"/>
      <c r="H253" s="97"/>
      <c r="I253" s="97"/>
      <c r="J253" s="97"/>
      <c r="K253" s="97"/>
      <c r="L253" s="97"/>
      <c r="M253" s="15"/>
      <c r="N253" s="97"/>
      <c r="O253" s="97"/>
      <c r="P253" s="97"/>
      <c r="Q253" s="97"/>
      <c r="R253" s="97"/>
      <c r="S253" s="97"/>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97"/>
      <c r="C254" s="97"/>
      <c r="D254" s="97"/>
      <c r="E254" s="97"/>
      <c r="F254" s="97"/>
      <c r="G254" s="97"/>
      <c r="H254" s="97"/>
      <c r="I254" s="97"/>
      <c r="J254" s="97"/>
      <c r="K254" s="97"/>
      <c r="L254" s="97"/>
      <c r="M254" s="15"/>
      <c r="N254" s="97"/>
      <c r="O254" s="97"/>
      <c r="P254" s="97"/>
      <c r="Q254" s="97"/>
      <c r="R254" s="97"/>
      <c r="S254" s="97"/>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97"/>
      <c r="C255" s="97"/>
      <c r="D255" s="97"/>
      <c r="E255" s="97"/>
      <c r="F255" s="97"/>
      <c r="G255" s="97"/>
      <c r="H255" s="97"/>
      <c r="I255" s="97"/>
      <c r="J255" s="97"/>
      <c r="K255" s="97"/>
      <c r="L255" s="97"/>
      <c r="M255" s="15"/>
      <c r="N255" s="97"/>
      <c r="O255" s="97"/>
      <c r="P255" s="97"/>
      <c r="Q255" s="97"/>
      <c r="R255" s="97"/>
      <c r="S255" s="97"/>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97"/>
      <c r="C256" s="97"/>
      <c r="D256" s="97"/>
      <c r="E256" s="97"/>
      <c r="F256" s="97"/>
      <c r="G256" s="97"/>
      <c r="H256" s="97"/>
      <c r="I256" s="97"/>
      <c r="J256" s="97"/>
      <c r="K256" s="97"/>
      <c r="L256" s="97"/>
      <c r="M256" s="15"/>
      <c r="N256" s="97"/>
      <c r="O256" s="97"/>
      <c r="P256" s="97"/>
      <c r="Q256" s="97"/>
      <c r="R256" s="97"/>
      <c r="S256" s="97"/>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97"/>
      <c r="C257" s="97"/>
      <c r="D257" s="97"/>
      <c r="E257" s="97"/>
      <c r="F257" s="97"/>
      <c r="G257" s="97"/>
      <c r="H257" s="97"/>
      <c r="I257" s="97"/>
      <c r="J257" s="97"/>
      <c r="K257" s="97"/>
      <c r="L257" s="97"/>
      <c r="M257" s="15"/>
      <c r="N257" s="97"/>
      <c r="O257" s="97"/>
      <c r="P257" s="97"/>
      <c r="Q257" s="97"/>
      <c r="R257" s="97"/>
      <c r="S257" s="97"/>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97"/>
      <c r="C258" s="97"/>
      <c r="D258" s="97"/>
      <c r="E258" s="97"/>
      <c r="F258" s="97"/>
      <c r="G258" s="97"/>
      <c r="H258" s="97"/>
      <c r="I258" s="97"/>
      <c r="J258" s="97"/>
      <c r="K258" s="97"/>
      <c r="L258" s="97"/>
      <c r="M258" s="15"/>
      <c r="N258" s="97"/>
      <c r="O258" s="97"/>
      <c r="P258" s="97"/>
      <c r="Q258" s="97"/>
      <c r="R258" s="97"/>
      <c r="S258" s="97"/>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97"/>
      <c r="C259" s="97"/>
      <c r="D259" s="97"/>
      <c r="E259" s="97"/>
      <c r="F259" s="97"/>
      <c r="G259" s="97"/>
      <c r="H259" s="97"/>
      <c r="I259" s="97"/>
      <c r="J259" s="97"/>
      <c r="K259" s="97"/>
      <c r="L259" s="97"/>
      <c r="M259" s="15"/>
      <c r="N259" s="97"/>
      <c r="O259" s="97"/>
      <c r="P259" s="97"/>
      <c r="Q259" s="97"/>
      <c r="R259" s="97"/>
      <c r="S259" s="97"/>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97"/>
      <c r="C260" s="97"/>
      <c r="D260" s="97"/>
      <c r="E260" s="97"/>
      <c r="F260" s="97"/>
      <c r="G260" s="97"/>
      <c r="H260" s="97"/>
      <c r="I260" s="97"/>
      <c r="J260" s="97"/>
      <c r="K260" s="97"/>
      <c r="L260" s="97"/>
      <c r="M260" s="15"/>
      <c r="N260" s="97"/>
      <c r="O260" s="97"/>
      <c r="P260" s="97"/>
      <c r="Q260" s="97"/>
      <c r="R260" s="97"/>
      <c r="S260" s="97"/>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97"/>
      <c r="C261" s="97"/>
      <c r="D261" s="97"/>
      <c r="E261" s="97"/>
      <c r="F261" s="97"/>
      <c r="G261" s="97"/>
      <c r="H261" s="97"/>
      <c r="I261" s="97"/>
      <c r="J261" s="97"/>
      <c r="K261" s="97"/>
      <c r="L261" s="97"/>
      <c r="M261" s="15"/>
      <c r="N261" s="97"/>
      <c r="O261" s="97"/>
      <c r="P261" s="97"/>
      <c r="Q261" s="97"/>
      <c r="R261" s="97"/>
      <c r="S261" s="97"/>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97"/>
      <c r="C262" s="97"/>
      <c r="D262" s="97"/>
      <c r="E262" s="97"/>
      <c r="F262" s="97"/>
      <c r="G262" s="97"/>
      <c r="H262" s="97"/>
      <c r="I262" s="97"/>
      <c r="J262" s="97"/>
      <c r="K262" s="97"/>
      <c r="L262" s="97"/>
      <c r="M262" s="15"/>
      <c r="N262" s="97"/>
      <c r="O262" s="97"/>
      <c r="P262" s="97"/>
      <c r="Q262" s="97"/>
      <c r="R262" s="97"/>
      <c r="S262" s="97"/>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97"/>
      <c r="C263" s="97"/>
      <c r="D263" s="97"/>
      <c r="E263" s="97"/>
      <c r="F263" s="97"/>
      <c r="G263" s="97"/>
      <c r="H263" s="97"/>
      <c r="I263" s="97"/>
      <c r="J263" s="97"/>
      <c r="K263" s="97"/>
      <c r="L263" s="97"/>
      <c r="M263" s="15"/>
      <c r="N263" s="97"/>
      <c r="O263" s="97"/>
      <c r="P263" s="97"/>
      <c r="Q263" s="97"/>
      <c r="R263" s="97"/>
      <c r="S263" s="97"/>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97"/>
      <c r="C264" s="97"/>
      <c r="D264" s="97"/>
      <c r="E264" s="97"/>
      <c r="F264" s="97"/>
      <c r="G264" s="97"/>
      <c r="H264" s="97"/>
      <c r="I264" s="97"/>
      <c r="J264" s="97"/>
      <c r="K264" s="97"/>
      <c r="L264" s="97"/>
      <c r="M264" s="15"/>
      <c r="N264" s="97"/>
      <c r="O264" s="97"/>
      <c r="P264" s="97"/>
      <c r="Q264" s="97"/>
      <c r="R264" s="97"/>
      <c r="S264" s="97"/>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97"/>
      <c r="C265" s="97"/>
      <c r="D265" s="97"/>
      <c r="E265" s="97"/>
      <c r="F265" s="97"/>
      <c r="G265" s="97"/>
      <c r="H265" s="97"/>
      <c r="I265" s="97"/>
      <c r="J265" s="97"/>
      <c r="K265" s="97"/>
      <c r="L265" s="97"/>
      <c r="M265" s="15"/>
      <c r="N265" s="97"/>
      <c r="O265" s="97"/>
      <c r="P265" s="97"/>
      <c r="Q265" s="97"/>
      <c r="R265" s="97"/>
      <c r="S265" s="97"/>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97"/>
      <c r="C266" s="97"/>
      <c r="D266" s="97"/>
      <c r="E266" s="97"/>
      <c r="F266" s="97"/>
      <c r="G266" s="97"/>
      <c r="H266" s="97"/>
      <c r="I266" s="97"/>
      <c r="J266" s="97"/>
      <c r="K266" s="97"/>
      <c r="L266" s="97"/>
      <c r="M266" s="15"/>
      <c r="N266" s="97"/>
      <c r="O266" s="97"/>
      <c r="P266" s="97"/>
      <c r="Q266" s="97"/>
      <c r="R266" s="97"/>
      <c r="S266" s="97"/>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97"/>
      <c r="C267" s="97"/>
      <c r="D267" s="97"/>
      <c r="E267" s="97"/>
      <c r="F267" s="97"/>
      <c r="G267" s="97"/>
      <c r="H267" s="97"/>
      <c r="I267" s="97"/>
      <c r="J267" s="97"/>
      <c r="K267" s="97"/>
      <c r="L267" s="97"/>
      <c r="M267" s="15"/>
      <c r="N267" s="97"/>
      <c r="O267" s="97"/>
      <c r="P267" s="97"/>
      <c r="Q267" s="97"/>
      <c r="R267" s="97"/>
      <c r="S267" s="97"/>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97"/>
      <c r="C268" s="97"/>
      <c r="D268" s="97"/>
      <c r="E268" s="97"/>
      <c r="F268" s="97"/>
      <c r="G268" s="97"/>
      <c r="H268" s="97"/>
      <c r="I268" s="97"/>
      <c r="J268" s="97"/>
      <c r="K268" s="97"/>
      <c r="L268" s="97"/>
      <c r="M268" s="15"/>
      <c r="N268" s="97"/>
      <c r="O268" s="97"/>
      <c r="P268" s="97"/>
      <c r="Q268" s="97"/>
      <c r="R268" s="97"/>
      <c r="S268" s="97"/>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97"/>
      <c r="C269" s="97"/>
      <c r="D269" s="97"/>
      <c r="E269" s="97"/>
      <c r="F269" s="97"/>
      <c r="G269" s="97"/>
      <c r="H269" s="97"/>
      <c r="I269" s="97"/>
      <c r="J269" s="97"/>
      <c r="K269" s="97"/>
      <c r="L269" s="97"/>
      <c r="M269" s="15"/>
      <c r="N269" s="97"/>
      <c r="O269" s="97"/>
      <c r="P269" s="97"/>
      <c r="Q269" s="97"/>
      <c r="R269" s="97"/>
      <c r="S269" s="97"/>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97"/>
      <c r="C270" s="97"/>
      <c r="D270" s="97"/>
      <c r="E270" s="97"/>
      <c r="F270" s="97"/>
      <c r="G270" s="97"/>
      <c r="H270" s="97"/>
      <c r="I270" s="97"/>
      <c r="J270" s="97"/>
      <c r="K270" s="97"/>
      <c r="L270" s="97"/>
      <c r="M270" s="15"/>
      <c r="N270" s="97"/>
      <c r="O270" s="97"/>
      <c r="P270" s="97"/>
      <c r="Q270" s="97"/>
      <c r="R270" s="97"/>
      <c r="S270" s="97"/>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97"/>
      <c r="C271" s="97"/>
      <c r="D271" s="97"/>
      <c r="E271" s="97"/>
      <c r="F271" s="97"/>
      <c r="G271" s="97"/>
      <c r="H271" s="97"/>
      <c r="I271" s="97"/>
      <c r="J271" s="97"/>
      <c r="K271" s="97"/>
      <c r="L271" s="97"/>
      <c r="M271" s="15"/>
      <c r="N271" s="97"/>
      <c r="O271" s="97"/>
      <c r="P271" s="97"/>
      <c r="Q271" s="97"/>
      <c r="R271" s="97"/>
      <c r="S271" s="97"/>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97"/>
      <c r="C272" s="97"/>
      <c r="D272" s="97"/>
      <c r="E272" s="97"/>
      <c r="F272" s="97"/>
      <c r="G272" s="97"/>
      <c r="H272" s="97"/>
      <c r="I272" s="97"/>
      <c r="J272" s="97"/>
      <c r="K272" s="97"/>
      <c r="L272" s="97"/>
      <c r="M272" s="15"/>
      <c r="N272" s="97"/>
      <c r="O272" s="97"/>
      <c r="P272" s="97"/>
      <c r="Q272" s="97"/>
      <c r="R272" s="97"/>
      <c r="S272" s="97"/>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97"/>
      <c r="C273" s="97"/>
      <c r="D273" s="97"/>
      <c r="E273" s="97"/>
      <c r="F273" s="97"/>
      <c r="G273" s="97"/>
      <c r="H273" s="97"/>
      <c r="I273" s="97"/>
      <c r="J273" s="97"/>
      <c r="K273" s="97"/>
      <c r="L273" s="97"/>
      <c r="M273" s="15"/>
      <c r="N273" s="97"/>
      <c r="O273" s="97"/>
      <c r="P273" s="97"/>
      <c r="Q273" s="97"/>
      <c r="R273" s="97"/>
      <c r="S273" s="97"/>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97"/>
      <c r="C274" s="97"/>
      <c r="D274" s="97"/>
      <c r="E274" s="97"/>
      <c r="F274" s="97"/>
      <c r="G274" s="97"/>
      <c r="H274" s="97"/>
      <c r="I274" s="97"/>
      <c r="J274" s="97"/>
      <c r="K274" s="97"/>
      <c r="L274" s="97"/>
      <c r="M274" s="15"/>
      <c r="N274" s="97"/>
      <c r="O274" s="97"/>
      <c r="P274" s="97"/>
      <c r="Q274" s="97"/>
      <c r="R274" s="97"/>
      <c r="S274" s="97"/>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97"/>
      <c r="C275" s="97"/>
      <c r="D275" s="97"/>
      <c r="E275" s="97"/>
      <c r="F275" s="97"/>
      <c r="G275" s="97"/>
      <c r="H275" s="97"/>
      <c r="I275" s="97"/>
      <c r="J275" s="97"/>
      <c r="K275" s="97"/>
      <c r="L275" s="97"/>
      <c r="M275" s="15"/>
      <c r="N275" s="97"/>
      <c r="O275" s="97"/>
      <c r="P275" s="97"/>
      <c r="Q275" s="97"/>
      <c r="R275" s="97"/>
      <c r="S275" s="97"/>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97"/>
      <c r="C276" s="97"/>
      <c r="D276" s="97"/>
      <c r="E276" s="97"/>
      <c r="F276" s="97"/>
      <c r="G276" s="97"/>
      <c r="H276" s="97"/>
      <c r="I276" s="97"/>
      <c r="J276" s="97"/>
      <c r="K276" s="97"/>
      <c r="L276" s="97"/>
      <c r="M276" s="15"/>
      <c r="N276" s="97"/>
      <c r="O276" s="97"/>
      <c r="P276" s="97"/>
      <c r="Q276" s="97"/>
      <c r="R276" s="97"/>
      <c r="S276" s="97"/>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97"/>
      <c r="C277" s="97"/>
      <c r="D277" s="97"/>
      <c r="E277" s="97"/>
      <c r="F277" s="97"/>
      <c r="G277" s="97"/>
      <c r="H277" s="97"/>
      <c r="I277" s="97"/>
      <c r="J277" s="97"/>
      <c r="K277" s="97"/>
      <c r="L277" s="97"/>
      <c r="M277" s="15"/>
      <c r="N277" s="97"/>
      <c r="O277" s="97"/>
      <c r="P277" s="97"/>
      <c r="Q277" s="97"/>
      <c r="R277" s="97"/>
      <c r="S277" s="97"/>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97"/>
      <c r="C278" s="97"/>
      <c r="D278" s="97"/>
      <c r="E278" s="97"/>
      <c r="F278" s="97"/>
      <c r="G278" s="97"/>
      <c r="H278" s="97"/>
      <c r="I278" s="97"/>
      <c r="J278" s="97"/>
      <c r="K278" s="97"/>
      <c r="L278" s="97"/>
      <c r="M278" s="15"/>
      <c r="N278" s="97"/>
      <c r="O278" s="97"/>
      <c r="P278" s="97"/>
      <c r="Q278" s="97"/>
      <c r="R278" s="97"/>
      <c r="S278" s="97"/>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97"/>
      <c r="C279" s="97"/>
      <c r="D279" s="97"/>
      <c r="E279" s="97"/>
      <c r="F279" s="97"/>
      <c r="G279" s="97"/>
      <c r="H279" s="97"/>
      <c r="I279" s="97"/>
      <c r="J279" s="97"/>
      <c r="K279" s="97"/>
      <c r="L279" s="97"/>
      <c r="M279" s="15"/>
      <c r="N279" s="97"/>
      <c r="O279" s="97"/>
      <c r="P279" s="97"/>
      <c r="Q279" s="97"/>
      <c r="R279" s="97"/>
      <c r="S279" s="97"/>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97"/>
      <c r="C280" s="97"/>
      <c r="D280" s="97"/>
      <c r="E280" s="97"/>
      <c r="F280" s="97"/>
      <c r="G280" s="97"/>
      <c r="H280" s="97"/>
      <c r="I280" s="97"/>
      <c r="J280" s="97"/>
      <c r="K280" s="97"/>
      <c r="L280" s="97"/>
      <c r="M280" s="15"/>
      <c r="N280" s="97"/>
      <c r="O280" s="97"/>
      <c r="P280" s="97"/>
      <c r="Q280" s="97"/>
      <c r="R280" s="97"/>
      <c r="S280" s="97"/>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97"/>
      <c r="C281" s="97"/>
      <c r="D281" s="97"/>
      <c r="E281" s="97"/>
      <c r="F281" s="97"/>
      <c r="G281" s="97"/>
      <c r="H281" s="97"/>
      <c r="I281" s="97"/>
      <c r="J281" s="97"/>
      <c r="K281" s="97"/>
      <c r="L281" s="97"/>
      <c r="M281" s="15"/>
      <c r="N281" s="97"/>
      <c r="O281" s="97"/>
      <c r="P281" s="97"/>
      <c r="Q281" s="97"/>
      <c r="R281" s="97"/>
      <c r="S281" s="97"/>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97"/>
      <c r="C282" s="97"/>
      <c r="D282" s="97"/>
      <c r="E282" s="97"/>
      <c r="F282" s="97"/>
      <c r="G282" s="97"/>
      <c r="H282" s="97"/>
      <c r="I282" s="97"/>
      <c r="J282" s="97"/>
      <c r="K282" s="97"/>
      <c r="L282" s="97"/>
      <c r="M282" s="15"/>
      <c r="N282" s="97"/>
      <c r="O282" s="97"/>
      <c r="P282" s="97"/>
      <c r="Q282" s="97"/>
      <c r="R282" s="97"/>
      <c r="S282" s="97"/>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97"/>
      <c r="C283" s="97"/>
      <c r="D283" s="97"/>
      <c r="E283" s="97"/>
      <c r="F283" s="97"/>
      <c r="G283" s="97"/>
      <c r="H283" s="97"/>
      <c r="I283" s="97"/>
      <c r="J283" s="97"/>
      <c r="K283" s="97"/>
      <c r="L283" s="97"/>
      <c r="M283" s="15"/>
      <c r="N283" s="97"/>
      <c r="O283" s="97"/>
      <c r="P283" s="97"/>
      <c r="Q283" s="97"/>
      <c r="R283" s="97"/>
      <c r="S283" s="97"/>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97"/>
      <c r="C284" s="97"/>
      <c r="D284" s="97"/>
      <c r="E284" s="97"/>
      <c r="F284" s="97"/>
      <c r="G284" s="97"/>
      <c r="H284" s="97"/>
      <c r="I284" s="97"/>
      <c r="J284" s="97"/>
      <c r="K284" s="97"/>
      <c r="L284" s="97"/>
      <c r="M284" s="15"/>
      <c r="N284" s="97"/>
      <c r="O284" s="97"/>
      <c r="P284" s="97"/>
      <c r="Q284" s="97"/>
      <c r="R284" s="97"/>
      <c r="S284" s="97"/>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7"/>
      <c r="C285" s="97"/>
      <c r="D285" s="97"/>
      <c r="E285" s="97"/>
      <c r="F285" s="97"/>
      <c r="G285" s="97"/>
      <c r="H285" s="97"/>
      <c r="I285" s="97"/>
      <c r="J285" s="97"/>
      <c r="K285" s="97"/>
      <c r="L285" s="97"/>
      <c r="M285" s="15"/>
      <c r="N285" s="97"/>
      <c r="O285" s="97"/>
      <c r="P285" s="97"/>
      <c r="Q285" s="97"/>
      <c r="R285" s="97"/>
      <c r="S285" s="97"/>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7"/>
      <c r="C286" s="97"/>
      <c r="D286" s="97"/>
      <c r="E286" s="97"/>
      <c r="F286" s="97"/>
      <c r="G286" s="97"/>
      <c r="H286" s="97"/>
      <c r="I286" s="97"/>
      <c r="J286" s="97"/>
      <c r="K286" s="97"/>
      <c r="L286" s="97"/>
      <c r="M286" s="15"/>
      <c r="N286" s="97"/>
      <c r="O286" s="97"/>
      <c r="P286" s="97"/>
      <c r="Q286" s="97"/>
      <c r="R286" s="97"/>
      <c r="S286" s="97"/>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7"/>
      <c r="C287" s="97"/>
      <c r="D287" s="97"/>
      <c r="E287" s="97"/>
      <c r="F287" s="97"/>
      <c r="G287" s="97"/>
      <c r="H287" s="97"/>
      <c r="I287" s="97"/>
      <c r="J287" s="97"/>
      <c r="K287" s="97"/>
      <c r="L287" s="97"/>
      <c r="M287" s="15"/>
      <c r="N287" s="97"/>
      <c r="O287" s="97"/>
      <c r="P287" s="97"/>
      <c r="Q287" s="97"/>
      <c r="R287" s="97"/>
      <c r="S287" s="97"/>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7"/>
      <c r="C288" s="97"/>
      <c r="D288" s="97"/>
      <c r="E288" s="97"/>
      <c r="F288" s="97"/>
      <c r="G288" s="97"/>
      <c r="H288" s="97"/>
      <c r="I288" s="97"/>
      <c r="J288" s="97"/>
      <c r="K288" s="97"/>
      <c r="L288" s="97"/>
      <c r="M288" s="15"/>
      <c r="N288" s="97"/>
      <c r="O288" s="97"/>
      <c r="P288" s="97"/>
      <c r="Q288" s="97"/>
      <c r="R288" s="97"/>
      <c r="S288" s="97"/>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7"/>
      <c r="C289" s="97"/>
      <c r="D289" s="97"/>
      <c r="E289" s="97"/>
      <c r="F289" s="97"/>
      <c r="G289" s="97"/>
      <c r="H289" s="97"/>
      <c r="I289" s="97"/>
      <c r="J289" s="97"/>
      <c r="K289" s="97"/>
      <c r="L289" s="97"/>
      <c r="M289" s="15"/>
      <c r="N289" s="97"/>
      <c r="O289" s="97"/>
      <c r="P289" s="97"/>
      <c r="Q289" s="97"/>
      <c r="R289" s="97"/>
      <c r="S289" s="97"/>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7"/>
      <c r="C290" s="97"/>
      <c r="D290" s="97"/>
      <c r="E290" s="97"/>
      <c r="F290" s="97"/>
      <c r="G290" s="97"/>
      <c r="H290" s="97"/>
      <c r="I290" s="97"/>
      <c r="J290" s="97"/>
      <c r="K290" s="97"/>
      <c r="L290" s="97"/>
      <c r="M290" s="15"/>
      <c r="N290" s="97"/>
      <c r="O290" s="97"/>
      <c r="P290" s="97"/>
      <c r="Q290" s="97"/>
      <c r="R290" s="97"/>
      <c r="S290" s="97"/>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7"/>
      <c r="C291" s="97"/>
      <c r="D291" s="97"/>
      <c r="E291" s="97"/>
      <c r="F291" s="97"/>
      <c r="G291" s="97"/>
      <c r="H291" s="97"/>
      <c r="I291" s="97"/>
      <c r="J291" s="97"/>
      <c r="K291" s="97"/>
      <c r="L291" s="97"/>
      <c r="M291" s="15"/>
      <c r="N291" s="97"/>
      <c r="O291" s="97"/>
      <c r="P291" s="97"/>
      <c r="Q291" s="97"/>
      <c r="R291" s="97"/>
      <c r="S291" s="97"/>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7"/>
      <c r="C292" s="97"/>
      <c r="D292" s="97"/>
      <c r="E292" s="97"/>
      <c r="F292" s="97"/>
      <c r="G292" s="97"/>
      <c r="H292" s="97"/>
      <c r="I292" s="97"/>
      <c r="J292" s="97"/>
      <c r="K292" s="97"/>
      <c r="L292" s="97"/>
      <c r="M292" s="15"/>
      <c r="N292" s="97"/>
      <c r="O292" s="97"/>
      <c r="P292" s="97"/>
      <c r="Q292" s="97"/>
      <c r="R292" s="97"/>
      <c r="S292" s="97"/>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7"/>
      <c r="C293" s="97"/>
      <c r="D293" s="97"/>
      <c r="E293" s="97"/>
      <c r="F293" s="97"/>
      <c r="G293" s="97"/>
      <c r="H293" s="97"/>
      <c r="I293" s="97"/>
      <c r="J293" s="97"/>
      <c r="K293" s="97"/>
      <c r="L293" s="97"/>
      <c r="M293" s="15"/>
      <c r="N293" s="97"/>
      <c r="O293" s="97"/>
      <c r="P293" s="97"/>
      <c r="Q293" s="97"/>
      <c r="R293" s="97"/>
      <c r="S293" s="97"/>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7"/>
      <c r="C294" s="97"/>
      <c r="D294" s="97"/>
      <c r="E294" s="97"/>
      <c r="F294" s="97"/>
      <c r="G294" s="97"/>
      <c r="H294" s="97"/>
      <c r="I294" s="97"/>
      <c r="J294" s="97"/>
      <c r="K294" s="97"/>
      <c r="L294" s="97"/>
      <c r="M294" s="15"/>
      <c r="N294" s="97"/>
      <c r="O294" s="97"/>
      <c r="P294" s="97"/>
      <c r="Q294" s="97"/>
      <c r="R294" s="97"/>
      <c r="S294" s="97"/>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7"/>
      <c r="C295" s="97"/>
      <c r="D295" s="97"/>
      <c r="E295" s="97"/>
      <c r="F295" s="97"/>
      <c r="G295" s="97"/>
      <c r="H295" s="97"/>
      <c r="I295" s="97"/>
      <c r="J295" s="97"/>
      <c r="K295" s="97"/>
      <c r="L295" s="97"/>
      <c r="M295" s="15"/>
      <c r="N295" s="97"/>
      <c r="O295" s="97"/>
      <c r="P295" s="97"/>
      <c r="Q295" s="97"/>
      <c r="R295" s="97"/>
      <c r="S295" s="97"/>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7"/>
      <c r="C296" s="97"/>
      <c r="D296" s="97"/>
      <c r="E296" s="97"/>
      <c r="F296" s="97"/>
      <c r="G296" s="97"/>
      <c r="H296" s="97"/>
      <c r="I296" s="97"/>
      <c r="J296" s="97"/>
      <c r="K296" s="97"/>
      <c r="L296" s="97"/>
      <c r="M296" s="15"/>
      <c r="N296" s="97"/>
      <c r="O296" s="97"/>
      <c r="P296" s="97"/>
      <c r="Q296" s="97"/>
      <c r="R296" s="97"/>
      <c r="S296" s="97"/>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7"/>
      <c r="C297" s="97"/>
      <c r="D297" s="97"/>
      <c r="E297" s="97"/>
      <c r="F297" s="97"/>
      <c r="G297" s="97"/>
      <c r="H297" s="97"/>
      <c r="I297" s="97"/>
      <c r="J297" s="97"/>
      <c r="K297" s="97"/>
      <c r="L297" s="97"/>
      <c r="M297" s="15"/>
      <c r="N297" s="97"/>
      <c r="O297" s="97"/>
      <c r="P297" s="97"/>
      <c r="Q297" s="97"/>
      <c r="R297" s="97"/>
      <c r="S297" s="97"/>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7"/>
      <c r="C298" s="97"/>
      <c r="D298" s="97"/>
      <c r="E298" s="97"/>
      <c r="F298" s="97"/>
      <c r="G298" s="97"/>
      <c r="H298" s="97"/>
      <c r="I298" s="97"/>
      <c r="J298" s="97"/>
      <c r="K298" s="97"/>
      <c r="L298" s="97"/>
      <c r="M298" s="15"/>
      <c r="N298" s="97"/>
      <c r="O298" s="97"/>
      <c r="P298" s="97"/>
      <c r="Q298" s="97"/>
      <c r="R298" s="97"/>
      <c r="S298" s="97"/>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7"/>
      <c r="C299" s="97"/>
      <c r="D299" s="97"/>
      <c r="E299" s="97"/>
      <c r="F299" s="97"/>
      <c r="G299" s="97"/>
      <c r="H299" s="97"/>
      <c r="I299" s="97"/>
      <c r="J299" s="97"/>
      <c r="K299" s="97"/>
      <c r="L299" s="97"/>
      <c r="M299" s="15"/>
      <c r="N299" s="97"/>
      <c r="O299" s="97"/>
      <c r="P299" s="97"/>
      <c r="Q299" s="97"/>
      <c r="R299" s="97"/>
      <c r="S299" s="97"/>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7"/>
      <c r="C300" s="97"/>
      <c r="D300" s="97"/>
      <c r="E300" s="97"/>
      <c r="F300" s="97"/>
      <c r="G300" s="97"/>
      <c r="H300" s="97"/>
      <c r="I300" s="97"/>
      <c r="J300" s="97"/>
      <c r="K300" s="97"/>
      <c r="L300" s="97"/>
      <c r="M300" s="15"/>
      <c r="N300" s="97"/>
      <c r="O300" s="97"/>
      <c r="P300" s="97"/>
      <c r="Q300" s="97"/>
      <c r="R300" s="97"/>
      <c r="S300" s="97"/>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7"/>
      <c r="C301" s="97"/>
      <c r="D301" s="97"/>
      <c r="E301" s="97"/>
      <c r="F301" s="97"/>
      <c r="G301" s="97"/>
      <c r="H301" s="97"/>
      <c r="I301" s="97"/>
      <c r="J301" s="97"/>
      <c r="K301" s="97"/>
      <c r="L301" s="97"/>
      <c r="M301" s="15"/>
      <c r="N301" s="97"/>
      <c r="O301" s="97"/>
      <c r="P301" s="97"/>
      <c r="Q301" s="97"/>
      <c r="R301" s="97"/>
      <c r="S301" s="97"/>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7"/>
      <c r="C302" s="97"/>
      <c r="D302" s="97"/>
      <c r="E302" s="97"/>
      <c r="F302" s="97"/>
      <c r="G302" s="97"/>
      <c r="H302" s="97"/>
      <c r="I302" s="97"/>
      <c r="J302" s="97"/>
      <c r="K302" s="97"/>
      <c r="L302" s="97"/>
      <c r="M302" s="15"/>
      <c r="N302" s="97"/>
      <c r="O302" s="97"/>
      <c r="P302" s="97"/>
      <c r="Q302" s="97"/>
      <c r="R302" s="97"/>
      <c r="S302" s="97"/>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7"/>
      <c r="C303" s="97"/>
      <c r="D303" s="97"/>
      <c r="E303" s="97"/>
      <c r="F303" s="97"/>
      <c r="G303" s="97"/>
      <c r="H303" s="97"/>
      <c r="I303" s="97"/>
      <c r="J303" s="97"/>
      <c r="K303" s="97"/>
      <c r="L303" s="97"/>
      <c r="M303" s="15"/>
      <c r="N303" s="97"/>
      <c r="O303" s="97"/>
      <c r="P303" s="97"/>
      <c r="Q303" s="97"/>
      <c r="R303" s="97"/>
      <c r="S303" s="97"/>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7"/>
      <c r="C304" s="97"/>
      <c r="D304" s="97"/>
      <c r="E304" s="97"/>
      <c r="F304" s="97"/>
      <c r="G304" s="97"/>
      <c r="H304" s="97"/>
      <c r="I304" s="97"/>
      <c r="J304" s="97"/>
      <c r="K304" s="97"/>
      <c r="L304" s="97"/>
      <c r="M304" s="15"/>
      <c r="N304" s="97"/>
      <c r="O304" s="97"/>
      <c r="P304" s="97"/>
      <c r="Q304" s="97"/>
      <c r="R304" s="97"/>
      <c r="S304" s="97"/>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7"/>
      <c r="C305" s="97"/>
      <c r="D305" s="97"/>
      <c r="E305" s="97"/>
      <c r="F305" s="97"/>
      <c r="G305" s="97"/>
      <c r="H305" s="97"/>
      <c r="I305" s="97"/>
      <c r="J305" s="97"/>
      <c r="K305" s="97"/>
      <c r="L305" s="97"/>
      <c r="M305" s="15"/>
      <c r="N305" s="97"/>
      <c r="O305" s="97"/>
      <c r="P305" s="97"/>
      <c r="Q305" s="97"/>
      <c r="R305" s="97"/>
      <c r="S305" s="97"/>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7"/>
      <c r="C306" s="97"/>
      <c r="D306" s="97"/>
      <c r="E306" s="97"/>
      <c r="F306" s="97"/>
      <c r="G306" s="97"/>
      <c r="H306" s="97"/>
      <c r="I306" s="97"/>
      <c r="J306" s="97"/>
      <c r="K306" s="97"/>
      <c r="L306" s="97"/>
      <c r="M306" s="15"/>
      <c r="N306" s="97"/>
      <c r="O306" s="97"/>
      <c r="P306" s="97"/>
      <c r="Q306" s="97"/>
      <c r="R306" s="97"/>
      <c r="S306" s="97"/>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7"/>
      <c r="C307" s="97"/>
      <c r="D307" s="97"/>
      <c r="E307" s="97"/>
      <c r="F307" s="97"/>
      <c r="G307" s="97"/>
      <c r="H307" s="97"/>
      <c r="I307" s="97"/>
      <c r="J307" s="97"/>
      <c r="K307" s="97"/>
      <c r="L307" s="97"/>
      <c r="M307" s="15"/>
      <c r="N307" s="97"/>
      <c r="O307" s="97"/>
      <c r="P307" s="97"/>
      <c r="Q307" s="97"/>
      <c r="R307" s="97"/>
      <c r="S307" s="97"/>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7"/>
      <c r="C308" s="97"/>
      <c r="D308" s="97"/>
      <c r="E308" s="97"/>
      <c r="F308" s="97"/>
      <c r="G308" s="97"/>
      <c r="H308" s="97"/>
      <c r="I308" s="97"/>
      <c r="J308" s="97"/>
      <c r="K308" s="97"/>
      <c r="L308" s="97"/>
      <c r="M308" s="15"/>
      <c r="N308" s="97"/>
      <c r="O308" s="97"/>
      <c r="P308" s="97"/>
      <c r="Q308" s="97"/>
      <c r="R308" s="97"/>
      <c r="S308" s="97"/>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7"/>
      <c r="C309" s="97"/>
      <c r="D309" s="97"/>
      <c r="E309" s="97"/>
      <c r="F309" s="97"/>
      <c r="G309" s="97"/>
      <c r="H309" s="97"/>
      <c r="I309" s="97"/>
      <c r="J309" s="97"/>
      <c r="K309" s="97"/>
      <c r="L309" s="97"/>
      <c r="M309" s="15"/>
      <c r="N309" s="97"/>
      <c r="O309" s="97"/>
      <c r="P309" s="97"/>
      <c r="Q309" s="97"/>
      <c r="R309" s="97"/>
      <c r="S309" s="97"/>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7"/>
      <c r="C310" s="97"/>
      <c r="D310" s="97"/>
      <c r="E310" s="97"/>
      <c r="F310" s="97"/>
      <c r="G310" s="97"/>
      <c r="H310" s="97"/>
      <c r="I310" s="97"/>
      <c r="J310" s="97"/>
      <c r="K310" s="97"/>
      <c r="L310" s="97"/>
      <c r="M310" s="15"/>
      <c r="N310" s="97"/>
      <c r="O310" s="97"/>
      <c r="P310" s="97"/>
      <c r="Q310" s="97"/>
      <c r="R310" s="97"/>
      <c r="S310" s="97"/>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7"/>
      <c r="C311" s="97"/>
      <c r="D311" s="97"/>
      <c r="E311" s="97"/>
      <c r="F311" s="97"/>
      <c r="G311" s="97"/>
      <c r="H311" s="97"/>
      <c r="I311" s="97"/>
      <c r="J311" s="97"/>
      <c r="K311" s="97"/>
      <c r="L311" s="97"/>
      <c r="M311" s="15"/>
      <c r="N311" s="97"/>
      <c r="O311" s="97"/>
      <c r="P311" s="97"/>
      <c r="Q311" s="97"/>
      <c r="R311" s="97"/>
      <c r="S311" s="97"/>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7"/>
      <c r="C312" s="97"/>
      <c r="D312" s="97"/>
      <c r="E312" s="97"/>
      <c r="F312" s="97"/>
      <c r="G312" s="97"/>
      <c r="H312" s="97"/>
      <c r="I312" s="97"/>
      <c r="J312" s="97"/>
      <c r="K312" s="97"/>
      <c r="L312" s="97"/>
      <c r="M312" s="15"/>
      <c r="N312" s="97"/>
      <c r="O312" s="97"/>
      <c r="P312" s="97"/>
      <c r="Q312" s="97"/>
      <c r="R312" s="97"/>
      <c r="S312" s="97"/>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7"/>
      <c r="C313" s="97"/>
      <c r="D313" s="97"/>
      <c r="E313" s="97"/>
      <c r="F313" s="97"/>
      <c r="G313" s="97"/>
      <c r="H313" s="97"/>
      <c r="I313" s="97"/>
      <c r="J313" s="97"/>
      <c r="K313" s="97"/>
      <c r="L313" s="97"/>
      <c r="M313" s="15"/>
      <c r="N313" s="97"/>
      <c r="O313" s="97"/>
      <c r="P313" s="97"/>
      <c r="Q313" s="97"/>
      <c r="R313" s="97"/>
      <c r="S313" s="97"/>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7"/>
      <c r="C314" s="97"/>
      <c r="D314" s="97"/>
      <c r="E314" s="97"/>
      <c r="F314" s="97"/>
      <c r="G314" s="97"/>
      <c r="H314" s="97"/>
      <c r="I314" s="97"/>
      <c r="J314" s="97"/>
      <c r="K314" s="97"/>
      <c r="L314" s="97"/>
      <c r="M314" s="15"/>
      <c r="N314" s="97"/>
      <c r="O314" s="97"/>
      <c r="P314" s="97"/>
      <c r="Q314" s="97"/>
      <c r="R314" s="97"/>
      <c r="S314" s="97"/>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7"/>
      <c r="C315" s="97"/>
      <c r="D315" s="97"/>
      <c r="E315" s="97"/>
      <c r="F315" s="97"/>
      <c r="G315" s="97"/>
      <c r="H315" s="97"/>
      <c r="I315" s="97"/>
      <c r="J315" s="97"/>
      <c r="K315" s="97"/>
      <c r="L315" s="97"/>
      <c r="M315" s="15"/>
      <c r="N315" s="97"/>
      <c r="O315" s="97"/>
      <c r="P315" s="97"/>
      <c r="Q315" s="97"/>
      <c r="R315" s="97"/>
      <c r="S315" s="97"/>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7"/>
      <c r="C316" s="97"/>
      <c r="D316" s="97"/>
      <c r="E316" s="97"/>
      <c r="F316" s="97"/>
      <c r="G316" s="97"/>
      <c r="H316" s="97"/>
      <c r="I316" s="97"/>
      <c r="J316" s="97"/>
      <c r="K316" s="97"/>
      <c r="L316" s="97"/>
      <c r="M316" s="15"/>
      <c r="N316" s="97"/>
      <c r="O316" s="97"/>
      <c r="P316" s="97"/>
      <c r="Q316" s="97"/>
      <c r="R316" s="97"/>
      <c r="S316" s="97"/>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7"/>
      <c r="C317" s="97"/>
      <c r="D317" s="97"/>
      <c r="E317" s="97"/>
      <c r="F317" s="97"/>
      <c r="G317" s="97"/>
      <c r="H317" s="97"/>
      <c r="I317" s="97"/>
      <c r="J317" s="97"/>
      <c r="K317" s="97"/>
      <c r="L317" s="97"/>
      <c r="M317" s="15"/>
      <c r="N317" s="97"/>
      <c r="O317" s="97"/>
      <c r="P317" s="97"/>
      <c r="Q317" s="97"/>
      <c r="R317" s="97"/>
      <c r="S317" s="97"/>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7"/>
      <c r="C318" s="97"/>
      <c r="D318" s="97"/>
      <c r="E318" s="97"/>
      <c r="F318" s="97"/>
      <c r="G318" s="97"/>
      <c r="H318" s="97"/>
      <c r="I318" s="97"/>
      <c r="J318" s="97"/>
      <c r="K318" s="97"/>
      <c r="L318" s="97"/>
      <c r="M318" s="15"/>
      <c r="N318" s="97"/>
      <c r="O318" s="97"/>
      <c r="P318" s="97"/>
      <c r="Q318" s="97"/>
      <c r="R318" s="97"/>
      <c r="S318" s="97"/>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7"/>
      <c r="C319" s="97"/>
      <c r="D319" s="97"/>
      <c r="E319" s="97"/>
      <c r="F319" s="97"/>
      <c r="G319" s="97"/>
      <c r="H319" s="97"/>
      <c r="I319" s="97"/>
      <c r="J319" s="97"/>
      <c r="K319" s="97"/>
      <c r="L319" s="97"/>
      <c r="M319" s="15"/>
      <c r="N319" s="97"/>
      <c r="O319" s="97"/>
      <c r="P319" s="97"/>
      <c r="Q319" s="97"/>
      <c r="R319" s="97"/>
      <c r="S319" s="97"/>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7"/>
      <c r="C320" s="97"/>
      <c r="D320" s="97"/>
      <c r="E320" s="97"/>
      <c r="F320" s="97"/>
      <c r="G320" s="97"/>
      <c r="H320" s="97"/>
      <c r="I320" s="97"/>
      <c r="J320" s="97"/>
      <c r="K320" s="97"/>
      <c r="L320" s="97"/>
      <c r="M320" s="15"/>
      <c r="N320" s="97"/>
      <c r="O320" s="97"/>
      <c r="P320" s="97"/>
      <c r="Q320" s="97"/>
      <c r="R320" s="97"/>
      <c r="S320" s="97"/>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7"/>
      <c r="C321" s="97"/>
      <c r="D321" s="97"/>
      <c r="E321" s="97"/>
      <c r="F321" s="97"/>
      <c r="G321" s="97"/>
      <c r="H321" s="97"/>
      <c r="I321" s="97"/>
      <c r="J321" s="97"/>
      <c r="K321" s="97"/>
      <c r="L321" s="97"/>
      <c r="M321" s="15"/>
      <c r="N321" s="97"/>
      <c r="O321" s="97"/>
      <c r="P321" s="97"/>
      <c r="Q321" s="97"/>
      <c r="R321" s="97"/>
      <c r="S321" s="97"/>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7"/>
      <c r="C322" s="97"/>
      <c r="D322" s="97"/>
      <c r="E322" s="97"/>
      <c r="F322" s="97"/>
      <c r="G322" s="97"/>
      <c r="H322" s="97"/>
      <c r="I322" s="97"/>
      <c r="J322" s="97"/>
      <c r="K322" s="97"/>
      <c r="L322" s="97"/>
      <c r="M322" s="15"/>
      <c r="N322" s="97"/>
      <c r="O322" s="97"/>
      <c r="P322" s="97"/>
      <c r="Q322" s="97"/>
      <c r="R322" s="97"/>
      <c r="S322" s="97"/>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7"/>
      <c r="C323" s="97"/>
      <c r="D323" s="97"/>
      <c r="E323" s="97"/>
      <c r="F323" s="97"/>
      <c r="G323" s="97"/>
      <c r="H323" s="97"/>
      <c r="I323" s="97"/>
      <c r="J323" s="97"/>
      <c r="K323" s="97"/>
      <c r="L323" s="97"/>
      <c r="M323" s="15"/>
      <c r="N323" s="97"/>
      <c r="O323" s="97"/>
      <c r="P323" s="97"/>
      <c r="Q323" s="97"/>
      <c r="R323" s="97"/>
      <c r="S323" s="97"/>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7"/>
      <c r="C324" s="97"/>
      <c r="D324" s="97"/>
      <c r="E324" s="97"/>
      <c r="F324" s="97"/>
      <c r="G324" s="97"/>
      <c r="H324" s="97"/>
      <c r="I324" s="97"/>
      <c r="J324" s="97"/>
      <c r="K324" s="97"/>
      <c r="L324" s="97"/>
      <c r="M324" s="15"/>
      <c r="N324" s="97"/>
      <c r="O324" s="97"/>
      <c r="P324" s="97"/>
      <c r="Q324" s="97"/>
      <c r="R324" s="97"/>
      <c r="S324" s="97"/>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7"/>
      <c r="C325" s="97"/>
      <c r="D325" s="97"/>
      <c r="E325" s="97"/>
      <c r="F325" s="97"/>
      <c r="G325" s="97"/>
      <c r="H325" s="97"/>
      <c r="I325" s="97"/>
      <c r="J325" s="97"/>
      <c r="K325" s="97"/>
      <c r="L325" s="97"/>
      <c r="M325" s="15"/>
      <c r="N325" s="97"/>
      <c r="O325" s="97"/>
      <c r="P325" s="97"/>
      <c r="Q325" s="97"/>
      <c r="R325" s="97"/>
      <c r="S325" s="97"/>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row r="387" spans="1:35" ht="15.75" hidden="1" customHeight="1" x14ac:dyDescent="0.25"/>
    <row r="388" spans="1:35" ht="15.75" hidden="1" customHeight="1" x14ac:dyDescent="0.25"/>
    <row r="389" spans="1:35" ht="15.75" hidden="1" customHeight="1" x14ac:dyDescent="0.25"/>
    <row r="390" spans="1:35" ht="15.75" hidden="1" customHeight="1" x14ac:dyDescent="0.25"/>
    <row r="391" spans="1:35" ht="15.75" hidden="1" customHeight="1" x14ac:dyDescent="0.25"/>
    <row r="392" spans="1:35" ht="15.75" hidden="1" customHeight="1" x14ac:dyDescent="0.25"/>
    <row r="393" spans="1:35" ht="15.75" hidden="1" customHeight="1" x14ac:dyDescent="0.25"/>
    <row r="394" spans="1:35" ht="15.75" hidden="1" customHeight="1" x14ac:dyDescent="0.25"/>
    <row r="395" spans="1:35" ht="15.75" hidden="1" customHeight="1" x14ac:dyDescent="0.25"/>
    <row r="396" spans="1:35" ht="15.75" hidden="1" customHeight="1" x14ac:dyDescent="0.25"/>
    <row r="397" spans="1:35" ht="15.75" hidden="1" customHeight="1" x14ac:dyDescent="0.25"/>
    <row r="398" spans="1:35" ht="15.75" hidden="1" customHeight="1" x14ac:dyDescent="0.25"/>
    <row r="399" spans="1:35" ht="15.75" hidden="1" customHeight="1" x14ac:dyDescent="0.25"/>
    <row r="400" spans="1:35"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5SE5jq5DLJUCSkC/FkoL/W1dSSRKKCMdmMeh3WYUEDYGHhS3EzNwQave/gGYQ96rlSnwOue5TYiYJmbX0U3O1Q==" saltValue="MSPXFpWblPlyXTPq68gX8Q=="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E1"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391" t="s">
        <v>0</v>
      </c>
      <c r="K2" s="392"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393" t="s">
        <v>2</v>
      </c>
      <c r="K3" s="394">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391" t="s">
        <v>3</v>
      </c>
      <c r="K4" s="395">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391" t="s">
        <v>4</v>
      </c>
      <c r="K5" s="392" t="s">
        <v>1250</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33"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38"/>
      <c r="B8" s="139"/>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ht="30.75" customHeight="1" x14ac:dyDescent="0.25">
      <c r="A9" s="140"/>
      <c r="B9" s="492" t="s">
        <v>12</v>
      </c>
      <c r="C9" s="448"/>
      <c r="D9" s="493" t="str">
        <f>'PDI-01'!E13</f>
        <v>Gestión y sostenibilidad institucional</v>
      </c>
      <c r="E9" s="407"/>
      <c r="F9" s="407"/>
      <c r="G9" s="407"/>
      <c r="H9" s="407"/>
      <c r="I9" s="407"/>
      <c r="J9" s="407"/>
      <c r="K9" s="407"/>
      <c r="L9" s="405"/>
      <c r="M9" s="140"/>
      <c r="N9" s="140"/>
      <c r="O9" s="140"/>
      <c r="P9" s="140"/>
      <c r="Q9" s="140"/>
      <c r="R9" s="140"/>
      <c r="S9" s="140"/>
      <c r="T9" s="140"/>
      <c r="U9" s="140"/>
      <c r="V9" s="140"/>
      <c r="W9" s="140"/>
      <c r="X9" s="140"/>
      <c r="Y9" s="140"/>
      <c r="Z9" s="140"/>
    </row>
    <row r="10" spans="1:26" ht="6.75" customHeight="1" x14ac:dyDescent="0.25">
      <c r="A10" s="140"/>
      <c r="B10" s="141"/>
      <c r="C10" s="141"/>
      <c r="D10" s="50"/>
      <c r="E10" s="50"/>
      <c r="F10" s="50"/>
      <c r="G10" s="50"/>
      <c r="H10" s="50"/>
      <c r="I10" s="50"/>
      <c r="J10" s="50"/>
      <c r="K10" s="50"/>
      <c r="L10" s="50"/>
      <c r="M10" s="140"/>
      <c r="N10" s="140"/>
      <c r="O10" s="140"/>
      <c r="P10" s="140"/>
      <c r="Q10" s="140"/>
      <c r="R10" s="140"/>
      <c r="S10" s="140"/>
      <c r="T10" s="140"/>
      <c r="U10" s="140"/>
      <c r="V10" s="140"/>
      <c r="W10" s="140"/>
      <c r="X10" s="140"/>
      <c r="Y10" s="140"/>
      <c r="Z10" s="140"/>
    </row>
    <row r="11" spans="1:26" ht="30.75" customHeight="1" x14ac:dyDescent="0.25">
      <c r="A11" s="140"/>
      <c r="B11" s="492" t="s">
        <v>16</v>
      </c>
      <c r="C11" s="448"/>
      <c r="D11" s="493" t="str">
        <f>'PDI-01'!E15</f>
        <v>Gestión Integral para un Campus Sostenible, inteligente e incluyente</v>
      </c>
      <c r="E11" s="407"/>
      <c r="F11" s="407"/>
      <c r="G11" s="407"/>
      <c r="H11" s="407"/>
      <c r="I11" s="407"/>
      <c r="J11" s="407"/>
      <c r="K11" s="407"/>
      <c r="L11" s="405"/>
      <c r="M11" s="140"/>
      <c r="N11" s="140"/>
      <c r="O11" s="140"/>
      <c r="P11" s="140"/>
      <c r="Q11" s="140"/>
      <c r="R11" s="140"/>
      <c r="S11" s="140"/>
      <c r="T11" s="140"/>
      <c r="U11" s="140"/>
      <c r="V11" s="140"/>
      <c r="W11" s="140"/>
      <c r="X11" s="140"/>
      <c r="Y11" s="140"/>
      <c r="Z11" s="140"/>
    </row>
    <row r="12" spans="1:26" ht="6.75" customHeight="1" x14ac:dyDescent="0.25">
      <c r="A12" s="140"/>
      <c r="B12" s="142"/>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row>
    <row r="13" spans="1:26" ht="30.75" customHeight="1" x14ac:dyDescent="0.25">
      <c r="A13" s="140"/>
      <c r="B13" s="492" t="s">
        <v>8</v>
      </c>
      <c r="C13" s="448"/>
      <c r="D13" s="493" t="str">
        <f>'PDI-01'!E11</f>
        <v>Gestión y Sostenibilidad Ambiental en el campus UTP (PDI2028 – GSI - 31)</v>
      </c>
      <c r="E13" s="407"/>
      <c r="F13" s="407"/>
      <c r="G13" s="407"/>
      <c r="H13" s="407"/>
      <c r="I13" s="407"/>
      <c r="J13" s="407"/>
      <c r="K13" s="407"/>
      <c r="L13" s="405"/>
      <c r="M13" s="140"/>
      <c r="N13" s="140"/>
      <c r="O13" s="140"/>
      <c r="P13" s="140"/>
      <c r="Q13" s="140"/>
      <c r="R13" s="140"/>
      <c r="S13" s="140"/>
      <c r="T13" s="140"/>
      <c r="U13" s="140"/>
      <c r="V13" s="140"/>
      <c r="W13" s="140"/>
      <c r="X13" s="140"/>
      <c r="Y13" s="140"/>
      <c r="Z13" s="140"/>
    </row>
    <row r="14" spans="1:26" ht="22.5" customHeight="1" x14ac:dyDescent="0.3">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26" ht="75.75" customHeight="1" x14ac:dyDescent="0.3">
      <c r="A15" s="143"/>
      <c r="B15" s="408" t="s">
        <v>253</v>
      </c>
      <c r="C15" s="405"/>
      <c r="D15" s="418" t="s">
        <v>254</v>
      </c>
      <c r="E15" s="407"/>
      <c r="F15" s="407"/>
      <c r="G15" s="407"/>
      <c r="H15" s="407"/>
      <c r="I15" s="407"/>
      <c r="J15" s="407"/>
      <c r="K15" s="407"/>
      <c r="L15" s="405"/>
      <c r="M15" s="143"/>
      <c r="N15" s="143"/>
      <c r="O15" s="143"/>
      <c r="P15" s="143"/>
      <c r="Q15" s="143"/>
      <c r="R15" s="143"/>
      <c r="S15" s="143"/>
      <c r="T15" s="143"/>
      <c r="U15" s="143"/>
      <c r="V15" s="143"/>
      <c r="W15" s="143"/>
      <c r="X15" s="143"/>
      <c r="Y15" s="143"/>
      <c r="Z15" s="143"/>
    </row>
    <row r="16" spans="1:26" ht="22.5" customHeight="1" x14ac:dyDescent="0.3">
      <c r="A16" s="143"/>
      <c r="B16" s="404" t="s">
        <v>255</v>
      </c>
      <c r="C16" s="407"/>
      <c r="D16" s="407"/>
      <c r="E16" s="407"/>
      <c r="F16" s="407"/>
      <c r="G16" s="407"/>
      <c r="H16" s="407"/>
      <c r="I16" s="407"/>
      <c r="J16" s="407"/>
      <c r="K16" s="407"/>
      <c r="L16" s="405"/>
      <c r="M16" s="143"/>
      <c r="N16" s="143"/>
      <c r="O16" s="143"/>
      <c r="P16" s="143"/>
      <c r="Q16" s="143"/>
      <c r="R16" s="143"/>
      <c r="S16" s="143"/>
      <c r="T16" s="143"/>
      <c r="U16" s="143"/>
      <c r="V16" s="143"/>
      <c r="W16" s="143"/>
      <c r="X16" s="143"/>
      <c r="Y16" s="143"/>
      <c r="Z16" s="143"/>
    </row>
    <row r="17" spans="1:26" ht="15" customHeight="1" x14ac:dyDescent="0.3">
      <c r="A17" s="143"/>
      <c r="B17" s="57"/>
      <c r="C17" s="57"/>
      <c r="D17" s="57"/>
      <c r="E17" s="57"/>
      <c r="F17" s="57"/>
      <c r="G17" s="57"/>
      <c r="H17" s="57"/>
      <c r="I17" s="57"/>
      <c r="J17" s="57"/>
      <c r="K17" s="57"/>
      <c r="L17" s="57"/>
      <c r="M17" s="143"/>
      <c r="N17" s="143"/>
      <c r="O17" s="143"/>
      <c r="P17" s="143"/>
      <c r="Q17" s="143"/>
      <c r="R17" s="143"/>
      <c r="S17" s="143"/>
      <c r="T17" s="143"/>
      <c r="U17" s="143"/>
      <c r="V17" s="143"/>
      <c r="W17" s="143"/>
      <c r="X17" s="143"/>
      <c r="Y17" s="143"/>
      <c r="Z17" s="143"/>
    </row>
    <row r="18" spans="1:26" ht="35.25" customHeight="1" x14ac:dyDescent="0.3">
      <c r="A18" s="143"/>
      <c r="B18" s="494" t="s">
        <v>256</v>
      </c>
      <c r="C18" s="495"/>
      <c r="D18" s="495"/>
      <c r="E18" s="495"/>
      <c r="F18" s="495"/>
      <c r="G18" s="495"/>
      <c r="H18" s="495"/>
      <c r="I18" s="495"/>
      <c r="J18" s="495"/>
      <c r="K18" s="495"/>
      <c r="L18" s="496"/>
      <c r="M18" s="143"/>
      <c r="N18" s="143"/>
      <c r="O18" s="143"/>
      <c r="P18" s="143"/>
      <c r="Q18" s="143"/>
      <c r="R18" s="143"/>
      <c r="S18" s="143"/>
      <c r="T18" s="143"/>
      <c r="U18" s="143"/>
      <c r="V18" s="143"/>
      <c r="W18" s="143"/>
      <c r="X18" s="143"/>
      <c r="Y18" s="143"/>
      <c r="Z18" s="143"/>
    </row>
    <row r="19" spans="1:26" ht="21.75" customHeight="1" x14ac:dyDescent="0.3">
      <c r="A19" s="143"/>
      <c r="B19" s="144"/>
      <c r="C19" s="144"/>
      <c r="D19" s="144"/>
      <c r="E19" s="144"/>
      <c r="F19" s="144"/>
      <c r="G19" s="144"/>
      <c r="H19" s="144"/>
      <c r="I19" s="144"/>
      <c r="J19" s="144"/>
      <c r="K19" s="144"/>
      <c r="L19" s="143"/>
      <c r="M19" s="143"/>
      <c r="N19" s="143"/>
      <c r="O19" s="143"/>
      <c r="P19" s="143"/>
      <c r="Q19" s="143"/>
      <c r="R19" s="143"/>
      <c r="S19" s="143"/>
      <c r="T19" s="143"/>
      <c r="U19" s="143"/>
      <c r="V19" s="143"/>
      <c r="W19" s="143"/>
      <c r="X19" s="143"/>
      <c r="Y19" s="143"/>
      <c r="Z19" s="143"/>
    </row>
    <row r="20" spans="1:26" ht="33.75" customHeight="1" x14ac:dyDescent="0.3">
      <c r="A20" s="143"/>
      <c r="B20" s="143"/>
      <c r="C20" s="58"/>
      <c r="D20" s="497" t="s">
        <v>257</v>
      </c>
      <c r="E20" s="407"/>
      <c r="F20" s="405"/>
      <c r="G20" s="497" t="s">
        <v>258</v>
      </c>
      <c r="H20" s="407"/>
      <c r="I20" s="405"/>
      <c r="J20" s="497" t="s">
        <v>259</v>
      </c>
      <c r="K20" s="405"/>
      <c r="L20" s="498" t="s">
        <v>260</v>
      </c>
      <c r="M20" s="143"/>
      <c r="N20" s="143"/>
      <c r="O20" s="143"/>
      <c r="P20" s="143"/>
      <c r="Q20" s="143"/>
      <c r="R20" s="143"/>
      <c r="S20" s="143"/>
      <c r="T20" s="143"/>
      <c r="U20" s="143"/>
      <c r="V20" s="143"/>
      <c r="W20" s="143"/>
      <c r="X20" s="143"/>
      <c r="Y20" s="143"/>
      <c r="Z20" s="143"/>
    </row>
    <row r="21" spans="1:26" ht="15.75" customHeight="1" x14ac:dyDescent="0.3">
      <c r="A21" s="143"/>
      <c r="B21" s="145"/>
      <c r="C21" s="145"/>
      <c r="D21" s="41" t="s">
        <v>261</v>
      </c>
      <c r="E21" s="41" t="s">
        <v>262</v>
      </c>
      <c r="F21" s="41" t="s">
        <v>263</v>
      </c>
      <c r="G21" s="146" t="s">
        <v>264</v>
      </c>
      <c r="H21" s="146" t="s">
        <v>265</v>
      </c>
      <c r="I21" s="146" t="s">
        <v>266</v>
      </c>
      <c r="J21" s="146" t="s">
        <v>267</v>
      </c>
      <c r="K21" s="146" t="s">
        <v>268</v>
      </c>
      <c r="L21" s="410"/>
      <c r="M21" s="143"/>
      <c r="N21" s="143"/>
      <c r="O21" s="143"/>
      <c r="P21" s="143"/>
      <c r="Q21" s="143"/>
      <c r="R21" s="143"/>
      <c r="S21" s="143"/>
      <c r="T21" s="143"/>
      <c r="U21" s="143"/>
      <c r="V21" s="143"/>
      <c r="W21" s="143"/>
      <c r="X21" s="143"/>
      <c r="Y21" s="143"/>
      <c r="Z21" s="143"/>
    </row>
    <row r="22" spans="1:26" ht="15.75" customHeight="1" x14ac:dyDescent="0.3">
      <c r="A22" s="143"/>
      <c r="B22" s="41" t="s">
        <v>269</v>
      </c>
      <c r="C22" s="147" t="s">
        <v>270</v>
      </c>
      <c r="D22" s="148" t="s">
        <v>271</v>
      </c>
      <c r="E22" s="148"/>
      <c r="F22" s="148"/>
      <c r="G22" s="148"/>
      <c r="H22" s="148" t="s">
        <v>271</v>
      </c>
      <c r="I22" s="148"/>
      <c r="J22" s="148"/>
      <c r="K22" s="148" t="s">
        <v>271</v>
      </c>
      <c r="L22" s="62"/>
      <c r="M22" s="143"/>
      <c r="N22" s="143"/>
      <c r="O22" s="143"/>
      <c r="P22" s="143"/>
      <c r="Q22" s="143"/>
      <c r="R22" s="143"/>
      <c r="S22" s="143"/>
      <c r="T22" s="143"/>
      <c r="U22" s="143"/>
      <c r="V22" s="143"/>
      <c r="W22" s="143"/>
      <c r="X22" s="143"/>
      <c r="Y22" s="143"/>
      <c r="Z22" s="143"/>
    </row>
    <row r="23" spans="1:26" ht="15.75" customHeight="1" x14ac:dyDescent="0.3">
      <c r="A23" s="143"/>
      <c r="B23" s="440" t="s">
        <v>272</v>
      </c>
      <c r="C23" s="149" t="s">
        <v>273</v>
      </c>
      <c r="D23" s="148" t="s">
        <v>271</v>
      </c>
      <c r="E23" s="148"/>
      <c r="F23" s="148"/>
      <c r="G23" s="148" t="s">
        <v>271</v>
      </c>
      <c r="H23" s="148"/>
      <c r="I23" s="148"/>
      <c r="J23" s="150"/>
      <c r="K23" s="148" t="s">
        <v>271</v>
      </c>
      <c r="L23" s="62"/>
      <c r="M23" s="143"/>
      <c r="N23" s="143"/>
      <c r="O23" s="143"/>
      <c r="P23" s="143"/>
      <c r="Q23" s="143"/>
      <c r="R23" s="143"/>
      <c r="S23" s="143"/>
      <c r="T23" s="143"/>
      <c r="U23" s="143"/>
      <c r="V23" s="143"/>
      <c r="W23" s="143"/>
      <c r="X23" s="143"/>
      <c r="Y23" s="143"/>
      <c r="Z23" s="143"/>
    </row>
    <row r="24" spans="1:26" ht="15.75" customHeight="1" x14ac:dyDescent="0.3">
      <c r="A24" s="143"/>
      <c r="B24" s="441"/>
      <c r="C24" s="147" t="s">
        <v>274</v>
      </c>
      <c r="D24" s="148" t="s">
        <v>271</v>
      </c>
      <c r="E24" s="148"/>
      <c r="F24" s="148"/>
      <c r="G24" s="148" t="s">
        <v>271</v>
      </c>
      <c r="H24" s="148"/>
      <c r="I24" s="148"/>
      <c r="J24" s="148"/>
      <c r="K24" s="148" t="s">
        <v>271</v>
      </c>
      <c r="L24" s="62"/>
      <c r="M24" s="143"/>
      <c r="N24" s="143"/>
      <c r="O24" s="143"/>
      <c r="P24" s="143"/>
      <c r="Q24" s="143"/>
      <c r="R24" s="143"/>
      <c r="S24" s="143"/>
      <c r="T24" s="143"/>
      <c r="U24" s="143"/>
      <c r="V24" s="143"/>
      <c r="W24" s="143"/>
      <c r="X24" s="143"/>
      <c r="Y24" s="143"/>
      <c r="Z24" s="143"/>
    </row>
    <row r="25" spans="1:26" ht="15.75" customHeight="1" x14ac:dyDescent="0.3">
      <c r="A25" s="143"/>
      <c r="B25" s="410"/>
      <c r="C25" s="147" t="s">
        <v>275</v>
      </c>
      <c r="D25" s="148" t="s">
        <v>271</v>
      </c>
      <c r="E25" s="150"/>
      <c r="F25" s="148"/>
      <c r="G25" s="150" t="s">
        <v>271</v>
      </c>
      <c r="H25" s="150"/>
      <c r="I25" s="150"/>
      <c r="J25" s="150"/>
      <c r="K25" s="148" t="s">
        <v>271</v>
      </c>
      <c r="L25" s="62"/>
      <c r="M25" s="143"/>
      <c r="N25" s="143"/>
      <c r="O25" s="143"/>
      <c r="P25" s="143"/>
      <c r="Q25" s="143"/>
      <c r="R25" s="143"/>
      <c r="S25" s="143"/>
      <c r="T25" s="143"/>
      <c r="U25" s="143"/>
      <c r="V25" s="143"/>
      <c r="W25" s="143"/>
      <c r="X25" s="143"/>
      <c r="Y25" s="143"/>
      <c r="Z25" s="143"/>
    </row>
    <row r="26" spans="1:26" ht="15.75" customHeight="1" x14ac:dyDescent="0.3">
      <c r="A26" s="143"/>
      <c r="B26" s="440" t="s">
        <v>276</v>
      </c>
      <c r="C26" s="147" t="s">
        <v>277</v>
      </c>
      <c r="D26" s="148" t="s">
        <v>271</v>
      </c>
      <c r="E26" s="150"/>
      <c r="F26" s="148"/>
      <c r="G26" s="150" t="s">
        <v>271</v>
      </c>
      <c r="H26" s="150"/>
      <c r="I26" s="150"/>
      <c r="J26" s="150"/>
      <c r="K26" s="148" t="s">
        <v>271</v>
      </c>
      <c r="L26" s="62"/>
      <c r="M26" s="143"/>
      <c r="N26" s="143"/>
      <c r="O26" s="143"/>
      <c r="P26" s="143"/>
      <c r="Q26" s="143"/>
      <c r="R26" s="143"/>
      <c r="S26" s="143"/>
      <c r="T26" s="143"/>
      <c r="U26" s="143"/>
      <c r="V26" s="143"/>
      <c r="W26" s="143"/>
      <c r="X26" s="143"/>
      <c r="Y26" s="143"/>
      <c r="Z26" s="143"/>
    </row>
    <row r="27" spans="1:26" ht="15.75" customHeight="1" x14ac:dyDescent="0.3">
      <c r="A27" s="143"/>
      <c r="B27" s="499"/>
      <c r="C27" s="147" t="s">
        <v>278</v>
      </c>
      <c r="D27" s="148" t="s">
        <v>271</v>
      </c>
      <c r="E27" s="150"/>
      <c r="F27" s="148"/>
      <c r="G27" s="150" t="s">
        <v>271</v>
      </c>
      <c r="H27" s="150"/>
      <c r="I27" s="150"/>
      <c r="J27" s="150"/>
      <c r="K27" s="148" t="s">
        <v>271</v>
      </c>
      <c r="L27" s="62"/>
      <c r="M27" s="143"/>
      <c r="N27" s="143"/>
      <c r="O27" s="143"/>
      <c r="P27" s="143"/>
      <c r="Q27" s="143"/>
      <c r="R27" s="143"/>
      <c r="S27" s="143"/>
      <c r="T27" s="143"/>
      <c r="U27" s="143"/>
      <c r="V27" s="143"/>
      <c r="W27" s="143"/>
      <c r="X27" s="143"/>
      <c r="Y27" s="143"/>
      <c r="Z27" s="143"/>
    </row>
    <row r="28" spans="1:26" ht="15.75" customHeight="1" x14ac:dyDescent="0.3">
      <c r="A28" s="143"/>
      <c r="B28" s="440" t="s">
        <v>279</v>
      </c>
      <c r="C28" s="151" t="s">
        <v>280</v>
      </c>
      <c r="D28" s="148" t="s">
        <v>271</v>
      </c>
      <c r="E28" s="150"/>
      <c r="F28" s="148"/>
      <c r="G28" s="150"/>
      <c r="H28" s="150"/>
      <c r="I28" s="150" t="s">
        <v>271</v>
      </c>
      <c r="J28" s="150"/>
      <c r="K28" s="148" t="s">
        <v>271</v>
      </c>
      <c r="L28" s="62"/>
      <c r="M28" s="143"/>
      <c r="N28" s="143"/>
      <c r="O28" s="143"/>
      <c r="P28" s="143"/>
      <c r="Q28" s="143"/>
      <c r="R28" s="143"/>
      <c r="S28" s="143"/>
      <c r="T28" s="143"/>
      <c r="U28" s="143"/>
      <c r="V28" s="143"/>
      <c r="W28" s="143"/>
      <c r="X28" s="143"/>
      <c r="Y28" s="143"/>
      <c r="Z28" s="143"/>
    </row>
    <row r="29" spans="1:26" ht="20.25" customHeight="1" x14ac:dyDescent="0.3">
      <c r="A29" s="143"/>
      <c r="B29" s="410"/>
      <c r="C29" s="147" t="s">
        <v>281</v>
      </c>
      <c r="D29" s="148" t="s">
        <v>271</v>
      </c>
      <c r="E29" s="150"/>
      <c r="F29" s="148"/>
      <c r="G29" s="150"/>
      <c r="H29" s="150"/>
      <c r="I29" s="150" t="s">
        <v>271</v>
      </c>
      <c r="J29" s="150"/>
      <c r="K29" s="148" t="s">
        <v>271</v>
      </c>
      <c r="L29" s="62"/>
      <c r="M29" s="143"/>
      <c r="N29" s="143"/>
      <c r="O29" s="143"/>
      <c r="P29" s="143"/>
      <c r="Q29" s="143"/>
      <c r="R29" s="143"/>
      <c r="S29" s="143"/>
      <c r="T29" s="143"/>
      <c r="U29" s="143"/>
      <c r="V29" s="143"/>
      <c r="W29" s="143"/>
      <c r="X29" s="143"/>
      <c r="Y29" s="143"/>
      <c r="Z29" s="143"/>
    </row>
    <row r="30" spans="1:26" ht="16.5" customHeight="1" x14ac:dyDescent="0.3">
      <c r="A30" s="143"/>
      <c r="B30" s="41" t="s">
        <v>282</v>
      </c>
      <c r="C30" s="147" t="s">
        <v>283</v>
      </c>
      <c r="D30" s="148" t="s">
        <v>271</v>
      </c>
      <c r="E30" s="150"/>
      <c r="F30" s="148"/>
      <c r="G30" s="150"/>
      <c r="H30" s="150"/>
      <c r="I30" s="150" t="s">
        <v>271</v>
      </c>
      <c r="J30" s="150"/>
      <c r="K30" s="148" t="s">
        <v>271</v>
      </c>
      <c r="L30" s="62"/>
      <c r="M30" s="143"/>
      <c r="N30" s="143"/>
      <c r="O30" s="143"/>
      <c r="P30" s="143"/>
      <c r="Q30" s="143"/>
      <c r="R30" s="143"/>
      <c r="S30" s="143"/>
      <c r="T30" s="143"/>
      <c r="U30" s="143"/>
      <c r="V30" s="143"/>
      <c r="W30" s="143"/>
      <c r="X30" s="143"/>
      <c r="Y30" s="143"/>
      <c r="Z30" s="143"/>
    </row>
    <row r="31" spans="1:26" ht="59.25" customHeight="1" x14ac:dyDescent="0.3">
      <c r="A31" s="143"/>
      <c r="B31" s="487" t="s">
        <v>284</v>
      </c>
      <c r="C31" s="151" t="s">
        <v>285</v>
      </c>
      <c r="D31" s="148" t="s">
        <v>271</v>
      </c>
      <c r="E31" s="150"/>
      <c r="F31" s="148"/>
      <c r="G31" s="150"/>
      <c r="H31" s="150"/>
      <c r="I31" s="150" t="s">
        <v>271</v>
      </c>
      <c r="J31" s="150"/>
      <c r="K31" s="148" t="s">
        <v>271</v>
      </c>
      <c r="L31" s="62"/>
      <c r="M31" s="143"/>
      <c r="N31" s="143"/>
      <c r="O31" s="143"/>
      <c r="P31" s="143"/>
      <c r="Q31" s="143"/>
      <c r="R31" s="143"/>
      <c r="S31" s="143"/>
      <c r="T31" s="143"/>
      <c r="U31" s="143"/>
      <c r="V31" s="143"/>
      <c r="W31" s="143"/>
      <c r="X31" s="143"/>
      <c r="Y31" s="143"/>
      <c r="Z31" s="143"/>
    </row>
    <row r="32" spans="1:26" ht="125.25" customHeight="1" x14ac:dyDescent="0.3">
      <c r="A32" s="143"/>
      <c r="B32" s="441"/>
      <c r="C32" s="151" t="s">
        <v>286</v>
      </c>
      <c r="D32" s="148" t="s">
        <v>271</v>
      </c>
      <c r="E32" s="150"/>
      <c r="F32" s="148"/>
      <c r="G32" s="150"/>
      <c r="H32" s="150"/>
      <c r="I32" s="150" t="s">
        <v>271</v>
      </c>
      <c r="J32" s="150"/>
      <c r="K32" s="148" t="s">
        <v>271</v>
      </c>
      <c r="L32" s="62"/>
      <c r="M32" s="143"/>
      <c r="N32" s="143"/>
      <c r="O32" s="143"/>
      <c r="P32" s="143"/>
      <c r="Q32" s="143"/>
      <c r="R32" s="143"/>
      <c r="S32" s="143"/>
      <c r="T32" s="143"/>
      <c r="U32" s="143"/>
      <c r="V32" s="143"/>
      <c r="W32" s="143"/>
      <c r="X32" s="143"/>
      <c r="Y32" s="143"/>
      <c r="Z32" s="143"/>
    </row>
    <row r="33" spans="1:26" ht="15.75" customHeight="1" x14ac:dyDescent="0.3">
      <c r="A33" s="143"/>
      <c r="B33" s="441"/>
      <c r="C33" s="151" t="s">
        <v>287</v>
      </c>
      <c r="D33" s="150"/>
      <c r="E33" s="150"/>
      <c r="F33" s="148" t="s">
        <v>271</v>
      </c>
      <c r="G33" s="150"/>
      <c r="H33" s="150"/>
      <c r="I33" s="150"/>
      <c r="J33" s="150"/>
      <c r="K33" s="150"/>
      <c r="L33" s="62"/>
      <c r="M33" s="143"/>
      <c r="N33" s="143"/>
      <c r="O33" s="143"/>
      <c r="P33" s="143"/>
      <c r="Q33" s="143"/>
      <c r="R33" s="143"/>
      <c r="S33" s="143"/>
      <c r="T33" s="143"/>
      <c r="U33" s="143"/>
      <c r="V33" s="143"/>
      <c r="W33" s="143"/>
      <c r="X33" s="143"/>
      <c r="Y33" s="143"/>
      <c r="Z33" s="143"/>
    </row>
    <row r="34" spans="1:26" ht="70.5" customHeight="1" x14ac:dyDescent="0.3">
      <c r="A34" s="143"/>
      <c r="B34" s="410"/>
      <c r="C34" s="151" t="s">
        <v>288</v>
      </c>
      <c r="D34" s="150" t="s">
        <v>271</v>
      </c>
      <c r="E34" s="150"/>
      <c r="F34" s="148"/>
      <c r="G34" s="150"/>
      <c r="H34" s="150"/>
      <c r="I34" s="150" t="s">
        <v>271</v>
      </c>
      <c r="J34" s="150"/>
      <c r="K34" s="150" t="s">
        <v>271</v>
      </c>
      <c r="L34" s="62"/>
      <c r="M34" s="143"/>
      <c r="N34" s="143"/>
      <c r="O34" s="143"/>
      <c r="P34" s="143"/>
      <c r="Q34" s="143"/>
      <c r="R34" s="143"/>
      <c r="S34" s="143"/>
      <c r="T34" s="143"/>
      <c r="U34" s="143"/>
      <c r="V34" s="143"/>
      <c r="W34" s="143"/>
      <c r="X34" s="143"/>
      <c r="Y34" s="143"/>
      <c r="Z34" s="143"/>
    </row>
    <row r="35" spans="1:26" ht="15.75" customHeight="1" x14ac:dyDescent="0.3">
      <c r="A35" s="143"/>
      <c r="B35" s="152"/>
      <c r="C35" s="58"/>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31.5" customHeight="1" x14ac:dyDescent="0.3">
      <c r="A36" s="143"/>
      <c r="B36" s="478" t="s">
        <v>289</v>
      </c>
      <c r="C36" s="407"/>
      <c r="D36" s="407"/>
      <c r="E36" s="407"/>
      <c r="F36" s="407"/>
      <c r="G36" s="407"/>
      <c r="H36" s="405"/>
      <c r="I36" s="143"/>
      <c r="J36" s="500"/>
      <c r="K36" s="398"/>
      <c r="L36" s="399"/>
      <c r="M36" s="143"/>
      <c r="N36" s="143"/>
      <c r="O36" s="143"/>
      <c r="P36" s="143"/>
      <c r="Q36" s="143"/>
      <c r="R36" s="143"/>
      <c r="S36" s="143"/>
      <c r="T36" s="143"/>
      <c r="U36" s="143"/>
      <c r="V36" s="143"/>
      <c r="W36" s="143"/>
      <c r="X36" s="143"/>
      <c r="Y36" s="143"/>
      <c r="Z36" s="143"/>
    </row>
    <row r="37" spans="1:26" ht="34.5" customHeight="1" x14ac:dyDescent="0.3">
      <c r="A37" s="143"/>
      <c r="B37" s="143"/>
      <c r="C37" s="58"/>
      <c r="D37" s="143"/>
      <c r="E37" s="143"/>
      <c r="F37" s="143"/>
      <c r="G37" s="143"/>
      <c r="H37" s="143"/>
      <c r="I37" s="143"/>
      <c r="J37" s="18"/>
      <c r="K37" s="18"/>
      <c r="L37" s="18"/>
      <c r="M37" s="143"/>
      <c r="N37" s="143"/>
      <c r="O37" s="143"/>
      <c r="P37" s="143"/>
      <c r="Q37" s="143"/>
      <c r="R37" s="143"/>
      <c r="S37" s="143"/>
      <c r="T37" s="143"/>
      <c r="U37" s="143"/>
      <c r="V37" s="143"/>
      <c r="W37" s="143"/>
      <c r="X37" s="143"/>
      <c r="Y37" s="143"/>
      <c r="Z37" s="143"/>
    </row>
    <row r="38" spans="1:26" ht="50.25" customHeight="1" x14ac:dyDescent="0.3">
      <c r="A38" s="143"/>
      <c r="B38" s="502" t="s">
        <v>290</v>
      </c>
      <c r="C38" s="407"/>
      <c r="D38" s="407"/>
      <c r="E38" s="407"/>
      <c r="F38" s="407"/>
      <c r="G38" s="405"/>
      <c r="H38" s="150" t="s">
        <v>271</v>
      </c>
      <c r="I38" s="143"/>
      <c r="J38" s="501"/>
      <c r="K38" s="399"/>
      <c r="L38" s="18"/>
      <c r="M38" s="143"/>
      <c r="N38" s="143"/>
      <c r="O38" s="143"/>
      <c r="P38" s="143"/>
      <c r="Q38" s="143"/>
      <c r="R38" s="143"/>
      <c r="S38" s="143"/>
      <c r="T38" s="143"/>
      <c r="U38" s="143"/>
      <c r="V38" s="143"/>
      <c r="W38" s="143"/>
      <c r="X38" s="143"/>
      <c r="Y38" s="143"/>
      <c r="Z38" s="143"/>
    </row>
    <row r="39" spans="1:26" ht="30.75" customHeight="1" x14ac:dyDescent="0.3">
      <c r="A39" s="143"/>
      <c r="B39" s="502" t="s">
        <v>291</v>
      </c>
      <c r="C39" s="407"/>
      <c r="D39" s="407"/>
      <c r="E39" s="407"/>
      <c r="F39" s="407"/>
      <c r="G39" s="405"/>
      <c r="H39" s="150"/>
      <c r="I39" s="143"/>
      <c r="J39" s="501"/>
      <c r="K39" s="399"/>
      <c r="L39" s="18"/>
      <c r="M39" s="143"/>
      <c r="N39" s="143"/>
      <c r="O39" s="143"/>
      <c r="P39" s="143"/>
      <c r="Q39" s="143"/>
      <c r="R39" s="143"/>
      <c r="S39" s="143"/>
      <c r="T39" s="143"/>
      <c r="U39" s="143"/>
      <c r="V39" s="143"/>
      <c r="W39" s="143"/>
      <c r="X39" s="143"/>
      <c r="Y39" s="143"/>
      <c r="Z39" s="143"/>
    </row>
    <row r="40" spans="1:26" ht="33.75" customHeight="1" x14ac:dyDescent="0.3">
      <c r="A40" s="143"/>
      <c r="B40" s="502" t="s">
        <v>292</v>
      </c>
      <c r="C40" s="407"/>
      <c r="D40" s="407"/>
      <c r="E40" s="407"/>
      <c r="F40" s="407"/>
      <c r="G40" s="405"/>
      <c r="H40" s="150" t="s">
        <v>271</v>
      </c>
      <c r="I40" s="143"/>
      <c r="J40" s="143"/>
      <c r="K40" s="143"/>
      <c r="L40" s="143"/>
      <c r="M40" s="143"/>
      <c r="N40" s="143"/>
      <c r="O40" s="143"/>
      <c r="P40" s="143"/>
      <c r="Q40" s="143"/>
      <c r="R40" s="143"/>
      <c r="S40" s="143"/>
      <c r="T40" s="143"/>
      <c r="U40" s="143"/>
      <c r="V40" s="143"/>
      <c r="W40" s="143"/>
      <c r="X40" s="143"/>
      <c r="Y40" s="143"/>
      <c r="Z40" s="143"/>
    </row>
    <row r="41" spans="1:26" ht="49.5" customHeight="1" x14ac:dyDescent="0.3">
      <c r="A41" s="143"/>
      <c r="B41" s="502" t="s">
        <v>293</v>
      </c>
      <c r="C41" s="407"/>
      <c r="D41" s="407"/>
      <c r="E41" s="407"/>
      <c r="F41" s="407"/>
      <c r="G41" s="405"/>
      <c r="H41" s="150" t="s">
        <v>271</v>
      </c>
      <c r="I41" s="143"/>
      <c r="J41" s="143"/>
      <c r="K41" s="143"/>
      <c r="L41" s="143"/>
      <c r="M41" s="143"/>
      <c r="N41" s="143"/>
      <c r="O41" s="143"/>
      <c r="P41" s="143"/>
      <c r="Q41" s="143"/>
      <c r="R41" s="143"/>
      <c r="S41" s="143"/>
      <c r="T41" s="143"/>
      <c r="U41" s="143"/>
      <c r="V41" s="143"/>
      <c r="W41" s="143"/>
      <c r="X41" s="143"/>
      <c r="Y41" s="143"/>
      <c r="Z41" s="143"/>
    </row>
    <row r="42" spans="1:26" ht="36" customHeight="1" x14ac:dyDescent="0.3">
      <c r="A42" s="143"/>
      <c r="B42" s="502" t="s">
        <v>294</v>
      </c>
      <c r="C42" s="407"/>
      <c r="D42" s="407"/>
      <c r="E42" s="407"/>
      <c r="F42" s="407"/>
      <c r="G42" s="405"/>
      <c r="H42" s="150"/>
      <c r="I42" s="143"/>
      <c r="J42" s="143"/>
      <c r="K42" s="143"/>
      <c r="L42" s="143"/>
      <c r="M42" s="143"/>
      <c r="N42" s="143"/>
      <c r="O42" s="143"/>
      <c r="P42" s="143"/>
      <c r="Q42" s="143"/>
      <c r="R42" s="143"/>
      <c r="S42" s="143"/>
      <c r="T42" s="143"/>
      <c r="U42" s="143"/>
      <c r="V42" s="143"/>
      <c r="W42" s="143"/>
      <c r="X42" s="143"/>
      <c r="Y42" s="143"/>
      <c r="Z42" s="143"/>
    </row>
    <row r="43" spans="1:26" ht="49.5" customHeight="1" x14ac:dyDescent="0.3">
      <c r="A43" s="143"/>
      <c r="B43" s="502" t="s">
        <v>295</v>
      </c>
      <c r="C43" s="407"/>
      <c r="D43" s="407"/>
      <c r="E43" s="407"/>
      <c r="F43" s="407"/>
      <c r="G43" s="405"/>
      <c r="H43" s="150" t="s">
        <v>271</v>
      </c>
      <c r="I43" s="143"/>
      <c r="J43" s="143"/>
      <c r="K43" s="143"/>
      <c r="L43" s="143"/>
      <c r="M43" s="143"/>
      <c r="N43" s="143"/>
      <c r="O43" s="143"/>
      <c r="P43" s="143"/>
      <c r="Q43" s="143"/>
      <c r="R43" s="143"/>
      <c r="S43" s="143"/>
      <c r="T43" s="143"/>
      <c r="U43" s="143"/>
      <c r="V43" s="143"/>
      <c r="W43" s="143"/>
      <c r="X43" s="143"/>
      <c r="Y43" s="143"/>
      <c r="Z43" s="143"/>
    </row>
    <row r="44" spans="1:26" ht="36" customHeight="1" x14ac:dyDescent="0.3">
      <c r="A44" s="153"/>
      <c r="B44" s="502" t="s">
        <v>296</v>
      </c>
      <c r="C44" s="407"/>
      <c r="D44" s="407"/>
      <c r="E44" s="407"/>
      <c r="F44" s="407"/>
      <c r="G44" s="405"/>
      <c r="H44" s="150" t="s">
        <v>271</v>
      </c>
      <c r="I44" s="143"/>
      <c r="J44" s="143"/>
      <c r="K44" s="143"/>
      <c r="L44" s="143"/>
      <c r="M44" s="153"/>
      <c r="N44" s="153"/>
      <c r="O44" s="153"/>
      <c r="P44" s="153"/>
      <c r="Q44" s="153"/>
      <c r="R44" s="153"/>
      <c r="S44" s="153"/>
      <c r="T44" s="153"/>
      <c r="U44" s="153"/>
      <c r="V44" s="153"/>
      <c r="W44" s="153"/>
      <c r="X44" s="153"/>
      <c r="Y44" s="153"/>
      <c r="Z44" s="153"/>
    </row>
    <row r="45" spans="1:26" ht="32.25" customHeight="1" x14ac:dyDescent="0.3">
      <c r="A45" s="153"/>
      <c r="B45" s="502" t="s">
        <v>297</v>
      </c>
      <c r="C45" s="407"/>
      <c r="D45" s="407"/>
      <c r="E45" s="407"/>
      <c r="F45" s="407"/>
      <c r="G45" s="405"/>
      <c r="H45" s="150" t="s">
        <v>271</v>
      </c>
      <c r="I45" s="143"/>
      <c r="J45" s="143"/>
      <c r="K45" s="143"/>
      <c r="L45" s="143"/>
      <c r="M45" s="153"/>
      <c r="N45" s="153"/>
      <c r="O45" s="153"/>
      <c r="P45" s="153"/>
      <c r="Q45" s="153"/>
      <c r="R45" s="153"/>
      <c r="S45" s="153"/>
      <c r="T45" s="153"/>
      <c r="U45" s="153"/>
      <c r="V45" s="153"/>
      <c r="W45" s="153"/>
      <c r="X45" s="153"/>
      <c r="Y45" s="153"/>
      <c r="Z45" s="153"/>
    </row>
    <row r="46" spans="1:26" ht="15" customHeight="1" x14ac:dyDescent="0.25">
      <c r="A46" s="153"/>
      <c r="B46" s="503"/>
      <c r="C46" s="398"/>
      <c r="D46" s="398"/>
      <c r="E46" s="398"/>
      <c r="F46" s="398"/>
      <c r="G46" s="399"/>
      <c r="H46" s="153"/>
      <c r="I46" s="153"/>
      <c r="J46" s="153"/>
      <c r="K46" s="153"/>
      <c r="L46" s="153"/>
      <c r="M46" s="153"/>
      <c r="N46" s="153"/>
      <c r="O46" s="153"/>
      <c r="P46" s="153"/>
      <c r="Q46" s="153"/>
      <c r="R46" s="153"/>
      <c r="S46" s="153"/>
      <c r="T46" s="153"/>
      <c r="U46" s="153"/>
      <c r="V46" s="153"/>
      <c r="W46" s="153"/>
      <c r="X46" s="153"/>
      <c r="Y46" s="153"/>
      <c r="Z46" s="153"/>
    </row>
    <row r="47" spans="1:26" ht="36.75" customHeight="1" x14ac:dyDescent="0.25">
      <c r="A47" s="153"/>
      <c r="B47" s="502" t="s">
        <v>298</v>
      </c>
      <c r="C47" s="407"/>
      <c r="D47" s="407"/>
      <c r="E47" s="407"/>
      <c r="F47" s="407"/>
      <c r="G47" s="405"/>
      <c r="H47" s="154" t="s">
        <v>271</v>
      </c>
      <c r="I47" s="153"/>
      <c r="J47" s="153"/>
      <c r="K47" s="153"/>
      <c r="L47" s="153"/>
      <c r="M47" s="153"/>
      <c r="N47" s="153"/>
      <c r="O47" s="153"/>
      <c r="P47" s="153"/>
      <c r="Q47" s="153"/>
      <c r="R47" s="153"/>
      <c r="S47" s="153"/>
      <c r="T47" s="153"/>
      <c r="U47" s="153"/>
      <c r="V47" s="153"/>
      <c r="W47" s="153"/>
      <c r="X47" s="153"/>
      <c r="Y47" s="153"/>
      <c r="Z47" s="153"/>
    </row>
    <row r="48" spans="1:26" ht="15.75" customHeight="1"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15.75" customHeight="1" x14ac:dyDescent="0.25">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15.75" hidden="1" customHeight="1" x14ac:dyDescent="0.25">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15.75" hidden="1" customHeight="1" x14ac:dyDescent="0.25">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15.75" hidden="1" customHeight="1" x14ac:dyDescent="0.25">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15.75" hidden="1" customHeight="1" x14ac:dyDescent="0.25">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15.75" hidden="1" customHeight="1"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15.75" hidden="1" customHeight="1" x14ac:dyDescent="0.25">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15.75" hidden="1" customHeight="1"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15.75" hidden="1" customHeight="1" x14ac:dyDescent="0.25">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15.75" hidden="1" customHeight="1" x14ac:dyDescent="0.25">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15.75" hidden="1" customHeight="1" x14ac:dyDescent="0.25">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15.75" hidden="1" customHeight="1" x14ac:dyDescent="0.25">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15.75" hidden="1" customHeight="1" x14ac:dyDescent="0.25">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15.75" hidden="1" customHeight="1" x14ac:dyDescent="0.25">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15.75" hidden="1" customHeight="1" x14ac:dyDescent="0.25">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15.75" hidden="1" customHeight="1" x14ac:dyDescent="0.25">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15.75" hidden="1" customHeight="1"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15.75" hidden="1" customHeight="1" x14ac:dyDescent="0.25">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15.75" hidden="1" customHeight="1" x14ac:dyDescent="0.25">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15.75" hidden="1" customHeight="1" x14ac:dyDescent="0.2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15.75" hidden="1" customHeight="1" x14ac:dyDescent="0.25">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15.75" hidden="1" customHeight="1" x14ac:dyDescent="0.25">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15.75" hidden="1" customHeight="1" x14ac:dyDescent="0.25">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15.75" hidden="1" customHeight="1" x14ac:dyDescent="0.25">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15.75" hidden="1" customHeight="1" x14ac:dyDescent="0.25">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15.75" hidden="1" customHeight="1" x14ac:dyDescent="0.25">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15.75" hidden="1" customHeight="1" x14ac:dyDescent="0.25">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15.75" hidden="1" customHeight="1" x14ac:dyDescent="0.25">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15.75" hidden="1" customHeight="1" x14ac:dyDescent="0.25">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15.75" hidden="1" customHeight="1" x14ac:dyDescent="0.25">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15.75" hidden="1" customHeight="1" x14ac:dyDescent="0.25">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15.75" hidden="1" customHeight="1" x14ac:dyDescent="0.25">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15.75" hidden="1" customHeight="1" x14ac:dyDescent="0.25">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15.75" hidden="1" customHeight="1" x14ac:dyDescent="0.25">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15.75" hidden="1" customHeight="1" x14ac:dyDescent="0.25">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15.75" hidden="1" customHeight="1" x14ac:dyDescent="0.25">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15.75" hidden="1" customHeight="1" x14ac:dyDescent="0.25">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15.75" hidden="1" customHeight="1"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15.75" hidden="1" customHeight="1"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15.75" hidden="1" customHeight="1"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15.75" hidden="1" customHeight="1"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15.75" hidden="1" customHeight="1"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15.75" hidden="1" customHeight="1"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15.75" hidden="1" customHeight="1"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15.75" hidden="1" customHeight="1"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15.75" hidden="1" customHeight="1"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15.75" hidden="1" customHeight="1"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15.75" hidden="1" customHeight="1"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15.75" hidden="1" customHeight="1"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15.75" hidden="1" customHeight="1"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15.75" hidden="1" customHeight="1"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15.75" hidden="1" customHeight="1"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15.75" hidden="1" customHeight="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15.75" hidden="1" customHeight="1"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15.75" hidden="1" customHeight="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15.75" hidden="1" customHeight="1"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15.75" hidden="1" customHeight="1"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15.75" hidden="1" customHeight="1"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15.75" hidden="1" customHeight="1"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15.75" hidden="1" customHeight="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15.75" hidden="1" customHeight="1"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15.75" hidden="1" customHeight="1"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15.75" hidden="1" customHeight="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15.75" hidden="1" customHeight="1"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15.75" hidden="1" customHeight="1"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15.75" hidden="1" customHeight="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15.75" hidden="1" customHeight="1"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15.75" hidden="1" customHeight="1"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15.75" hidden="1" customHeight="1"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15.75" hidden="1" customHeight="1"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15.75" hidden="1" customHeight="1"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15.75" hidden="1" customHeight="1"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15.75" hidden="1" customHeight="1"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15.75" hidden="1" customHeight="1"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15.75" hidden="1" customHeight="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15.75" hidden="1" customHeight="1"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15.75" hidden="1" customHeight="1"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15.75" hidden="1" customHeight="1"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15.75" hidden="1" customHeight="1"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15.75" hidden="1" customHeight="1"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15.75" hidden="1" customHeight="1"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15.75" hidden="1" customHeight="1"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15.75" hidden="1" customHeight="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15.75" hidden="1" customHeight="1"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15.75" hidden="1" customHeight="1"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15.75" hidden="1" customHeight="1"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15.75" hidden="1" customHeight="1"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15.75" hidden="1" customHeight="1"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15.75" hidden="1" customHeight="1"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15.75" hidden="1" customHeight="1"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15.75" hidden="1" customHeight="1"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15.75" hidden="1" customHeight="1"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15.75" hidden="1" customHeight="1"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15.75" hidden="1" customHeight="1"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15.75" hidden="1" customHeight="1"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15.75" hidden="1" customHeight="1"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15.75" hidden="1" customHeight="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15.75" hidden="1" customHeight="1"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15.75" hidden="1" customHeight="1"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15.75" hidden="1" customHeight="1"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15.75" hidden="1" customHeight="1"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15.75" hidden="1" customHeight="1"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15.75" hidden="1" customHeight="1"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15.75" hidden="1" customHeight="1"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15.75" hidden="1" customHeight="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15.75" hidden="1" customHeight="1"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15.75" hidden="1" customHeight="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15.75" hidden="1" customHeight="1"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15.75" hidden="1" customHeight="1"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15.75" hidden="1" customHeight="1"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15.75" hidden="1" customHeight="1"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15.75" hidden="1" customHeight="1"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15.75" hidden="1" customHeight="1"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15.75" hidden="1" customHeight="1"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15.75" hidden="1" customHeight="1"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15.75" hidden="1" customHeight="1"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15.75" hidden="1" customHeight="1"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15.75" hidden="1" customHeight="1"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15.75" hidden="1" customHeight="1"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15.75" hidden="1" customHeight="1"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15.75" hidden="1" customHeight="1"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15.75" hidden="1" customHeight="1"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15.75" hidden="1" customHeight="1"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15.75" hidden="1" customHeight="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15.75" hidden="1" customHeight="1"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15.75" hidden="1" customHeight="1"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15.75" hidden="1" customHeight="1"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15.75" hidden="1" customHeight="1"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15.75" hidden="1" customHeight="1"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15.75" hidden="1" customHeight="1"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15.75" hidden="1" customHeight="1"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15.75" hidden="1" customHeight="1"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15.75" hidden="1" customHeight="1"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15.75" hidden="1" customHeight="1"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15.75" hidden="1" customHeight="1"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15.75" hidden="1" customHeight="1"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15.75" hidden="1" customHeight="1"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15.75" hidden="1" customHeight="1"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15.75" hidden="1" customHeight="1"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15.75" hidden="1" customHeight="1"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15.75" hidden="1" customHeight="1"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15.75" hidden="1" customHeight="1"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15.75" hidden="1" customHeight="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15.75" hidden="1" customHeight="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15.75" hidden="1" customHeight="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15.75" hidden="1" customHeight="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15.75" hidden="1" customHeight="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15.75" hidden="1" customHeight="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15.75" hidden="1" customHeight="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15.75" hidden="1" customHeight="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15.75" hidden="1" customHeight="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15.75" hidden="1" customHeight="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15.75" hidden="1" customHeight="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15.75" hidden="1" customHeight="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15.75" hidden="1" customHeight="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15.75" hidden="1" customHeight="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15.75" hidden="1" customHeight="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15.75" hidden="1" customHeight="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15.75" hidden="1" customHeight="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15.75" hidden="1" customHeight="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15.75" hidden="1" customHeight="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15.75" hidden="1" customHeight="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15.75" hidden="1" customHeight="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15.75" hidden="1" customHeight="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15.75" hidden="1" customHeight="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15.75" hidden="1" customHeight="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15.75" hidden="1" customHeight="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15.75" hidden="1" customHeight="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15.75" hidden="1" customHeight="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15.75" hidden="1" customHeight="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15.75" hidden="1" customHeight="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15.75" hidden="1" customHeight="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15.75" hidden="1" customHeight="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15.75" hidden="1" customHeight="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15.75" hidden="1" customHeight="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15.75" hidden="1" customHeight="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15.75" hidden="1" customHeight="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15.75" hidden="1" customHeight="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15.75" hidden="1" customHeight="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15.75" hidden="1" customHeight="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15.75" hidden="1" customHeight="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15.75" hidden="1" customHeight="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15.75" hidden="1" customHeight="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15.75" hidden="1" customHeight="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15.75" hidden="1" customHeight="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15.75" hidden="1" customHeight="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15.75" hidden="1" customHeight="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15.75" hidden="1" customHeight="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15.75" hidden="1" customHeight="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15.75" hidden="1" customHeight="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15.75" hidden="1" customHeight="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15.75" hidden="1" customHeight="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15.75" hidden="1" customHeight="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15.75" hidden="1" customHeight="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15.75" hidden="1" customHeight="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15.75" hidden="1" customHeight="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15.75" hidden="1" customHeight="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15.75" hidden="1" customHeight="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15.75" hidden="1" customHeight="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15.75" hidden="1" customHeight="1" x14ac:dyDescent="0.25"/>
    <row r="249" spans="1:26" ht="15.75" hidden="1" customHeight="1" x14ac:dyDescent="0.25"/>
    <row r="250" spans="1:26" ht="15.75" hidden="1" customHeight="1" x14ac:dyDescent="0.25"/>
    <row r="251" spans="1:26" ht="15.75" hidden="1" customHeight="1" x14ac:dyDescent="0.25"/>
    <row r="252" spans="1:26" ht="15.75" hidden="1" customHeight="1" x14ac:dyDescent="0.25"/>
    <row r="253" spans="1:26" ht="15.75" hidden="1" customHeight="1" x14ac:dyDescent="0.25"/>
    <row r="254" spans="1:26" ht="15.75" hidden="1" customHeight="1" x14ac:dyDescent="0.25"/>
    <row r="255" spans="1:26" ht="15.75" hidden="1" customHeight="1" x14ac:dyDescent="0.25"/>
    <row r="256" spans="1:2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UogzMJBb0WXpZOVx/KPOEOarGpV1RFtFJRJ62GP53NHyoUisc4xNmsF8Xd1fYGcqwOziHY54oygxRL1/C9GV1g==" saltValue="ZF/fWRSyZRNY2lQ4p5kw3Q=="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B1"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391" t="s">
        <v>0</v>
      </c>
      <c r="I2" s="392"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393" t="s">
        <v>2</v>
      </c>
      <c r="I3" s="394">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391" t="s">
        <v>3</v>
      </c>
      <c r="I4" s="395">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391" t="s">
        <v>4</v>
      </c>
      <c r="I5" s="392" t="s">
        <v>1251</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31.5" customHeight="1" x14ac:dyDescent="0.25">
      <c r="A7" s="9"/>
      <c r="B7" s="34"/>
      <c r="C7" s="34"/>
      <c r="D7" s="34"/>
      <c r="E7" s="34"/>
      <c r="F7" s="34"/>
      <c r="G7" s="34"/>
      <c r="H7" s="34"/>
      <c r="I7" s="34"/>
      <c r="J7" s="9"/>
      <c r="K7" s="155"/>
      <c r="L7" s="32"/>
      <c r="M7" s="32"/>
      <c r="N7" s="32"/>
      <c r="O7" s="32"/>
      <c r="P7" s="32"/>
      <c r="Q7" s="32"/>
      <c r="R7" s="32"/>
      <c r="S7" s="32"/>
      <c r="T7" s="32"/>
      <c r="U7" s="32"/>
      <c r="V7" s="32"/>
      <c r="W7" s="32"/>
      <c r="X7" s="32"/>
      <c r="Y7" s="32"/>
      <c r="Z7" s="32"/>
    </row>
    <row r="8" spans="1:26" ht="16.5" customHeight="1" x14ac:dyDescent="0.25">
      <c r="A8" s="138"/>
      <c r="B8" s="139"/>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ht="30.75" customHeight="1" x14ac:dyDescent="0.25">
      <c r="A9" s="140"/>
      <c r="B9" s="492" t="s">
        <v>12</v>
      </c>
      <c r="C9" s="448"/>
      <c r="D9" s="493" t="str">
        <f>'PDI-01'!E13</f>
        <v>Gestión y sostenibilidad institucional</v>
      </c>
      <c r="E9" s="407"/>
      <c r="F9" s="407"/>
      <c r="G9" s="407"/>
      <c r="H9" s="405"/>
      <c r="I9" s="140"/>
      <c r="J9" s="140"/>
      <c r="K9" s="140"/>
      <c r="L9" s="140"/>
      <c r="M9" s="140"/>
      <c r="N9" s="140"/>
      <c r="O9" s="140"/>
      <c r="P9" s="140"/>
      <c r="Q9" s="140"/>
      <c r="R9" s="140"/>
      <c r="S9" s="140"/>
      <c r="T9" s="140"/>
      <c r="U9" s="140"/>
      <c r="V9" s="140"/>
      <c r="W9" s="140"/>
      <c r="X9" s="140"/>
      <c r="Y9" s="140"/>
      <c r="Z9" s="140"/>
    </row>
    <row r="10" spans="1:26" ht="6.75" customHeight="1" x14ac:dyDescent="0.25">
      <c r="A10" s="140"/>
      <c r="B10" s="141"/>
      <c r="C10" s="50"/>
      <c r="D10" s="50"/>
      <c r="E10" s="50"/>
      <c r="F10" s="50"/>
      <c r="G10" s="50"/>
      <c r="H10" s="50"/>
      <c r="I10" s="140"/>
      <c r="J10" s="140"/>
      <c r="K10" s="140"/>
      <c r="L10" s="140"/>
      <c r="M10" s="140"/>
      <c r="N10" s="140"/>
      <c r="O10" s="140"/>
      <c r="P10" s="140"/>
      <c r="Q10" s="140"/>
      <c r="R10" s="140"/>
      <c r="S10" s="140"/>
      <c r="T10" s="140"/>
      <c r="U10" s="140"/>
      <c r="V10" s="140"/>
      <c r="W10" s="140"/>
      <c r="X10" s="140"/>
      <c r="Y10" s="140"/>
      <c r="Z10" s="140"/>
    </row>
    <row r="11" spans="1:26" ht="30.75" customHeight="1" x14ac:dyDescent="0.25">
      <c r="A11" s="140"/>
      <c r="B11" s="492" t="s">
        <v>16</v>
      </c>
      <c r="C11" s="448"/>
      <c r="D11" s="493" t="str">
        <f>'PDI-01'!E15</f>
        <v>Gestión Integral para un Campus Sostenible, inteligente e incluyente</v>
      </c>
      <c r="E11" s="407"/>
      <c r="F11" s="407"/>
      <c r="G11" s="407"/>
      <c r="H11" s="405"/>
      <c r="I11" s="140"/>
      <c r="J11" s="140"/>
      <c r="K11" s="140"/>
      <c r="L11" s="140"/>
      <c r="M11" s="140"/>
      <c r="N11" s="140"/>
      <c r="O11" s="140"/>
      <c r="P11" s="140"/>
      <c r="Q11" s="140"/>
      <c r="R11" s="140"/>
      <c r="S11" s="140"/>
      <c r="T11" s="140"/>
      <c r="U11" s="140"/>
      <c r="V11" s="140"/>
      <c r="W11" s="140"/>
      <c r="X11" s="140"/>
      <c r="Y11" s="140"/>
      <c r="Z11" s="140"/>
    </row>
    <row r="12" spans="1:26" ht="6.75" customHeight="1" x14ac:dyDescent="0.25">
      <c r="A12" s="140"/>
      <c r="B12" s="142"/>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row>
    <row r="13" spans="1:26" ht="30.75" customHeight="1" x14ac:dyDescent="0.25">
      <c r="A13" s="140"/>
      <c r="B13" s="492" t="s">
        <v>8</v>
      </c>
      <c r="C13" s="448"/>
      <c r="D13" s="493" t="str">
        <f>'PDI-01'!E11</f>
        <v>Gestión y Sostenibilidad Ambiental en el campus UTP (PDI2028 – GSI - 31)</v>
      </c>
      <c r="E13" s="407"/>
      <c r="F13" s="407"/>
      <c r="G13" s="407"/>
      <c r="H13" s="405"/>
      <c r="I13" s="140"/>
      <c r="J13" s="140"/>
      <c r="K13" s="140"/>
      <c r="L13" s="140"/>
      <c r="M13" s="140"/>
      <c r="N13" s="140"/>
      <c r="O13" s="140"/>
      <c r="P13" s="140"/>
      <c r="Q13" s="140"/>
      <c r="R13" s="140"/>
      <c r="S13" s="140"/>
      <c r="T13" s="140"/>
      <c r="U13" s="140"/>
      <c r="V13" s="140"/>
      <c r="W13" s="140"/>
      <c r="X13" s="140"/>
      <c r="Y13" s="140"/>
      <c r="Z13" s="140"/>
    </row>
    <row r="14" spans="1:26" ht="29.25" customHeight="1" x14ac:dyDescent="0.3">
      <c r="A14" s="143"/>
      <c r="B14" s="156"/>
      <c r="C14" s="156"/>
      <c r="D14" s="156"/>
      <c r="E14" s="156"/>
      <c r="F14" s="156"/>
      <c r="G14" s="156"/>
      <c r="H14" s="156"/>
      <c r="I14" s="143"/>
      <c r="J14" s="143"/>
      <c r="K14" s="143"/>
      <c r="L14" s="143"/>
      <c r="M14" s="143"/>
      <c r="N14" s="143"/>
      <c r="O14" s="143"/>
      <c r="P14" s="143"/>
      <c r="Q14" s="143"/>
      <c r="R14" s="143"/>
      <c r="S14" s="143"/>
      <c r="T14" s="143"/>
      <c r="U14" s="143"/>
      <c r="V14" s="143"/>
      <c r="W14" s="143"/>
      <c r="X14" s="143"/>
      <c r="Y14" s="143"/>
      <c r="Z14" s="143"/>
    </row>
    <row r="15" spans="1:26" ht="84.75" customHeight="1" x14ac:dyDescent="0.3">
      <c r="A15" s="143"/>
      <c r="B15" s="505" t="s">
        <v>299</v>
      </c>
      <c r="C15" s="416"/>
      <c r="D15" s="504" t="s">
        <v>300</v>
      </c>
      <c r="E15" s="407"/>
      <c r="F15" s="407"/>
      <c r="G15" s="407"/>
      <c r="H15" s="405"/>
      <c r="I15" s="143"/>
      <c r="J15" s="143"/>
      <c r="K15" s="143"/>
      <c r="L15" s="143"/>
      <c r="M15" s="143"/>
      <c r="N15" s="143"/>
      <c r="O15" s="143"/>
      <c r="P15" s="143"/>
      <c r="Q15" s="143"/>
      <c r="R15" s="143"/>
      <c r="S15" s="143"/>
      <c r="T15" s="143"/>
      <c r="U15" s="143"/>
      <c r="V15" s="143"/>
      <c r="W15" s="143"/>
      <c r="X15" s="143"/>
      <c r="Y15" s="143"/>
      <c r="Z15" s="143"/>
    </row>
    <row r="16" spans="1:26" ht="27" customHeight="1" x14ac:dyDescent="0.3">
      <c r="A16" s="143"/>
      <c r="B16" s="404" t="s">
        <v>301</v>
      </c>
      <c r="C16" s="407"/>
      <c r="D16" s="407"/>
      <c r="E16" s="407"/>
      <c r="F16" s="407"/>
      <c r="G16" s="407"/>
      <c r="H16" s="405"/>
      <c r="I16" s="152"/>
      <c r="J16" s="152"/>
      <c r="K16" s="152"/>
      <c r="L16" s="152"/>
      <c r="M16" s="143"/>
      <c r="N16" s="143"/>
      <c r="O16" s="143"/>
      <c r="P16" s="143"/>
      <c r="Q16" s="143"/>
      <c r="R16" s="143"/>
      <c r="S16" s="143"/>
      <c r="T16" s="143"/>
      <c r="U16" s="143"/>
      <c r="V16" s="143"/>
      <c r="W16" s="143"/>
      <c r="X16" s="143"/>
      <c r="Y16" s="143"/>
      <c r="Z16" s="143"/>
    </row>
    <row r="17" spans="1:26" ht="11.25" customHeight="1" x14ac:dyDescent="0.3">
      <c r="A17" s="143"/>
      <c r="B17" s="57"/>
      <c r="C17" s="57"/>
      <c r="D17" s="57"/>
      <c r="E17" s="57"/>
      <c r="F17" s="57"/>
      <c r="G17" s="57"/>
      <c r="H17" s="57"/>
      <c r="I17" s="144"/>
      <c r="J17" s="144"/>
      <c r="K17" s="144"/>
      <c r="L17" s="143"/>
      <c r="M17" s="143"/>
      <c r="N17" s="143"/>
      <c r="O17" s="143"/>
      <c r="P17" s="143"/>
      <c r="Q17" s="143"/>
      <c r="R17" s="143"/>
      <c r="S17" s="143"/>
      <c r="T17" s="143"/>
      <c r="U17" s="143"/>
      <c r="V17" s="143"/>
      <c r="W17" s="143"/>
      <c r="X17" s="143"/>
      <c r="Y17" s="143"/>
      <c r="Z17" s="143"/>
    </row>
    <row r="18" spans="1:26" ht="80.25" customHeight="1" x14ac:dyDescent="0.3">
      <c r="A18" s="143"/>
      <c r="B18" s="404" t="s">
        <v>302</v>
      </c>
      <c r="C18" s="405"/>
      <c r="D18" s="423" t="s">
        <v>303</v>
      </c>
      <c r="E18" s="407"/>
      <c r="F18" s="407"/>
      <c r="G18" s="407"/>
      <c r="H18" s="405"/>
      <c r="I18" s="143"/>
      <c r="J18" s="143"/>
      <c r="K18" s="143"/>
      <c r="L18" s="143"/>
      <c r="M18" s="143"/>
      <c r="N18" s="143"/>
      <c r="O18" s="143"/>
      <c r="P18" s="143"/>
      <c r="Q18" s="143"/>
      <c r="R18" s="143"/>
      <c r="S18" s="143"/>
      <c r="T18" s="143"/>
      <c r="U18" s="143"/>
      <c r="V18" s="143"/>
      <c r="W18" s="143"/>
      <c r="X18" s="143"/>
      <c r="Y18" s="143"/>
      <c r="Z18" s="143"/>
    </row>
    <row r="19" spans="1:26" ht="85.5" customHeight="1" x14ac:dyDescent="0.3">
      <c r="A19" s="143"/>
      <c r="B19" s="404" t="s">
        <v>304</v>
      </c>
      <c r="C19" s="405"/>
      <c r="D19" s="423" t="s">
        <v>305</v>
      </c>
      <c r="E19" s="407"/>
      <c r="F19" s="407"/>
      <c r="G19" s="407"/>
      <c r="H19" s="405"/>
      <c r="I19" s="143"/>
      <c r="J19" s="143"/>
      <c r="K19" s="143"/>
      <c r="L19" s="143"/>
      <c r="M19" s="143"/>
      <c r="N19" s="143"/>
      <c r="O19" s="143"/>
      <c r="P19" s="143"/>
      <c r="Q19" s="143"/>
      <c r="R19" s="143"/>
      <c r="S19" s="143"/>
      <c r="T19" s="143"/>
      <c r="U19" s="143"/>
      <c r="V19" s="143"/>
      <c r="W19" s="143"/>
      <c r="X19" s="143"/>
      <c r="Y19" s="143"/>
      <c r="Z19" s="143"/>
    </row>
    <row r="20" spans="1:26" ht="16.5" customHeight="1" x14ac:dyDescent="0.3">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1:26" ht="16.5" hidden="1" customHeight="1" x14ac:dyDescent="0.3">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1:26" ht="16.5" hidden="1" customHeight="1" x14ac:dyDescent="0.3">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26" ht="16.5" hidden="1" customHeight="1" x14ac:dyDescent="0.3">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26" ht="16.5" hidden="1" customHeight="1" x14ac:dyDescent="0.3">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26" ht="16.5" hidden="1" customHeight="1" x14ac:dyDescent="0.3">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26" ht="16.5" hidden="1" customHeight="1" x14ac:dyDescent="0.3">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1:26" ht="16.5" hidden="1" customHeight="1" x14ac:dyDescent="0.3">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ht="16.5" hidden="1" customHeight="1" x14ac:dyDescent="0.3">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1:26" ht="16.5" hidden="1" customHeight="1" x14ac:dyDescent="0.3">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6.5" hidden="1" customHeight="1" x14ac:dyDescent="0.3">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16.5" hidden="1" customHeight="1" x14ac:dyDescent="0.3">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16.5" hidden="1" customHeight="1" x14ac:dyDescent="0.3">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ht="16.5" hidden="1" customHeight="1" x14ac:dyDescent="0.3">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6.5" hidden="1" customHeight="1" x14ac:dyDescent="0.3">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6.5" hidden="1" customHeight="1" x14ac:dyDescent="0.3">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6.5" hidden="1" customHeight="1" x14ac:dyDescent="0.3">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6.5" hidden="1" customHeight="1" x14ac:dyDescent="0.3">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ht="16.5" hidden="1" customHeight="1" x14ac:dyDescent="0.3">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ht="16.5" hidden="1" customHeight="1" x14ac:dyDescent="0.3">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ht="16.5" hidden="1" customHeight="1" x14ac:dyDescent="0.3">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6.5" hidden="1" customHeight="1" x14ac:dyDescent="0.3">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6.5" hidden="1" customHeight="1" x14ac:dyDescent="0.3">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6.5" hidden="1" customHeight="1" x14ac:dyDescent="0.3">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6.5" hidden="1" customHeight="1" x14ac:dyDescent="0.3">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6.5" hidden="1" customHeight="1" x14ac:dyDescent="0.3">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1:26" ht="16.5" hidden="1" customHeight="1" x14ac:dyDescent="0.3">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16.5" hidden="1" customHeight="1" x14ac:dyDescent="0.3">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row>
    <row r="48" spans="1:26" ht="16.5" hidden="1" customHeight="1" x14ac:dyDescent="0.3">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6.5" hidden="1" customHeight="1" x14ac:dyDescent="0.3">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6.5" hidden="1" customHeight="1" x14ac:dyDescent="0.3">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6.5" hidden="1" customHeight="1" x14ac:dyDescent="0.3">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6.5" hidden="1" customHeight="1" x14ac:dyDescent="0.3">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6.5" hidden="1" customHeight="1" x14ac:dyDescent="0.3">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6.5" hidden="1" customHeight="1" x14ac:dyDescent="0.3">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6.5" hidden="1" customHeight="1" x14ac:dyDescent="0.3">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6.5" hidden="1" customHeight="1" x14ac:dyDescent="0.3">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6.5" hidden="1" customHeight="1" x14ac:dyDescent="0.3">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6.5" hidden="1" customHeight="1" x14ac:dyDescent="0.3">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6.5" hidden="1" customHeight="1" x14ac:dyDescent="0.3">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6.5" hidden="1" customHeight="1" x14ac:dyDescent="0.3">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6.5" hidden="1" customHeight="1" x14ac:dyDescent="0.3">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6.5" hidden="1" customHeight="1" x14ac:dyDescent="0.3">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6.5" hidden="1" customHeight="1" x14ac:dyDescent="0.3">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6.5" hidden="1" customHeight="1" x14ac:dyDescent="0.3">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6.5" hidden="1" customHeight="1" x14ac:dyDescent="0.3">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6.5" hidden="1" customHeight="1" x14ac:dyDescent="0.3">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6.5" hidden="1" customHeight="1" x14ac:dyDescent="0.3">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6.5" hidden="1" customHeight="1" x14ac:dyDescent="0.3">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6.5" hidden="1" customHeight="1" x14ac:dyDescent="0.3">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6.5" hidden="1" customHeight="1" x14ac:dyDescent="0.3">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6.5" hidden="1" customHeight="1" x14ac:dyDescent="0.3">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6.5" hidden="1" customHeight="1" x14ac:dyDescent="0.3">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6.5" hidden="1" customHeight="1" x14ac:dyDescent="0.3">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6.5" hidden="1" customHeight="1" x14ac:dyDescent="0.3">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6.5" hidden="1" customHeight="1" x14ac:dyDescent="0.3">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6.5" hidden="1" customHeight="1" x14ac:dyDescent="0.3">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6.5" hidden="1" customHeight="1" x14ac:dyDescent="0.3">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6.5" hidden="1" customHeight="1" x14ac:dyDescent="0.3">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6.5" hidden="1" customHeight="1" x14ac:dyDescent="0.3">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6.5" hidden="1" customHeight="1" x14ac:dyDescent="0.3">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6.5" hidden="1" customHeight="1" x14ac:dyDescent="0.3">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6.5" hidden="1" customHeight="1" x14ac:dyDescent="0.3">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6.5" hidden="1" customHeight="1" x14ac:dyDescent="0.3">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6.5" hidden="1" customHeight="1" x14ac:dyDescent="0.3">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6.5" hidden="1" customHeight="1" x14ac:dyDescent="0.3">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6.5" hidden="1" customHeight="1" x14ac:dyDescent="0.3">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6.5" hidden="1" customHeight="1" x14ac:dyDescent="0.3">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6.5" hidden="1" customHeight="1" x14ac:dyDescent="0.3">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6.5" hidden="1" customHeight="1" x14ac:dyDescent="0.3">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6.5" hidden="1" customHeight="1" x14ac:dyDescent="0.3">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6.5" hidden="1" customHeight="1" x14ac:dyDescent="0.3">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6.5" hidden="1" customHeight="1" x14ac:dyDescent="0.3">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6.5" hidden="1" customHeight="1" x14ac:dyDescent="0.3">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6.5" hidden="1" customHeight="1" x14ac:dyDescent="0.3">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6.5" hidden="1" customHeight="1" x14ac:dyDescent="0.3">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6.5" hidden="1" customHeight="1" x14ac:dyDescent="0.3">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6.5" hidden="1" customHeight="1" x14ac:dyDescent="0.3">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6.5" hidden="1" customHeight="1" x14ac:dyDescent="0.3">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6.5" hidden="1" customHeight="1" x14ac:dyDescent="0.3">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6.5" hidden="1" customHeight="1" x14ac:dyDescent="0.3">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6.5" hidden="1" customHeight="1" x14ac:dyDescent="0.3">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6.5" hidden="1" customHeight="1" x14ac:dyDescent="0.3">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6.5" hidden="1" customHeight="1" x14ac:dyDescent="0.3">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6.5" hidden="1" customHeight="1" x14ac:dyDescent="0.3">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6.5" hidden="1" customHeight="1" x14ac:dyDescent="0.3">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6.5" hidden="1" customHeight="1" x14ac:dyDescent="0.3">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6.5" hidden="1" customHeight="1" x14ac:dyDescent="0.3">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6.5" hidden="1" customHeight="1" x14ac:dyDescent="0.3">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6.5" hidden="1" customHeight="1" x14ac:dyDescent="0.3">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6.5" hidden="1" customHeight="1" x14ac:dyDescent="0.3">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6.5" hidden="1" customHeight="1" x14ac:dyDescent="0.3">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6.5" hidden="1" customHeight="1" x14ac:dyDescent="0.3">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6.5" hidden="1" customHeight="1" x14ac:dyDescent="0.3">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6.5" hidden="1" customHeight="1" x14ac:dyDescent="0.3">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6.5" hidden="1" customHeight="1" x14ac:dyDescent="0.3">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6.5" hidden="1" customHeight="1" x14ac:dyDescent="0.3">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6.5" hidden="1" customHeight="1" x14ac:dyDescent="0.3">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6.5" hidden="1" customHeight="1" x14ac:dyDescent="0.3">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6.5" hidden="1" customHeight="1" x14ac:dyDescent="0.3">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6.5" hidden="1" customHeight="1" x14ac:dyDescent="0.3">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6.5" hidden="1" customHeight="1" x14ac:dyDescent="0.3">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6.5" hidden="1" customHeight="1" x14ac:dyDescent="0.3">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6.5" hidden="1" customHeight="1" x14ac:dyDescent="0.3">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6.5" hidden="1" customHeight="1" x14ac:dyDescent="0.3">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6.5" hidden="1" customHeight="1" x14ac:dyDescent="0.3">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6.5" hidden="1" customHeight="1" x14ac:dyDescent="0.3">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6.5" hidden="1" customHeight="1" x14ac:dyDescent="0.3">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6.5" hidden="1" customHeight="1" x14ac:dyDescent="0.3">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6.5" hidden="1" customHeight="1" x14ac:dyDescent="0.3">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6.5" hidden="1" customHeight="1" x14ac:dyDescent="0.3">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6.5" hidden="1" customHeight="1" x14ac:dyDescent="0.3">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6.5" hidden="1" customHeight="1" x14ac:dyDescent="0.3">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6.5" hidden="1" customHeight="1" x14ac:dyDescent="0.3">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6.5" hidden="1" customHeight="1" x14ac:dyDescent="0.3">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6.5" hidden="1" customHeight="1" x14ac:dyDescent="0.3">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6.5" hidden="1" customHeight="1" x14ac:dyDescent="0.3">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6.5" hidden="1" customHeight="1" x14ac:dyDescent="0.3">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6.5" hidden="1" customHeight="1" x14ac:dyDescent="0.3">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6.5" hidden="1" customHeight="1" x14ac:dyDescent="0.3">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6.5" hidden="1" customHeight="1" x14ac:dyDescent="0.3">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6.5" hidden="1" customHeight="1" x14ac:dyDescent="0.3">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6.5" hidden="1" customHeight="1" x14ac:dyDescent="0.3">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6.5" hidden="1" customHeight="1" x14ac:dyDescent="0.3">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6.5" hidden="1" customHeight="1" x14ac:dyDescent="0.3">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6.5" hidden="1" customHeight="1" x14ac:dyDescent="0.3">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6.5" hidden="1" customHeight="1" x14ac:dyDescent="0.3">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6.5" hidden="1" customHeight="1" x14ac:dyDescent="0.3">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6.5" hidden="1" customHeight="1" x14ac:dyDescent="0.3">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6.5" hidden="1" customHeight="1" x14ac:dyDescent="0.3">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6.5" hidden="1" customHeight="1" x14ac:dyDescent="0.3">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6.5" hidden="1" customHeight="1" x14ac:dyDescent="0.3">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6.5" hidden="1" customHeight="1" x14ac:dyDescent="0.3">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6.5" hidden="1" customHeight="1" x14ac:dyDescent="0.3">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6.5" hidden="1" customHeight="1" x14ac:dyDescent="0.3">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6.5" hidden="1" customHeight="1" x14ac:dyDescent="0.3">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6.5" hidden="1" customHeight="1" x14ac:dyDescent="0.3">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6.5" hidden="1" customHeight="1" x14ac:dyDescent="0.3">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6.5" hidden="1" customHeight="1" x14ac:dyDescent="0.3">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6.5" hidden="1" customHeight="1" x14ac:dyDescent="0.3">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6.5" hidden="1" customHeight="1" x14ac:dyDescent="0.3">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6.5" hidden="1" customHeight="1" x14ac:dyDescent="0.3">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6.5" hidden="1" customHeight="1" x14ac:dyDescent="0.3">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6.5" hidden="1" customHeight="1" x14ac:dyDescent="0.3">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6.5" hidden="1" customHeight="1" x14ac:dyDescent="0.3">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6.5" hidden="1" customHeight="1" x14ac:dyDescent="0.3">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6.5" hidden="1" customHeight="1" x14ac:dyDescent="0.3">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6.5" hidden="1" customHeight="1" x14ac:dyDescent="0.3">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6.5" hidden="1" customHeight="1" x14ac:dyDescent="0.3">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6.5" hidden="1" customHeight="1" x14ac:dyDescent="0.3">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6.5" hidden="1" customHeight="1" x14ac:dyDescent="0.3">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6.5" hidden="1" customHeight="1" x14ac:dyDescent="0.3">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6.5" hidden="1" customHeight="1" x14ac:dyDescent="0.3">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6.5" hidden="1" customHeight="1" x14ac:dyDescent="0.3">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6.5" hidden="1" customHeight="1" x14ac:dyDescent="0.3">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6.5" hidden="1" customHeight="1" x14ac:dyDescent="0.3">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6.5" hidden="1" customHeight="1" x14ac:dyDescent="0.3">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6.5" hidden="1" customHeight="1" x14ac:dyDescent="0.3">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6.5" hidden="1" customHeight="1" x14ac:dyDescent="0.3">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6.5" hidden="1" customHeight="1" x14ac:dyDescent="0.3">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6.5" hidden="1" customHeight="1" x14ac:dyDescent="0.3">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6.5" hidden="1" customHeight="1" x14ac:dyDescent="0.3">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6.5" hidden="1" customHeight="1" x14ac:dyDescent="0.3">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6.5" hidden="1" customHeight="1" x14ac:dyDescent="0.3">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6.5" hidden="1" customHeight="1" x14ac:dyDescent="0.3">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6.5" hidden="1" customHeight="1" x14ac:dyDescent="0.3">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6.5" hidden="1" customHeight="1" x14ac:dyDescent="0.3">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6.5" hidden="1" customHeight="1" x14ac:dyDescent="0.3">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6.5" hidden="1" customHeight="1" x14ac:dyDescent="0.3">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6.5" hidden="1" customHeight="1" x14ac:dyDescent="0.3">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6.5" hidden="1" customHeight="1" x14ac:dyDescent="0.3">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6.5" hidden="1" customHeight="1" x14ac:dyDescent="0.3">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6.5" hidden="1" customHeight="1" x14ac:dyDescent="0.3">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6.5" hidden="1" customHeight="1" x14ac:dyDescent="0.3">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6.5" hidden="1" customHeight="1" x14ac:dyDescent="0.3">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6.5" hidden="1" customHeight="1" x14ac:dyDescent="0.3">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6.5" hidden="1" customHeight="1" x14ac:dyDescent="0.3">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6.5" hidden="1" customHeight="1" x14ac:dyDescent="0.3">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6.5" hidden="1" customHeight="1" x14ac:dyDescent="0.3">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6.5" hidden="1" customHeight="1" x14ac:dyDescent="0.3">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6.5" hidden="1" customHeight="1" x14ac:dyDescent="0.3">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6.5" hidden="1" customHeight="1" x14ac:dyDescent="0.3">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6.5" hidden="1" customHeight="1" x14ac:dyDescent="0.3">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6.5" hidden="1" customHeight="1" x14ac:dyDescent="0.3">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6.5" hidden="1" customHeight="1" x14ac:dyDescent="0.3">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6.5" hidden="1" customHeight="1" x14ac:dyDescent="0.3">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6.5" hidden="1" customHeight="1" x14ac:dyDescent="0.3">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6.5" hidden="1" customHeight="1" x14ac:dyDescent="0.3">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6.5" hidden="1" customHeight="1" x14ac:dyDescent="0.3">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6.5" hidden="1" customHeight="1" x14ac:dyDescent="0.3">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6.5" hidden="1" customHeight="1" x14ac:dyDescent="0.3">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6.5" hidden="1" customHeight="1" x14ac:dyDescent="0.3">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6.5" hidden="1" customHeight="1" x14ac:dyDescent="0.3">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6.5" hidden="1" customHeight="1" x14ac:dyDescent="0.3">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6.5" hidden="1" customHeight="1" x14ac:dyDescent="0.3">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6.5" hidden="1" customHeight="1" x14ac:dyDescent="0.3">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6.5" hidden="1" customHeight="1" x14ac:dyDescent="0.3">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6.5" hidden="1" customHeight="1" x14ac:dyDescent="0.3">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6.5" hidden="1" customHeight="1" x14ac:dyDescent="0.3">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6.5" hidden="1" customHeight="1" x14ac:dyDescent="0.3">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6.5" hidden="1" customHeight="1" x14ac:dyDescent="0.3">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5.75" hidden="1" customHeight="1" x14ac:dyDescent="0.25"/>
    <row r="222" spans="1:26" ht="15.75" hidden="1" customHeight="1" x14ac:dyDescent="0.25"/>
    <row r="223" spans="1:26" ht="15.75" hidden="1" customHeight="1" x14ac:dyDescent="0.25"/>
    <row r="224" spans="1:26"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NUdooIBMz8Fwe94roqaKPvPjIJZG9tYsqlWcn3vfzmqaMBwdZrEzTJrpZgwhAFCQqQF7REU1g7XxV444KabdhA==" saltValue="YENFNSE9aPv4/62aNgAALQ=="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L1" workbookViewId="0">
      <selection activeCell="O5" sqref="O5"/>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19.85546875" customWidth="1"/>
    <col min="11" max="11" width="22.42578125" customWidth="1"/>
    <col min="12" max="12" width="26.7109375" customWidth="1"/>
    <col min="13" max="13" width="24.5703125" customWidth="1"/>
    <col min="14" max="14" width="24.7109375" customWidth="1"/>
    <col min="15" max="15" width="17.5703125" customWidth="1"/>
    <col min="16" max="16" width="20.85546875" customWidth="1"/>
    <col min="17" max="17" width="23.5703125" hidden="1" customWidth="1"/>
    <col min="18" max="18" width="30" hidden="1" customWidth="1"/>
    <col min="19" max="19" width="22" hidden="1" customWidth="1"/>
    <col min="20" max="20" width="9.285156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91" t="s">
        <v>0</v>
      </c>
      <c r="O2" s="392"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93" t="s">
        <v>2</v>
      </c>
      <c r="O3" s="394">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91" t="s">
        <v>3</v>
      </c>
      <c r="O4" s="395">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91" t="s">
        <v>4</v>
      </c>
      <c r="O5" s="392" t="s">
        <v>1252</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4.2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3"/>
      <c r="C8" s="153"/>
      <c r="D8" s="153"/>
      <c r="E8" s="153"/>
      <c r="F8" s="153"/>
      <c r="G8" s="153"/>
      <c r="H8" s="153"/>
      <c r="I8" s="153"/>
      <c r="J8" s="153"/>
      <c r="K8" s="153"/>
      <c r="L8" s="153"/>
      <c r="M8" s="153"/>
      <c r="N8" s="162"/>
      <c r="O8" s="153"/>
      <c r="P8" s="153"/>
      <c r="Q8" s="15"/>
      <c r="R8" s="15"/>
      <c r="S8" s="15"/>
      <c r="T8" s="15"/>
      <c r="U8" s="15"/>
      <c r="V8" s="15"/>
      <c r="W8" s="15"/>
      <c r="X8" s="15"/>
      <c r="Y8" s="15"/>
      <c r="Z8" s="15"/>
    </row>
    <row r="9" spans="1:26" ht="36.75" customHeight="1" x14ac:dyDescent="0.3">
      <c r="A9" s="18"/>
      <c r="B9" s="163" t="s">
        <v>360</v>
      </c>
      <c r="C9" s="463" t="s">
        <v>361</v>
      </c>
      <c r="D9" s="407"/>
      <c r="E9" s="407"/>
      <c r="F9" s="407"/>
      <c r="G9" s="407"/>
      <c r="H9" s="407"/>
      <c r="I9" s="407"/>
      <c r="J9" s="407"/>
      <c r="K9" s="407"/>
      <c r="L9" s="407"/>
      <c r="M9" s="407"/>
      <c r="N9" s="407"/>
      <c r="O9" s="407"/>
      <c r="P9" s="405"/>
      <c r="Q9" s="15"/>
      <c r="R9" s="15"/>
      <c r="S9" s="15"/>
      <c r="T9" s="15"/>
      <c r="U9" s="15"/>
      <c r="V9" s="15"/>
      <c r="W9" s="15"/>
      <c r="X9" s="15"/>
      <c r="Y9" s="18"/>
      <c r="Z9" s="18"/>
    </row>
    <row r="10" spans="1:26" ht="16.5" x14ac:dyDescent="0.3">
      <c r="A10" s="18"/>
      <c r="B10" s="468" t="s">
        <v>362</v>
      </c>
      <c r="C10" s="407"/>
      <c r="D10" s="407"/>
      <c r="E10" s="407"/>
      <c r="F10" s="407"/>
      <c r="G10" s="407"/>
      <c r="H10" s="407"/>
      <c r="I10" s="407"/>
      <c r="J10" s="407"/>
      <c r="K10" s="407"/>
      <c r="L10" s="407"/>
      <c r="M10" s="407"/>
      <c r="N10" s="407"/>
      <c r="O10" s="407"/>
      <c r="P10" s="405"/>
      <c r="Q10" s="15"/>
      <c r="R10" s="15"/>
      <c r="S10" s="15"/>
      <c r="T10" s="15"/>
      <c r="U10" s="15"/>
      <c r="V10" s="15"/>
      <c r="W10" s="15"/>
      <c r="X10" s="15"/>
      <c r="Y10" s="18"/>
      <c r="Z10" s="18"/>
    </row>
    <row r="11" spans="1:26" ht="16.5" x14ac:dyDescent="0.25">
      <c r="A11" s="15"/>
      <c r="B11" s="57"/>
      <c r="C11" s="15"/>
      <c r="D11" s="15"/>
      <c r="E11" s="15"/>
      <c r="F11" s="15"/>
      <c r="G11" s="15"/>
      <c r="H11" s="15"/>
      <c r="I11" s="15"/>
      <c r="J11" s="15"/>
      <c r="K11" s="15"/>
      <c r="L11" s="15"/>
      <c r="M11" s="15"/>
      <c r="N11" s="164"/>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4"/>
      <c r="O12" s="15"/>
      <c r="P12" s="15"/>
      <c r="Q12" s="15"/>
      <c r="R12" s="15"/>
      <c r="S12" s="15"/>
      <c r="T12" s="15"/>
      <c r="U12" s="15"/>
      <c r="V12" s="15"/>
      <c r="W12" s="15"/>
      <c r="X12" s="15"/>
      <c r="Y12" s="15"/>
      <c r="Z12" s="15"/>
    </row>
    <row r="13" spans="1:26" ht="15" customHeight="1" x14ac:dyDescent="0.3">
      <c r="A13" s="15"/>
      <c r="B13" s="487" t="s">
        <v>2</v>
      </c>
      <c r="C13" s="487" t="s">
        <v>363</v>
      </c>
      <c r="D13" s="487" t="s">
        <v>364</v>
      </c>
      <c r="E13" s="487" t="s">
        <v>365</v>
      </c>
      <c r="F13" s="506" t="s">
        <v>366</v>
      </c>
      <c r="G13" s="507"/>
      <c r="H13" s="507"/>
      <c r="I13" s="507"/>
      <c r="J13" s="507"/>
      <c r="K13" s="508"/>
      <c r="L13" s="506" t="s">
        <v>367</v>
      </c>
      <c r="M13" s="507"/>
      <c r="N13" s="507"/>
      <c r="O13" s="507"/>
      <c r="P13" s="508"/>
      <c r="Q13" s="15"/>
      <c r="R13" s="15"/>
      <c r="S13" s="15"/>
      <c r="T13" s="15"/>
      <c r="U13" s="15"/>
      <c r="V13" s="15"/>
      <c r="W13" s="15"/>
      <c r="X13" s="15"/>
      <c r="Y13" s="15"/>
      <c r="Z13" s="15"/>
    </row>
    <row r="14" spans="1:26" ht="54" customHeight="1" x14ac:dyDescent="0.25">
      <c r="A14" s="15"/>
      <c r="B14" s="410"/>
      <c r="C14" s="410"/>
      <c r="D14" s="410"/>
      <c r="E14" s="410"/>
      <c r="F14" s="107" t="s">
        <v>368</v>
      </c>
      <c r="G14" s="107" t="s">
        <v>369</v>
      </c>
      <c r="H14" s="107" t="s">
        <v>370</v>
      </c>
      <c r="I14" s="107" t="s">
        <v>1236</v>
      </c>
      <c r="J14" s="107" t="s">
        <v>371</v>
      </c>
      <c r="K14" s="107" t="s">
        <v>102</v>
      </c>
      <c r="L14" s="107" t="s">
        <v>372</v>
      </c>
      <c r="M14" s="165" t="s">
        <v>373</v>
      </c>
      <c r="N14" s="107" t="s">
        <v>374</v>
      </c>
      <c r="O14" s="107" t="s">
        <v>371</v>
      </c>
      <c r="P14" s="107" t="s">
        <v>102</v>
      </c>
      <c r="Q14" s="15"/>
      <c r="R14" s="164" t="s">
        <v>375</v>
      </c>
      <c r="S14" s="15"/>
      <c r="T14" s="15"/>
      <c r="U14" s="15"/>
      <c r="V14" s="15"/>
      <c r="W14" s="15"/>
      <c r="X14" s="15"/>
      <c r="Y14" s="15"/>
      <c r="Z14" s="15"/>
    </row>
    <row r="15" spans="1:26" ht="13.5" customHeight="1" x14ac:dyDescent="0.25">
      <c r="A15" s="15"/>
      <c r="B15" s="61"/>
      <c r="C15" s="166"/>
      <c r="D15" s="167"/>
      <c r="E15" s="167"/>
      <c r="F15" s="168"/>
      <c r="G15" s="169"/>
      <c r="H15" s="169"/>
      <c r="I15" s="169"/>
      <c r="J15" s="168"/>
      <c r="K15" s="169"/>
      <c r="L15" s="169"/>
      <c r="M15" s="167"/>
      <c r="N15" s="167"/>
      <c r="O15" s="169"/>
      <c r="P15" s="169"/>
      <c r="Q15" s="15"/>
      <c r="R15" s="15" t="s">
        <v>16</v>
      </c>
      <c r="S15" s="15"/>
      <c r="T15" s="15"/>
      <c r="U15" s="15"/>
      <c r="V15" s="15"/>
      <c r="W15" s="15"/>
      <c r="X15" s="15"/>
      <c r="Y15" s="15"/>
      <c r="Z15" s="15"/>
    </row>
    <row r="16" spans="1:26" ht="16.5" x14ac:dyDescent="0.25">
      <c r="A16" s="15"/>
      <c r="B16" s="169"/>
      <c r="C16" s="169"/>
      <c r="D16" s="169"/>
      <c r="E16" s="167"/>
      <c r="F16" s="169"/>
      <c r="G16" s="169"/>
      <c r="H16" s="169"/>
      <c r="I16" s="169"/>
      <c r="J16" s="169"/>
      <c r="K16" s="169"/>
      <c r="L16" s="169"/>
      <c r="M16" s="169"/>
      <c r="N16" s="169"/>
      <c r="O16" s="169"/>
      <c r="P16" s="169"/>
      <c r="Q16" s="15"/>
      <c r="R16" s="15" t="s">
        <v>376</v>
      </c>
      <c r="S16" s="15"/>
      <c r="T16" s="15"/>
      <c r="U16" s="15"/>
      <c r="V16" s="15"/>
      <c r="W16" s="15"/>
      <c r="X16" s="15"/>
      <c r="Y16" s="15"/>
      <c r="Z16" s="15"/>
    </row>
    <row r="17" spans="1:26" ht="16.5" x14ac:dyDescent="0.25">
      <c r="A17" s="15"/>
      <c r="B17" s="169"/>
      <c r="C17" s="169"/>
      <c r="D17" s="169"/>
      <c r="E17" s="167"/>
      <c r="F17" s="169"/>
      <c r="G17" s="169"/>
      <c r="H17" s="169"/>
      <c r="I17" s="169"/>
      <c r="J17" s="169"/>
      <c r="K17" s="169"/>
      <c r="L17" s="169"/>
      <c r="M17" s="169"/>
      <c r="N17" s="169"/>
      <c r="O17" s="169"/>
      <c r="P17" s="169"/>
      <c r="Q17" s="15"/>
      <c r="R17" s="15" t="s">
        <v>377</v>
      </c>
      <c r="S17" s="15"/>
      <c r="T17" s="15"/>
      <c r="U17" s="15"/>
      <c r="V17" s="15"/>
      <c r="W17" s="15"/>
      <c r="X17" s="15"/>
      <c r="Y17" s="15"/>
      <c r="Z17" s="15"/>
    </row>
    <row r="18" spans="1:26" ht="16.5" x14ac:dyDescent="0.25">
      <c r="A18" s="15"/>
      <c r="B18" s="169"/>
      <c r="C18" s="169"/>
      <c r="D18" s="169"/>
      <c r="E18" s="167"/>
      <c r="F18" s="169"/>
      <c r="G18" s="169"/>
      <c r="H18" s="169"/>
      <c r="I18" s="169"/>
      <c r="J18" s="169"/>
      <c r="K18" s="169"/>
      <c r="L18" s="169"/>
      <c r="M18" s="169"/>
      <c r="N18" s="169"/>
      <c r="O18" s="169"/>
      <c r="P18" s="169"/>
      <c r="Q18" s="15"/>
      <c r="R18" s="15"/>
      <c r="S18" s="15"/>
      <c r="T18" s="15"/>
      <c r="U18" s="15"/>
      <c r="V18" s="15"/>
      <c r="W18" s="15"/>
      <c r="X18" s="15"/>
      <c r="Y18" s="15"/>
      <c r="Z18" s="15"/>
    </row>
    <row r="19" spans="1:26" ht="16.5" x14ac:dyDescent="0.25">
      <c r="A19" s="15"/>
      <c r="B19" s="169"/>
      <c r="C19" s="169"/>
      <c r="D19" s="169"/>
      <c r="E19" s="167"/>
      <c r="F19" s="169"/>
      <c r="G19" s="169"/>
      <c r="H19" s="169"/>
      <c r="I19" s="169"/>
      <c r="J19" s="169"/>
      <c r="K19" s="169"/>
      <c r="L19" s="169"/>
      <c r="M19" s="169"/>
      <c r="N19" s="169"/>
      <c r="O19" s="169"/>
      <c r="P19" s="169"/>
      <c r="Q19" s="15"/>
      <c r="R19" s="15"/>
      <c r="S19" s="15"/>
      <c r="T19" s="15"/>
      <c r="U19" s="15"/>
      <c r="V19" s="15"/>
      <c r="W19" s="15"/>
      <c r="X19" s="15"/>
      <c r="Y19" s="15"/>
      <c r="Z19" s="15"/>
    </row>
    <row r="20" spans="1:26" ht="16.5" x14ac:dyDescent="0.25">
      <c r="A20" s="15"/>
      <c r="B20" s="169"/>
      <c r="C20" s="169"/>
      <c r="D20" s="169"/>
      <c r="E20" s="167"/>
      <c r="F20" s="169"/>
      <c r="G20" s="169"/>
      <c r="H20" s="169"/>
      <c r="I20" s="169"/>
      <c r="J20" s="169"/>
      <c r="K20" s="169"/>
      <c r="L20" s="169"/>
      <c r="M20" s="169"/>
      <c r="N20" s="169"/>
      <c r="O20" s="169"/>
      <c r="P20" s="169"/>
      <c r="Q20" s="15"/>
      <c r="R20" s="15"/>
      <c r="S20" s="15"/>
      <c r="T20" s="15"/>
      <c r="U20" s="15"/>
      <c r="V20" s="15"/>
      <c r="W20" s="15"/>
      <c r="X20" s="15"/>
      <c r="Y20" s="15"/>
      <c r="Z20" s="15"/>
    </row>
    <row r="21" spans="1:26" ht="15.75" customHeight="1" x14ac:dyDescent="0.25">
      <c r="A21" s="15"/>
      <c r="B21" s="169"/>
      <c r="C21" s="169"/>
      <c r="D21" s="169"/>
      <c r="E21" s="167"/>
      <c r="F21" s="169"/>
      <c r="G21" s="169"/>
      <c r="H21" s="169"/>
      <c r="I21" s="169"/>
      <c r="J21" s="169"/>
      <c r="K21" s="169"/>
      <c r="L21" s="169"/>
      <c r="M21" s="169"/>
      <c r="N21" s="169"/>
      <c r="O21" s="169"/>
      <c r="P21" s="169"/>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64"/>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64"/>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64"/>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4"/>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4"/>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4"/>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4"/>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4"/>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4"/>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4"/>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4"/>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4"/>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4"/>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4"/>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4"/>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4"/>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4"/>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4"/>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4"/>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4"/>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4"/>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4"/>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4"/>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4"/>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4"/>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4"/>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4"/>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4"/>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4"/>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4"/>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4"/>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4"/>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4"/>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4"/>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4"/>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4"/>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4"/>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4"/>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4"/>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4"/>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4"/>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4"/>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4"/>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4"/>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4"/>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4"/>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4"/>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4"/>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4"/>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4"/>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4"/>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4"/>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4"/>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4"/>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4"/>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4"/>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4"/>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4"/>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4"/>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4"/>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4"/>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4"/>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4"/>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4"/>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4"/>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4"/>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4"/>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4"/>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4"/>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4"/>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4"/>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4"/>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4"/>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4"/>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4"/>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4"/>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4"/>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4"/>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4"/>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4"/>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4"/>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4"/>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4"/>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4"/>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4"/>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4"/>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4"/>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4"/>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4"/>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4"/>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4"/>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4"/>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4"/>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4"/>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4"/>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4"/>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4"/>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4"/>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4"/>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4"/>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4"/>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4"/>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4"/>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4"/>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4"/>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4"/>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4"/>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4"/>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4"/>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4"/>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4"/>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4"/>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4"/>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4"/>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4"/>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4"/>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4"/>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4"/>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4"/>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4"/>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4"/>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4"/>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4"/>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4"/>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4"/>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4"/>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4"/>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4"/>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4"/>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4"/>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4"/>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4"/>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4"/>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4"/>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4"/>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4"/>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4"/>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4"/>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4"/>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4"/>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4"/>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4"/>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4"/>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4"/>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4"/>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64"/>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64"/>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4"/>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4"/>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4"/>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4"/>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4"/>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4"/>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4"/>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4"/>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4"/>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4"/>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4"/>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4"/>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4"/>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4"/>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4"/>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4"/>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64"/>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64"/>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4"/>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4"/>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4"/>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4"/>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4"/>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4"/>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4"/>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4"/>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4"/>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4"/>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4"/>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4"/>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4"/>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4"/>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4"/>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4"/>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4"/>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4"/>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4"/>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4"/>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4"/>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4"/>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4"/>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4"/>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4"/>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4"/>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4"/>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4"/>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4"/>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4"/>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4"/>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4"/>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4"/>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4"/>
      <c r="O220" s="15"/>
      <c r="P220" s="15"/>
      <c r="Q220" s="15"/>
      <c r="R220" s="15"/>
      <c r="S220" s="15"/>
      <c r="T220" s="15"/>
      <c r="U220" s="15"/>
      <c r="V220" s="15"/>
      <c r="W220" s="15"/>
      <c r="X220" s="15"/>
      <c r="Y220" s="15"/>
      <c r="Z220" s="15"/>
    </row>
    <row r="221" spans="1:26" ht="15.75" hidden="1" customHeight="1" x14ac:dyDescent="0.25"/>
    <row r="222" spans="1:26" ht="15.75" hidden="1" customHeight="1" x14ac:dyDescent="0.25"/>
    <row r="223" spans="1:26" ht="15.75" hidden="1" customHeight="1" x14ac:dyDescent="0.25"/>
    <row r="224" spans="1:26"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XuDMbXq230nYXXTZFCmLHCunX8ckal4NmwJyzNPrGi5uWcWdp4w+JfzI/z2fMGrSUXCvdpsh/Og9b5qZkUTA9g==" saltValue="oOsydr25p0DMkK982qx31g==" spinCount="100000" sheet="1" objects="1" scenarios="1"/>
  <mergeCells count="8">
    <mergeCell ref="C9:P9"/>
    <mergeCell ref="B10:P10"/>
    <mergeCell ref="B13:B14"/>
    <mergeCell ref="C13:C14"/>
    <mergeCell ref="D13:D14"/>
    <mergeCell ref="E13:E14"/>
    <mergeCell ref="F13:K13"/>
    <mergeCell ref="L13:P13"/>
  </mergeCells>
  <conditionalFormatting sqref="M15:N21">
    <cfRule type="expression" dxfId="12" priority="1">
      <formula>OR($E15="Pilar",$E15="Programa")</formula>
    </cfRule>
  </conditionalFormatting>
  <dataValidations count="2">
    <dataValidation type="list" allowBlank="1" showErrorMessage="1" sqref="E15">
      <formula1>$R$14:$R$17</formula1>
    </dataValidation>
    <dataValidation type="list" allowBlank="1" showErrorMessage="1" sqref="E16:E21">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D21" sqref="D21:D31"/>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97"/>
      <c r="S1" s="97"/>
      <c r="T1" s="97"/>
      <c r="U1" s="97"/>
      <c r="V1" s="97"/>
      <c r="W1" s="97"/>
      <c r="X1" s="97"/>
      <c r="Y1" s="97"/>
      <c r="Z1" s="97"/>
    </row>
    <row r="2" spans="1:26" x14ac:dyDescent="0.25">
      <c r="A2" s="9"/>
      <c r="B2" s="9"/>
      <c r="C2" s="9"/>
      <c r="D2" s="9"/>
      <c r="E2" s="9"/>
      <c r="F2" s="9"/>
      <c r="G2" s="3" t="s">
        <v>0</v>
      </c>
      <c r="H2" s="4" t="s">
        <v>1</v>
      </c>
      <c r="I2" s="9"/>
      <c r="J2" s="9"/>
      <c r="K2" s="9"/>
      <c r="L2" s="9"/>
      <c r="M2" s="9"/>
      <c r="N2" s="9"/>
      <c r="O2" s="9"/>
      <c r="P2" s="9"/>
      <c r="Q2" s="9"/>
      <c r="R2" s="97"/>
      <c r="S2" s="97"/>
      <c r="T2" s="97"/>
      <c r="U2" s="97"/>
      <c r="V2" s="97"/>
      <c r="W2" s="97"/>
      <c r="X2" s="97"/>
      <c r="Y2" s="97"/>
      <c r="Z2" s="97"/>
    </row>
    <row r="3" spans="1:26" x14ac:dyDescent="0.25">
      <c r="A3" s="9"/>
      <c r="B3" s="33"/>
      <c r="C3" s="33"/>
      <c r="D3" s="33"/>
      <c r="E3" s="33"/>
      <c r="F3" s="33"/>
      <c r="G3" s="5" t="s">
        <v>2</v>
      </c>
      <c r="H3" s="6">
        <v>9</v>
      </c>
      <c r="I3" s="9"/>
      <c r="J3" s="9"/>
      <c r="K3" s="9"/>
      <c r="L3" s="9"/>
      <c r="M3" s="9"/>
      <c r="N3" s="9"/>
      <c r="O3" s="9"/>
      <c r="P3" s="9"/>
      <c r="Q3" s="9"/>
      <c r="R3" s="97"/>
      <c r="S3" s="97"/>
      <c r="T3" s="97"/>
      <c r="U3" s="97"/>
      <c r="V3" s="97"/>
      <c r="W3" s="97"/>
      <c r="X3" s="97"/>
      <c r="Y3" s="97"/>
      <c r="Z3" s="97"/>
    </row>
    <row r="4" spans="1:26" x14ac:dyDescent="0.25">
      <c r="A4" s="9"/>
      <c r="B4" s="33"/>
      <c r="C4" s="33"/>
      <c r="D4" s="33"/>
      <c r="E4" s="33"/>
      <c r="F4" s="33"/>
      <c r="G4" s="3" t="s">
        <v>3</v>
      </c>
      <c r="H4" s="7">
        <v>45771</v>
      </c>
      <c r="I4" s="9"/>
      <c r="J4" s="9"/>
      <c r="K4" s="9"/>
      <c r="L4" s="9"/>
      <c r="M4" s="9"/>
      <c r="N4" s="9"/>
      <c r="O4" s="9"/>
      <c r="P4" s="9"/>
      <c r="Q4" s="9"/>
      <c r="R4" s="97"/>
      <c r="S4" s="97"/>
      <c r="T4" s="97"/>
      <c r="U4" s="97"/>
      <c r="V4" s="97"/>
      <c r="W4" s="97"/>
      <c r="X4" s="97"/>
      <c r="Y4" s="97"/>
      <c r="Z4" s="97"/>
    </row>
    <row r="5" spans="1:26" x14ac:dyDescent="0.25">
      <c r="A5" s="9"/>
      <c r="B5" s="33"/>
      <c r="C5" s="33"/>
      <c r="D5" s="33"/>
      <c r="E5" s="33"/>
      <c r="F5" s="33"/>
      <c r="G5" s="3" t="s">
        <v>4</v>
      </c>
      <c r="H5" s="4" t="s">
        <v>306</v>
      </c>
      <c r="I5" s="9"/>
      <c r="J5" s="9"/>
      <c r="K5" s="9"/>
      <c r="L5" s="9"/>
      <c r="M5" s="9"/>
      <c r="N5" s="9"/>
      <c r="O5" s="9"/>
      <c r="P5" s="9"/>
      <c r="Q5" s="9"/>
      <c r="R5" s="97"/>
      <c r="S5" s="97"/>
      <c r="T5" s="97"/>
      <c r="U5" s="97"/>
      <c r="V5" s="97"/>
      <c r="W5" s="97"/>
      <c r="X5" s="97"/>
      <c r="Y5" s="97"/>
      <c r="Z5" s="97"/>
    </row>
    <row r="6" spans="1:26" x14ac:dyDescent="0.25">
      <c r="A6" s="9"/>
      <c r="B6" s="9"/>
      <c r="C6" s="9"/>
      <c r="D6" s="9"/>
      <c r="E6" s="9"/>
      <c r="F6" s="9"/>
      <c r="G6" s="9"/>
      <c r="H6" s="9"/>
      <c r="I6" s="9"/>
      <c r="J6" s="9"/>
      <c r="K6" s="9"/>
      <c r="L6" s="9"/>
      <c r="M6" s="9"/>
      <c r="N6" s="9"/>
      <c r="O6" s="9"/>
      <c r="P6" s="9"/>
      <c r="Q6" s="9"/>
      <c r="R6" s="97"/>
      <c r="S6" s="97"/>
      <c r="T6" s="97"/>
      <c r="U6" s="97"/>
      <c r="V6" s="97"/>
      <c r="W6" s="97"/>
      <c r="X6" s="97"/>
      <c r="Y6" s="97"/>
      <c r="Z6" s="97"/>
    </row>
    <row r="7" spans="1:26" ht="48.75" customHeight="1" x14ac:dyDescent="0.25">
      <c r="A7" s="9"/>
      <c r="B7" s="34"/>
      <c r="C7" s="34"/>
      <c r="D7" s="34"/>
      <c r="E7" s="34"/>
      <c r="F7" s="34"/>
      <c r="G7" s="34"/>
      <c r="H7" s="34"/>
      <c r="I7" s="34"/>
      <c r="J7" s="34"/>
      <c r="K7" s="34"/>
      <c r="L7" s="34"/>
      <c r="M7" s="34"/>
      <c r="N7" s="34"/>
      <c r="O7" s="34"/>
      <c r="P7" s="34"/>
      <c r="Q7" s="34"/>
      <c r="R7" s="97"/>
      <c r="S7" s="97"/>
      <c r="T7" s="97"/>
      <c r="U7" s="97"/>
      <c r="V7" s="97"/>
      <c r="W7" s="97"/>
      <c r="X7" s="97"/>
      <c r="Y7" s="97"/>
      <c r="Z7" s="97"/>
    </row>
    <row r="8" spans="1:26" x14ac:dyDescent="0.25">
      <c r="A8" s="44"/>
      <c r="B8" s="139"/>
      <c r="C8" s="138"/>
      <c r="D8" s="138"/>
      <c r="E8" s="138"/>
      <c r="F8" s="138"/>
      <c r="G8" s="138"/>
      <c r="H8" s="138"/>
      <c r="I8" s="44"/>
      <c r="J8" s="44"/>
      <c r="K8" s="44"/>
      <c r="L8" s="44"/>
      <c r="M8" s="44"/>
      <c r="N8" s="44"/>
      <c r="O8" s="44"/>
      <c r="P8" s="44"/>
      <c r="Q8" s="44"/>
      <c r="R8" s="44"/>
      <c r="S8" s="15"/>
      <c r="T8" s="15"/>
      <c r="U8" s="15"/>
      <c r="V8" s="15"/>
      <c r="W8" s="15"/>
      <c r="X8" s="15"/>
      <c r="Y8" s="15"/>
      <c r="Z8" s="15"/>
    </row>
    <row r="9" spans="1:26" ht="16.5" x14ac:dyDescent="0.25">
      <c r="A9" s="46"/>
      <c r="B9" s="492" t="s">
        <v>12</v>
      </c>
      <c r="C9" s="448"/>
      <c r="D9" s="510" t="str">
        <f>'PDI-01'!E13</f>
        <v>Gestión y sostenibilidad institucional</v>
      </c>
      <c r="E9" s="407"/>
      <c r="F9" s="407"/>
      <c r="G9" s="407"/>
      <c r="H9" s="405"/>
      <c r="I9" s="15"/>
      <c r="J9" s="46"/>
      <c r="K9" s="46"/>
      <c r="L9" s="46"/>
      <c r="M9" s="46"/>
      <c r="N9" s="46"/>
      <c r="O9" s="46"/>
      <c r="P9" s="46"/>
      <c r="Q9" s="46"/>
      <c r="R9" s="46"/>
      <c r="S9" s="15"/>
      <c r="T9" s="15"/>
      <c r="U9" s="15"/>
      <c r="V9" s="15"/>
      <c r="W9" s="15"/>
      <c r="X9" s="15"/>
      <c r="Y9" s="15"/>
      <c r="Z9" s="15"/>
    </row>
    <row r="10" spans="1:26" ht="16.5" x14ac:dyDescent="0.25">
      <c r="A10" s="46"/>
      <c r="B10" s="141"/>
      <c r="C10" s="50"/>
      <c r="D10" s="49"/>
      <c r="E10" s="49"/>
      <c r="F10" s="49"/>
      <c r="G10" s="49"/>
      <c r="H10" s="49"/>
      <c r="I10" s="15"/>
      <c r="J10" s="46"/>
      <c r="K10" s="46"/>
      <c r="L10" s="46"/>
      <c r="M10" s="46"/>
      <c r="N10" s="46"/>
      <c r="O10" s="46"/>
      <c r="P10" s="46"/>
      <c r="Q10" s="46"/>
      <c r="R10" s="46"/>
      <c r="S10" s="15"/>
      <c r="T10" s="15"/>
      <c r="U10" s="15"/>
      <c r="V10" s="15"/>
      <c r="W10" s="15"/>
      <c r="X10" s="15"/>
      <c r="Y10" s="15"/>
      <c r="Z10" s="15"/>
    </row>
    <row r="11" spans="1:26" ht="31.5" customHeight="1" x14ac:dyDescent="0.25">
      <c r="A11" s="46"/>
      <c r="B11" s="492" t="s">
        <v>16</v>
      </c>
      <c r="C11" s="448"/>
      <c r="D11" s="510" t="str">
        <f>'PDI-01'!E15</f>
        <v>Gestión Integral para un Campus Sostenible, inteligente e incluyente</v>
      </c>
      <c r="E11" s="407"/>
      <c r="F11" s="407"/>
      <c r="G11" s="407"/>
      <c r="H11" s="405"/>
      <c r="I11" s="15"/>
      <c r="J11" s="46"/>
      <c r="K11" s="46"/>
      <c r="L11" s="46"/>
      <c r="M11" s="46"/>
      <c r="N11" s="46"/>
      <c r="O11" s="46"/>
      <c r="P11" s="46"/>
      <c r="Q11" s="46"/>
      <c r="R11" s="46"/>
      <c r="S11" s="15"/>
      <c r="T11" s="15"/>
      <c r="U11" s="15"/>
      <c r="V11" s="15"/>
      <c r="W11" s="15"/>
      <c r="X11" s="15"/>
      <c r="Y11" s="15"/>
      <c r="Z11" s="15"/>
    </row>
    <row r="12" spans="1:26" ht="16.5" x14ac:dyDescent="0.25">
      <c r="A12" s="46"/>
      <c r="B12" s="142"/>
      <c r="C12" s="140"/>
      <c r="D12" s="142"/>
      <c r="E12" s="142"/>
      <c r="F12" s="142"/>
      <c r="G12" s="142"/>
      <c r="H12" s="142"/>
      <c r="I12" s="15"/>
      <c r="J12" s="46"/>
      <c r="K12" s="46"/>
      <c r="L12" s="46"/>
      <c r="M12" s="46"/>
      <c r="N12" s="46"/>
      <c r="O12" s="46"/>
      <c r="P12" s="46"/>
      <c r="Q12" s="46"/>
      <c r="R12" s="46"/>
      <c r="S12" s="15"/>
      <c r="T12" s="15"/>
      <c r="U12" s="15"/>
      <c r="V12" s="15"/>
      <c r="W12" s="15"/>
      <c r="X12" s="15"/>
      <c r="Y12" s="15"/>
      <c r="Z12" s="15"/>
    </row>
    <row r="13" spans="1:26" ht="16.5" x14ac:dyDescent="0.25">
      <c r="A13" s="46"/>
      <c r="B13" s="492" t="s">
        <v>8</v>
      </c>
      <c r="C13" s="448"/>
      <c r="D13" s="510" t="str">
        <f>'PDI-01'!E11</f>
        <v>Gestión y Sostenibilidad Ambiental en el campus UTP (PDI2028 – GSI - 31)</v>
      </c>
      <c r="E13" s="407"/>
      <c r="F13" s="407"/>
      <c r="G13" s="407"/>
      <c r="H13" s="405"/>
      <c r="I13" s="15"/>
      <c r="J13" s="46"/>
      <c r="K13" s="46"/>
      <c r="L13" s="46"/>
      <c r="M13" s="46"/>
      <c r="N13" s="46"/>
      <c r="O13" s="46"/>
      <c r="P13" s="46"/>
      <c r="Q13" s="46"/>
      <c r="R13" s="46"/>
      <c r="S13" s="15"/>
      <c r="T13" s="15"/>
      <c r="U13" s="15"/>
      <c r="V13" s="15"/>
      <c r="W13" s="15"/>
      <c r="X13" s="15"/>
      <c r="Y13" s="15"/>
      <c r="Z13" s="15"/>
    </row>
    <row r="14" spans="1:26" ht="16.5" x14ac:dyDescent="0.3">
      <c r="A14" s="18"/>
      <c r="B14" s="156"/>
      <c r="C14" s="156"/>
      <c r="D14" s="156"/>
      <c r="E14" s="156"/>
      <c r="F14" s="156"/>
      <c r="G14" s="156"/>
      <c r="H14" s="156"/>
      <c r="I14" s="15"/>
      <c r="J14" s="18"/>
      <c r="K14" s="18"/>
      <c r="L14" s="18"/>
      <c r="M14" s="18"/>
      <c r="N14" s="18"/>
      <c r="O14" s="18"/>
      <c r="P14" s="18"/>
      <c r="Q14" s="18"/>
      <c r="R14" s="18"/>
      <c r="S14" s="15"/>
      <c r="T14" s="15"/>
      <c r="U14" s="15"/>
      <c r="V14" s="15"/>
      <c r="W14" s="15"/>
      <c r="X14" s="15"/>
      <c r="Y14" s="15"/>
      <c r="Z14" s="15"/>
    </row>
    <row r="15" spans="1:26" ht="117.75" customHeight="1" x14ac:dyDescent="0.3">
      <c r="A15" s="18"/>
      <c r="B15" s="505" t="s">
        <v>307</v>
      </c>
      <c r="C15" s="416"/>
      <c r="D15" s="509" t="s">
        <v>308</v>
      </c>
      <c r="E15" s="407"/>
      <c r="F15" s="407"/>
      <c r="G15" s="407"/>
      <c r="H15" s="405"/>
      <c r="I15" s="15"/>
      <c r="J15" s="18"/>
      <c r="K15" s="18"/>
      <c r="L15" s="18"/>
      <c r="M15" s="18"/>
      <c r="N15" s="18"/>
      <c r="O15" s="18"/>
      <c r="P15" s="18"/>
      <c r="Q15" s="18"/>
      <c r="R15" s="18"/>
      <c r="S15" s="15"/>
      <c r="T15" s="15"/>
      <c r="U15" s="15"/>
      <c r="V15" s="15"/>
      <c r="W15" s="15"/>
      <c r="X15" s="15"/>
      <c r="Y15" s="15"/>
      <c r="Z15" s="15"/>
    </row>
    <row r="16" spans="1:26" ht="16.5" x14ac:dyDescent="0.3">
      <c r="A16" s="18"/>
      <c r="B16" s="404" t="s">
        <v>309</v>
      </c>
      <c r="C16" s="407"/>
      <c r="D16" s="407"/>
      <c r="E16" s="407"/>
      <c r="F16" s="407"/>
      <c r="G16" s="407"/>
      <c r="H16" s="405"/>
      <c r="I16" s="122"/>
      <c r="J16" s="122"/>
      <c r="K16" s="122"/>
      <c r="L16" s="122"/>
      <c r="M16" s="122"/>
      <c r="N16" s="122"/>
      <c r="O16" s="122"/>
      <c r="P16" s="122"/>
      <c r="Q16" s="122"/>
      <c r="R16" s="122"/>
      <c r="S16" s="15"/>
      <c r="T16" s="15"/>
      <c r="U16" s="15"/>
      <c r="V16" s="15"/>
      <c r="W16" s="15"/>
      <c r="X16" s="15"/>
      <c r="Y16" s="15"/>
      <c r="Z16" s="15"/>
    </row>
    <row r="17" spans="1:26" ht="16.5" x14ac:dyDescent="0.3">
      <c r="A17" s="18"/>
      <c r="B17" s="57"/>
      <c r="C17" s="57"/>
      <c r="D17" s="57"/>
      <c r="E17" s="57"/>
      <c r="F17" s="57"/>
      <c r="G17" s="57"/>
      <c r="H17" s="57"/>
      <c r="I17" s="49"/>
      <c r="J17" s="69"/>
      <c r="K17" s="69"/>
      <c r="L17" s="69"/>
      <c r="M17" s="69"/>
      <c r="N17" s="69"/>
      <c r="O17" s="69"/>
      <c r="P17" s="69"/>
      <c r="Q17" s="69"/>
      <c r="R17" s="69"/>
      <c r="S17" s="15"/>
      <c r="T17" s="15"/>
      <c r="U17" s="15"/>
      <c r="V17" s="15"/>
      <c r="W17" s="15"/>
      <c r="X17" s="15"/>
      <c r="Y17" s="15"/>
      <c r="Z17" s="15"/>
    </row>
    <row r="18" spans="1:26" ht="32.25" customHeight="1" x14ac:dyDescent="0.3">
      <c r="A18" s="18"/>
      <c r="B18" s="157" t="s">
        <v>310</v>
      </c>
      <c r="C18" s="403" t="str">
        <f>'PDI-03'!H16</f>
        <v>Incrementar el impacto de la política ambiental institucional para avanzar en  la sostenibilidad del campus</v>
      </c>
      <c r="D18" s="407"/>
      <c r="E18" s="407"/>
      <c r="F18" s="407"/>
      <c r="G18" s="407"/>
      <c r="H18" s="405"/>
      <c r="I18" s="158"/>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59" t="s">
        <v>311</v>
      </c>
      <c r="C20" s="159" t="s">
        <v>312</v>
      </c>
      <c r="D20" s="159" t="s">
        <v>313</v>
      </c>
      <c r="E20" s="159" t="s">
        <v>314</v>
      </c>
      <c r="F20" s="159" t="s">
        <v>315</v>
      </c>
      <c r="G20" s="160" t="s">
        <v>316</v>
      </c>
      <c r="H20" s="160" t="s">
        <v>317</v>
      </c>
      <c r="I20" s="15"/>
      <c r="J20" s="15"/>
      <c r="K20" s="15"/>
      <c r="L20" s="15"/>
      <c r="M20" s="15"/>
      <c r="N20" s="15"/>
      <c r="O20" s="15"/>
      <c r="P20" s="15"/>
      <c r="Q20" s="15"/>
      <c r="R20" s="15"/>
      <c r="S20" s="15"/>
      <c r="T20" s="15"/>
      <c r="U20" s="15"/>
      <c r="V20" s="15"/>
      <c r="W20" s="15"/>
      <c r="X20" s="15"/>
      <c r="Y20" s="15"/>
      <c r="Z20" s="15"/>
    </row>
    <row r="21" spans="1:26" ht="66" customHeight="1" x14ac:dyDescent="0.25">
      <c r="A21" s="15"/>
      <c r="B21" s="385" t="s">
        <v>318</v>
      </c>
      <c r="C21" s="385" t="s">
        <v>319</v>
      </c>
      <c r="D21" s="385" t="s">
        <v>320</v>
      </c>
      <c r="E21" s="385" t="s">
        <v>321</v>
      </c>
      <c r="F21" s="385">
        <f t="array" ref="F21">IFERROR(INDEX('Anexo Tabla Riesgos'!$E$9:$E$13,MATCH(D21,'Anexo Tabla Riesgos'!$D$9:$D$13,0))*INDEX('Anexo Tabla Riesgos'!$F$8:$J$8,MATCH(E21,'Anexo Tabla Riesgos'!$F$7:$J$7,0)),"-")</f>
        <v>5</v>
      </c>
      <c r="G21" s="385" t="s">
        <v>322</v>
      </c>
      <c r="H21" s="385" t="s">
        <v>323</v>
      </c>
      <c r="I21" s="15"/>
      <c r="J21" s="15"/>
      <c r="K21" s="15"/>
      <c r="L21" s="15"/>
      <c r="M21" s="15"/>
      <c r="N21" s="15"/>
      <c r="O21" s="15"/>
      <c r="P21" s="15"/>
      <c r="Q21" s="15"/>
      <c r="R21" s="15"/>
      <c r="S21" s="15"/>
      <c r="T21" s="15"/>
      <c r="U21" s="15"/>
      <c r="V21" s="15"/>
      <c r="W21" s="15"/>
      <c r="X21" s="15"/>
      <c r="Y21" s="15"/>
      <c r="Z21" s="15"/>
    </row>
    <row r="22" spans="1:26" ht="61.5" customHeight="1" x14ac:dyDescent="0.25">
      <c r="A22" s="15"/>
      <c r="B22" s="386" t="s">
        <v>324</v>
      </c>
      <c r="C22" s="386" t="s">
        <v>325</v>
      </c>
      <c r="D22" s="386" t="s">
        <v>326</v>
      </c>
      <c r="E22" s="386" t="s">
        <v>327</v>
      </c>
      <c r="F22" s="386">
        <f t="array" ref="F22">IFERROR(INDEX('Anexo Tabla Riesgos'!$E$9:$E$13,MATCH(D22,'Anexo Tabla Riesgos'!$D$9:$D$13,0))*INDEX('Anexo Tabla Riesgos'!$F$8:$J$8,MATCH(E22,'Anexo Tabla Riesgos'!$F$7:$J$7,0)),"-")</f>
        <v>4</v>
      </c>
      <c r="G22" s="386" t="s">
        <v>328</v>
      </c>
      <c r="H22" s="386" t="s">
        <v>329</v>
      </c>
      <c r="I22" s="15"/>
      <c r="J22" s="15"/>
      <c r="K22" s="15"/>
      <c r="L22" s="15"/>
      <c r="M22" s="15"/>
      <c r="N22" s="15"/>
      <c r="O22" s="15"/>
      <c r="P22" s="15"/>
      <c r="Q22" s="15"/>
      <c r="R22" s="15"/>
      <c r="S22" s="15"/>
      <c r="T22" s="15"/>
      <c r="U22" s="15"/>
      <c r="V22" s="15"/>
      <c r="W22" s="15"/>
      <c r="X22" s="15"/>
      <c r="Y22" s="15"/>
      <c r="Z22" s="15"/>
    </row>
    <row r="23" spans="1:26" ht="54.75" customHeight="1" x14ac:dyDescent="0.25">
      <c r="A23" s="15"/>
      <c r="B23" s="385" t="s">
        <v>318</v>
      </c>
      <c r="C23" s="385" t="s">
        <v>330</v>
      </c>
      <c r="D23" s="385" t="s">
        <v>320</v>
      </c>
      <c r="E23" s="385" t="s">
        <v>327</v>
      </c>
      <c r="F23" s="385">
        <f t="array" ref="F23">IFERROR(INDEX('Anexo Tabla Riesgos'!$E$9:$E$13,MATCH(D23,'Anexo Tabla Riesgos'!$D$9:$D$13,0))*INDEX('Anexo Tabla Riesgos'!$F$8:$J$8,MATCH(E23,'Anexo Tabla Riesgos'!$F$7:$J$7,0)),"-")</f>
        <v>2</v>
      </c>
      <c r="G23" s="385" t="s">
        <v>331</v>
      </c>
      <c r="H23" s="386" t="s">
        <v>329</v>
      </c>
      <c r="I23" s="15"/>
      <c r="J23" s="15"/>
      <c r="K23" s="15"/>
      <c r="L23" s="15"/>
      <c r="M23" s="15"/>
      <c r="N23" s="15"/>
      <c r="O23" s="15"/>
      <c r="P23" s="15"/>
      <c r="Q23" s="15"/>
      <c r="R23" s="15"/>
      <c r="S23" s="15"/>
      <c r="T23" s="15"/>
      <c r="U23" s="15"/>
      <c r="V23" s="15"/>
      <c r="W23" s="15"/>
      <c r="X23" s="15"/>
      <c r="Y23" s="15"/>
      <c r="Z23" s="15"/>
    </row>
    <row r="24" spans="1:26" ht="44.25" customHeight="1" x14ac:dyDescent="0.25">
      <c r="A24" s="15"/>
      <c r="B24" s="386" t="s">
        <v>332</v>
      </c>
      <c r="C24" s="386" t="s">
        <v>333</v>
      </c>
      <c r="D24" s="386" t="s">
        <v>320</v>
      </c>
      <c r="E24" s="386" t="s">
        <v>327</v>
      </c>
      <c r="F24" s="386">
        <f t="array" ref="F24">IFERROR(INDEX('Anexo Tabla Riesgos'!$E$9:$E$13,MATCH(D24,'Anexo Tabla Riesgos'!$D$9:$D$13,0))*INDEX('Anexo Tabla Riesgos'!$F$8:$J$8,MATCH(E24,'Anexo Tabla Riesgos'!$F$7:$J$7,0)),"-")</f>
        <v>2</v>
      </c>
      <c r="G24" s="386" t="s">
        <v>334</v>
      </c>
      <c r="H24" s="386" t="s">
        <v>335</v>
      </c>
      <c r="I24" s="15"/>
      <c r="J24" s="15"/>
      <c r="K24" s="15"/>
      <c r="L24" s="15"/>
      <c r="M24" s="15"/>
      <c r="N24" s="15"/>
      <c r="O24" s="15"/>
      <c r="P24" s="15"/>
      <c r="Q24" s="15"/>
      <c r="R24" s="15"/>
      <c r="S24" s="15"/>
      <c r="T24" s="15"/>
      <c r="U24" s="15"/>
      <c r="V24" s="15"/>
      <c r="W24" s="15"/>
      <c r="X24" s="15"/>
      <c r="Y24" s="15"/>
      <c r="Z24" s="15"/>
    </row>
    <row r="25" spans="1:26" ht="49.5" customHeight="1" x14ac:dyDescent="0.25">
      <c r="A25" s="15"/>
      <c r="B25" s="385" t="s">
        <v>332</v>
      </c>
      <c r="C25" s="385" t="s">
        <v>336</v>
      </c>
      <c r="D25" s="385" t="s">
        <v>320</v>
      </c>
      <c r="E25" s="385" t="s">
        <v>327</v>
      </c>
      <c r="F25" s="385">
        <f t="array" ref="F25">IFERROR(INDEX('Anexo Tabla Riesgos'!$E$9:$E$13,MATCH(D25,'Anexo Tabla Riesgos'!$D$9:$D$13,0))*INDEX('Anexo Tabla Riesgos'!$F$8:$J$8,MATCH(E25,'Anexo Tabla Riesgos'!$F$7:$J$7,0)),"-")</f>
        <v>2</v>
      </c>
      <c r="G25" s="386" t="s">
        <v>334</v>
      </c>
      <c r="H25" s="386" t="s">
        <v>335</v>
      </c>
      <c r="I25" s="15"/>
      <c r="J25" s="15"/>
      <c r="K25" s="15"/>
      <c r="L25" s="15"/>
      <c r="M25" s="15"/>
      <c r="N25" s="15"/>
      <c r="O25" s="15"/>
      <c r="P25" s="15"/>
      <c r="Q25" s="15"/>
      <c r="R25" s="15"/>
      <c r="S25" s="15"/>
      <c r="T25" s="15"/>
      <c r="U25" s="15"/>
      <c r="V25" s="15"/>
      <c r="W25" s="15"/>
      <c r="X25" s="15"/>
      <c r="Y25" s="15"/>
      <c r="Z25" s="15"/>
    </row>
    <row r="26" spans="1:26" ht="56.25" customHeight="1" x14ac:dyDescent="0.25">
      <c r="A26" s="15"/>
      <c r="B26" s="386" t="s">
        <v>337</v>
      </c>
      <c r="C26" s="386" t="s">
        <v>338</v>
      </c>
      <c r="D26" s="386" t="s">
        <v>326</v>
      </c>
      <c r="E26" s="386" t="s">
        <v>339</v>
      </c>
      <c r="F26" s="386">
        <f t="array" ref="F26">IFERROR(INDEX('Anexo Tabla Riesgos'!$E$9:$E$13,MATCH(D26,'Anexo Tabla Riesgos'!$D$9:$D$13,0))*INDEX('Anexo Tabla Riesgos'!$F$8:$J$8,MATCH(E26,'Anexo Tabla Riesgos'!$F$7:$J$7,0)),"-")</f>
        <v>6</v>
      </c>
      <c r="G26" s="386" t="s">
        <v>340</v>
      </c>
      <c r="H26" s="386" t="s">
        <v>341</v>
      </c>
      <c r="I26" s="15"/>
      <c r="J26" s="15"/>
      <c r="K26" s="15"/>
      <c r="L26" s="15"/>
      <c r="M26" s="15"/>
      <c r="N26" s="15"/>
      <c r="O26" s="15"/>
      <c r="P26" s="15"/>
      <c r="Q26" s="15"/>
      <c r="R26" s="15"/>
      <c r="S26" s="15"/>
      <c r="T26" s="15"/>
      <c r="U26" s="15"/>
      <c r="V26" s="15"/>
      <c r="W26" s="15"/>
      <c r="X26" s="15"/>
      <c r="Y26" s="15"/>
      <c r="Z26" s="15"/>
    </row>
    <row r="27" spans="1:26" ht="75" customHeight="1" x14ac:dyDescent="0.25">
      <c r="A27" s="15"/>
      <c r="B27" s="386" t="s">
        <v>337</v>
      </c>
      <c r="C27" s="386" t="s">
        <v>342</v>
      </c>
      <c r="D27" s="386" t="s">
        <v>320</v>
      </c>
      <c r="E27" s="386" t="s">
        <v>343</v>
      </c>
      <c r="F27" s="386">
        <f t="array" ref="F27">IFERROR(INDEX('Anexo Tabla Riesgos'!$E$9:$E$13,MATCH(D27,'Anexo Tabla Riesgos'!$D$9:$D$13,0))*INDEX('Anexo Tabla Riesgos'!$F$8:$J$8,MATCH(E27,'Anexo Tabla Riesgos'!$F$7:$J$7,0)),"-")</f>
        <v>4</v>
      </c>
      <c r="G27" s="386" t="s">
        <v>344</v>
      </c>
      <c r="H27" s="386" t="s">
        <v>341</v>
      </c>
      <c r="I27" s="15"/>
      <c r="J27" s="15"/>
      <c r="K27" s="15"/>
      <c r="L27" s="15"/>
      <c r="M27" s="15"/>
      <c r="N27" s="15"/>
      <c r="O27" s="15"/>
      <c r="P27" s="15"/>
      <c r="Q27" s="15"/>
      <c r="R27" s="15"/>
      <c r="S27" s="15"/>
      <c r="T27" s="15"/>
      <c r="U27" s="15"/>
      <c r="V27" s="15"/>
      <c r="W27" s="15"/>
      <c r="X27" s="15"/>
      <c r="Y27" s="15"/>
      <c r="Z27" s="15"/>
    </row>
    <row r="28" spans="1:26" ht="56.25" customHeight="1" x14ac:dyDescent="0.25">
      <c r="A28" s="15"/>
      <c r="B28" s="387" t="s">
        <v>324</v>
      </c>
      <c r="C28" s="387" t="s">
        <v>345</v>
      </c>
      <c r="D28" s="387" t="s">
        <v>320</v>
      </c>
      <c r="E28" s="387" t="s">
        <v>339</v>
      </c>
      <c r="F28" s="387">
        <f t="array" ref="F28">IFERROR(INDEX('Anexo Tabla Riesgos'!$E$9:$E$13,MATCH(D28,'Anexo Tabla Riesgos'!$D$9:$D$13,0))*INDEX('Anexo Tabla Riesgos'!$F$8:$J$8,MATCH(E28,'Anexo Tabla Riesgos'!$F$7:$J$7,0)),"-")</f>
        <v>3</v>
      </c>
      <c r="G28" s="387" t="s">
        <v>346</v>
      </c>
      <c r="H28" s="387" t="s">
        <v>341</v>
      </c>
      <c r="I28" s="15"/>
      <c r="J28" s="15"/>
      <c r="K28" s="15"/>
      <c r="L28" s="15"/>
      <c r="M28" s="15"/>
      <c r="N28" s="15"/>
      <c r="O28" s="15"/>
      <c r="P28" s="15"/>
      <c r="Q28" s="15"/>
      <c r="R28" s="15"/>
      <c r="S28" s="15"/>
      <c r="T28" s="15"/>
      <c r="U28" s="15"/>
      <c r="V28" s="15"/>
      <c r="W28" s="15"/>
      <c r="X28" s="15"/>
      <c r="Y28" s="15"/>
      <c r="Z28" s="15"/>
    </row>
    <row r="29" spans="1:26" ht="48" customHeight="1" x14ac:dyDescent="0.25">
      <c r="A29" s="15"/>
      <c r="B29" s="385" t="s">
        <v>347</v>
      </c>
      <c r="C29" s="385" t="s">
        <v>348</v>
      </c>
      <c r="D29" s="385" t="s">
        <v>339</v>
      </c>
      <c r="E29" s="385" t="s">
        <v>327</v>
      </c>
      <c r="F29" s="386">
        <f t="array" ref="F29">IFERROR(INDEX('Anexo Tabla Riesgos'!$E$9:$E$13,MATCH(D29,'Anexo Tabla Riesgos'!$D$9:$D$13,0))*INDEX('Anexo Tabla Riesgos'!$F$8:$J$8,MATCH(E29,'Anexo Tabla Riesgos'!$F$7:$J$7,0)),"-")</f>
        <v>6</v>
      </c>
      <c r="G29" s="385" t="s">
        <v>349</v>
      </c>
      <c r="H29" s="385" t="s">
        <v>350</v>
      </c>
      <c r="I29" s="15"/>
      <c r="J29" s="15"/>
      <c r="K29" s="15"/>
      <c r="L29" s="15"/>
      <c r="M29" s="15"/>
      <c r="N29" s="15"/>
      <c r="O29" s="15"/>
      <c r="P29" s="15"/>
      <c r="Q29" s="15"/>
      <c r="R29" s="15"/>
      <c r="S29" s="15"/>
      <c r="T29" s="15"/>
      <c r="U29" s="15"/>
      <c r="V29" s="15"/>
      <c r="W29" s="15"/>
      <c r="X29" s="15"/>
      <c r="Y29" s="15"/>
      <c r="Z29" s="15"/>
    </row>
    <row r="30" spans="1:26" ht="57.75" customHeight="1" x14ac:dyDescent="0.25">
      <c r="A30" s="15"/>
      <c r="B30" s="385" t="s">
        <v>332</v>
      </c>
      <c r="C30" s="385" t="s">
        <v>351</v>
      </c>
      <c r="D30" s="385" t="s">
        <v>352</v>
      </c>
      <c r="E30" s="385" t="s">
        <v>327</v>
      </c>
      <c r="F30" s="386">
        <f t="array" ref="F30">IFERROR(INDEX('Anexo Tabla Riesgos'!$E$9:$E$13,MATCH(D30,'Anexo Tabla Riesgos'!$D$9:$D$13,0))*INDEX('Anexo Tabla Riesgos'!$F$8:$J$8,MATCH(E30,'Anexo Tabla Riesgos'!$F$7:$J$7,0)),"-")</f>
        <v>10</v>
      </c>
      <c r="G30" s="385" t="s">
        <v>353</v>
      </c>
      <c r="H30" s="385" t="s">
        <v>354</v>
      </c>
      <c r="I30" s="15"/>
      <c r="J30" s="15"/>
      <c r="K30" s="15"/>
      <c r="L30" s="15"/>
      <c r="M30" s="15"/>
      <c r="N30" s="15"/>
      <c r="O30" s="15"/>
      <c r="P30" s="15"/>
      <c r="Q30" s="15"/>
      <c r="R30" s="15"/>
      <c r="S30" s="15"/>
      <c r="T30" s="15"/>
      <c r="U30" s="15"/>
      <c r="V30" s="15"/>
      <c r="W30" s="15"/>
      <c r="X30" s="15"/>
      <c r="Y30" s="15"/>
      <c r="Z30" s="15"/>
    </row>
    <row r="31" spans="1:26" ht="105.75" customHeight="1" x14ac:dyDescent="0.25">
      <c r="A31" s="15"/>
      <c r="B31" s="385" t="s">
        <v>355</v>
      </c>
      <c r="C31" s="385" t="s">
        <v>356</v>
      </c>
      <c r="D31" s="385" t="s">
        <v>320</v>
      </c>
      <c r="E31" s="385" t="s">
        <v>343</v>
      </c>
      <c r="F31" s="386">
        <f t="array" ref="F31">IFERROR(INDEX('Anexo Tabla Riesgos'!$E$9:$E$13,MATCH(D31,'Anexo Tabla Riesgos'!$D$9:$D$13,0))*INDEX('Anexo Tabla Riesgos'!$F$8:$J$8,MATCH(E31,'Anexo Tabla Riesgos'!$F$7:$J$7,0)),"-")</f>
        <v>4</v>
      </c>
      <c r="G31" s="385" t="s">
        <v>357</v>
      </c>
      <c r="H31" s="385" t="s">
        <v>358</v>
      </c>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61" t="b">
        <f>AND(F21&gt;=3,F21&lt;=8)</f>
        <v>1</v>
      </c>
      <c r="N32" s="15"/>
      <c r="O32" s="15"/>
      <c r="P32" s="15"/>
      <c r="Q32" s="15"/>
      <c r="R32" s="15"/>
      <c r="S32" s="15"/>
      <c r="T32" s="15"/>
      <c r="U32" s="15"/>
      <c r="V32" s="15"/>
      <c r="W32" s="15"/>
      <c r="X32" s="15"/>
      <c r="Y32" s="15"/>
      <c r="Z32" s="15"/>
    </row>
    <row r="33" spans="1:26" ht="15.75" customHeight="1" x14ac:dyDescent="0.25">
      <c r="A33" s="15"/>
      <c r="B33" s="509" t="s">
        <v>359</v>
      </c>
      <c r="C33" s="407"/>
      <c r="D33" s="407"/>
      <c r="E33" s="407"/>
      <c r="F33" s="407"/>
      <c r="G33" s="407"/>
      <c r="H33" s="40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hidden="1" customHeight="1" x14ac:dyDescent="0.25">
      <c r="A228" s="15"/>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ht="15.75" hidden="1" customHeight="1" x14ac:dyDescent="0.25">
      <c r="A229" s="15"/>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ht="15.75" hidden="1" customHeight="1" x14ac:dyDescent="0.25">
      <c r="A230" s="15"/>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ht="15.75" hidden="1" customHeight="1" x14ac:dyDescent="0.25">
      <c r="A231" s="15"/>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ht="15.75" hidden="1" customHeight="1" x14ac:dyDescent="0.25">
      <c r="A232" s="15"/>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ht="15.75" hidden="1" customHeight="1" x14ac:dyDescent="0.25">
      <c r="A233" s="15"/>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ht="15.75" hidden="1" customHeight="1" x14ac:dyDescent="0.25"/>
    <row r="235" spans="1:26" ht="15.75" hidden="1" customHeight="1" x14ac:dyDescent="0.25"/>
    <row r="236" spans="1:26" ht="15.75" hidden="1" customHeight="1" x14ac:dyDescent="0.25"/>
    <row r="237" spans="1:26" ht="15.75" hidden="1" customHeight="1" x14ac:dyDescent="0.25"/>
    <row r="238" spans="1:26" ht="15.75" hidden="1" customHeight="1" x14ac:dyDescent="0.25"/>
    <row r="239" spans="1:26" ht="15.75" hidden="1" customHeight="1" x14ac:dyDescent="0.25"/>
    <row r="240" spans="1:26"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11">
    <mergeCell ref="D15:H15"/>
    <mergeCell ref="B16:H16"/>
    <mergeCell ref="C18:H18"/>
    <mergeCell ref="B33:H33"/>
    <mergeCell ref="B9:C9"/>
    <mergeCell ref="D9:H9"/>
    <mergeCell ref="B11:C11"/>
    <mergeCell ref="D11:H11"/>
    <mergeCell ref="B13:C13"/>
    <mergeCell ref="D13:H13"/>
    <mergeCell ref="B15:C15"/>
  </mergeCells>
  <conditionalFormatting sqref="F21:F31">
    <cfRule type="expression" dxfId="11" priority="1">
      <formula>AND(F21&gt;=15,F21&lt;=25)</formula>
    </cfRule>
  </conditionalFormatting>
  <conditionalFormatting sqref="F21:F31">
    <cfRule type="expression" dxfId="10" priority="2">
      <formula>AND(F21&gt;=9,F21&lt;=12)</formula>
    </cfRule>
  </conditionalFormatting>
  <conditionalFormatting sqref="F21:F31">
    <cfRule type="expression" dxfId="9" priority="3">
      <formula>AND(F21&gt;=3,F21&lt;=8)</formula>
    </cfRule>
  </conditionalFormatting>
  <conditionalFormatting sqref="F21:F31">
    <cfRule type="expression" dxfId="8" priority="4">
      <formula>AND(F21&gt;=1,F21&lt;=2)</formula>
    </cfRule>
  </conditionalFormatting>
  <dataValidations count="1">
    <dataValidation type="list" allowBlank="1" showErrorMessage="1" sqref="B21:B31">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D21:D31</xm:sqref>
        </x14:dataValidation>
        <x14:dataValidation type="list" allowBlank="1" showErrorMessage="1">
          <x14:formula1>
            <xm:f>'Anexo Tabla Riesgos'!$F$7:$J$7</xm:f>
          </x14:formula1>
          <xm:sqref>E21:E31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s>
  <sheetData>
    <row r="3" spans="2:2" x14ac:dyDescent="0.25">
      <c r="B3" s="170" t="s">
        <v>311</v>
      </c>
    </row>
    <row r="4" spans="2:2" x14ac:dyDescent="0.25">
      <c r="B4" s="97" t="s">
        <v>332</v>
      </c>
    </row>
    <row r="5" spans="2:2" x14ac:dyDescent="0.25">
      <c r="B5" s="97" t="s">
        <v>324</v>
      </c>
    </row>
    <row r="6" spans="2:2" x14ac:dyDescent="0.25">
      <c r="B6" s="97" t="s">
        <v>347</v>
      </c>
    </row>
    <row r="7" spans="2:2" x14ac:dyDescent="0.25">
      <c r="B7" s="97" t="s">
        <v>378</v>
      </c>
    </row>
    <row r="8" spans="2:2" x14ac:dyDescent="0.25">
      <c r="B8" s="97" t="s">
        <v>318</v>
      </c>
    </row>
    <row r="9" spans="2:2" x14ac:dyDescent="0.25">
      <c r="B9" s="97" t="s">
        <v>337</v>
      </c>
    </row>
    <row r="10" spans="2:2" x14ac:dyDescent="0.25">
      <c r="B10" s="97" t="s">
        <v>379</v>
      </c>
    </row>
    <row r="11" spans="2:2" x14ac:dyDescent="0.25">
      <c r="B11" s="97" t="s">
        <v>380</v>
      </c>
    </row>
    <row r="12" spans="2:2" x14ac:dyDescent="0.25">
      <c r="B12" s="97" t="s">
        <v>381</v>
      </c>
    </row>
    <row r="13" spans="2:2" x14ac:dyDescent="0.25">
      <c r="B13" s="97" t="s">
        <v>382</v>
      </c>
    </row>
    <row r="14" spans="2:2" x14ac:dyDescent="0.25">
      <c r="B14" s="97" t="s">
        <v>383</v>
      </c>
    </row>
    <row r="15" spans="2:2" x14ac:dyDescent="0.25">
      <c r="B15" s="97" t="s">
        <v>384</v>
      </c>
    </row>
    <row r="16" spans="2:2" x14ac:dyDescent="0.25">
      <c r="B16" s="97" t="s">
        <v>355</v>
      </c>
    </row>
    <row r="18" spans="2:2" x14ac:dyDescent="0.25">
      <c r="B18" s="170" t="s">
        <v>313</v>
      </c>
    </row>
    <row r="19" spans="2:2" x14ac:dyDescent="0.25">
      <c r="B19" s="97" t="s">
        <v>385</v>
      </c>
    </row>
    <row r="20" spans="2:2" x14ac:dyDescent="0.25">
      <c r="B20" s="97" t="s">
        <v>386</v>
      </c>
    </row>
    <row r="21" spans="2:2" ht="15.75" customHeight="1" x14ac:dyDescent="0.25">
      <c r="B21" s="97" t="s">
        <v>387</v>
      </c>
    </row>
    <row r="22" spans="2:2" ht="15.75" customHeight="1" x14ac:dyDescent="0.25">
      <c r="B22" s="97" t="s">
        <v>388</v>
      </c>
    </row>
    <row r="23" spans="2:2" ht="15.75" customHeight="1" x14ac:dyDescent="0.25">
      <c r="B23" s="97" t="s">
        <v>389</v>
      </c>
    </row>
    <row r="24" spans="2:2" ht="15.75" customHeight="1" x14ac:dyDescent="0.25"/>
    <row r="25" spans="2:2" ht="15.75" customHeight="1" x14ac:dyDescent="0.25">
      <c r="B25" s="170" t="s">
        <v>314</v>
      </c>
    </row>
    <row r="26" spans="2:2" ht="15.75" customHeight="1" x14ac:dyDescent="0.25">
      <c r="B26" s="97" t="s">
        <v>390</v>
      </c>
    </row>
    <row r="27" spans="2:2" ht="15.75" customHeight="1" x14ac:dyDescent="0.25">
      <c r="B27" s="97" t="s">
        <v>391</v>
      </c>
    </row>
    <row r="28" spans="2:2" ht="15.75" customHeight="1" x14ac:dyDescent="0.25">
      <c r="B28" s="97" t="s">
        <v>387</v>
      </c>
    </row>
    <row r="29" spans="2:2" ht="15.75" customHeight="1" x14ac:dyDescent="0.25">
      <c r="B29" s="97" t="s">
        <v>392</v>
      </c>
    </row>
    <row r="30" spans="2:2" ht="15.75" customHeight="1" x14ac:dyDescent="0.25">
      <c r="B30" s="97" t="s">
        <v>393</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71"/>
      <c r="C35" s="172"/>
      <c r="D35" s="172"/>
      <c r="E35" s="172"/>
      <c r="F35" s="172"/>
      <c r="G35" s="172"/>
      <c r="H35" s="172"/>
      <c r="I35" s="172"/>
      <c r="J35" s="172"/>
      <c r="K35" s="173"/>
    </row>
    <row r="36" spans="2:20" ht="15.75" customHeight="1" x14ac:dyDescent="0.25">
      <c r="B36" s="174"/>
      <c r="C36" s="511" t="s">
        <v>394</v>
      </c>
      <c r="D36" s="398"/>
      <c r="E36" s="398"/>
      <c r="F36" s="398"/>
      <c r="G36" s="398"/>
      <c r="H36" s="398"/>
      <c r="I36" s="398"/>
      <c r="J36" s="399"/>
      <c r="K36" s="175"/>
    </row>
    <row r="37" spans="2:20" ht="15.75" customHeight="1" x14ac:dyDescent="0.25">
      <c r="B37" s="174"/>
      <c r="C37" s="15"/>
      <c r="D37" s="15"/>
      <c r="E37" s="15"/>
      <c r="F37" s="15"/>
      <c r="G37" s="15"/>
      <c r="H37" s="15"/>
      <c r="I37" s="15"/>
      <c r="J37" s="15"/>
      <c r="K37" s="175"/>
    </row>
    <row r="38" spans="2:20" ht="16.5" customHeight="1" x14ac:dyDescent="0.25">
      <c r="B38" s="174"/>
      <c r="C38" s="15"/>
      <c r="D38" s="15"/>
      <c r="E38" s="15"/>
      <c r="F38" s="512" t="s">
        <v>314</v>
      </c>
      <c r="G38" s="407"/>
      <c r="H38" s="407"/>
      <c r="I38" s="407"/>
      <c r="J38" s="405"/>
      <c r="K38" s="175"/>
      <c r="M38" s="176"/>
      <c r="N38" s="177" t="s">
        <v>395</v>
      </c>
      <c r="O38" s="177"/>
      <c r="P38" s="177"/>
      <c r="Q38" s="177"/>
      <c r="R38" s="177"/>
      <c r="S38" s="177"/>
      <c r="T38" s="177"/>
    </row>
    <row r="39" spans="2:20" ht="15.75" customHeight="1" x14ac:dyDescent="0.25">
      <c r="B39" s="174"/>
      <c r="C39" s="15"/>
      <c r="D39" s="15"/>
      <c r="E39" s="15"/>
      <c r="F39" s="178" t="s">
        <v>396</v>
      </c>
      <c r="G39" s="178" t="s">
        <v>327</v>
      </c>
      <c r="H39" s="178" t="s">
        <v>339</v>
      </c>
      <c r="I39" s="178" t="s">
        <v>343</v>
      </c>
      <c r="J39" s="178" t="s">
        <v>321</v>
      </c>
      <c r="K39" s="175"/>
      <c r="M39" s="15"/>
      <c r="N39" s="15"/>
      <c r="O39" s="15"/>
      <c r="P39" s="15"/>
      <c r="Q39" s="15"/>
      <c r="R39" s="15"/>
      <c r="S39" s="15"/>
      <c r="T39" s="15"/>
    </row>
    <row r="40" spans="2:20" ht="15.75" customHeight="1" x14ac:dyDescent="0.25">
      <c r="B40" s="174"/>
      <c r="C40" s="15"/>
      <c r="D40" s="15"/>
      <c r="E40" s="15"/>
      <c r="F40" s="178">
        <v>1</v>
      </c>
      <c r="G40" s="178">
        <v>2</v>
      </c>
      <c r="H40" s="178">
        <v>3</v>
      </c>
      <c r="I40" s="178">
        <v>4</v>
      </c>
      <c r="J40" s="178">
        <v>5</v>
      </c>
      <c r="K40" s="175"/>
      <c r="M40" s="179"/>
      <c r="N40" s="177" t="s">
        <v>397</v>
      </c>
      <c r="O40" s="177"/>
      <c r="P40" s="177"/>
      <c r="Q40" s="177"/>
      <c r="R40" s="177"/>
      <c r="S40" s="177"/>
      <c r="T40" s="177"/>
    </row>
    <row r="41" spans="2:20" ht="15.75" customHeight="1" x14ac:dyDescent="0.3">
      <c r="B41" s="174"/>
      <c r="C41" s="513" t="s">
        <v>313</v>
      </c>
      <c r="D41" s="180" t="s">
        <v>352</v>
      </c>
      <c r="E41" s="178">
        <v>5</v>
      </c>
      <c r="F41" s="181">
        <v>5</v>
      </c>
      <c r="G41" s="182">
        <v>10</v>
      </c>
      <c r="H41" s="183">
        <v>15</v>
      </c>
      <c r="I41" s="183">
        <v>20</v>
      </c>
      <c r="J41" s="183">
        <v>25</v>
      </c>
      <c r="K41" s="175"/>
      <c r="M41" s="15"/>
      <c r="N41" s="15"/>
      <c r="O41" s="15"/>
      <c r="P41" s="15"/>
      <c r="Q41" s="15"/>
      <c r="R41" s="15"/>
      <c r="S41" s="15"/>
      <c r="T41" s="15"/>
    </row>
    <row r="42" spans="2:20" ht="15.75" customHeight="1" x14ac:dyDescent="0.3">
      <c r="B42" s="174"/>
      <c r="C42" s="441"/>
      <c r="D42" s="180" t="s">
        <v>398</v>
      </c>
      <c r="E42" s="178">
        <v>4</v>
      </c>
      <c r="F42" s="181">
        <v>4</v>
      </c>
      <c r="G42" s="181">
        <v>8</v>
      </c>
      <c r="H42" s="182">
        <v>12</v>
      </c>
      <c r="I42" s="183">
        <v>16</v>
      </c>
      <c r="J42" s="183">
        <v>20</v>
      </c>
      <c r="K42" s="175"/>
      <c r="M42" s="184"/>
      <c r="N42" s="177" t="s">
        <v>399</v>
      </c>
      <c r="O42" s="177"/>
      <c r="P42" s="177"/>
      <c r="Q42" s="177"/>
      <c r="R42" s="177"/>
      <c r="S42" s="177"/>
      <c r="T42" s="177"/>
    </row>
    <row r="43" spans="2:20" ht="15.75" customHeight="1" x14ac:dyDescent="0.3">
      <c r="B43" s="174"/>
      <c r="C43" s="441"/>
      <c r="D43" s="180" t="s">
        <v>339</v>
      </c>
      <c r="E43" s="178">
        <v>3</v>
      </c>
      <c r="F43" s="181">
        <v>3</v>
      </c>
      <c r="G43" s="181">
        <v>6</v>
      </c>
      <c r="H43" s="182">
        <v>9</v>
      </c>
      <c r="I43" s="182">
        <v>12</v>
      </c>
      <c r="J43" s="183">
        <v>15</v>
      </c>
      <c r="K43" s="175"/>
      <c r="M43" s="15"/>
      <c r="N43" s="15"/>
      <c r="O43" s="15"/>
      <c r="P43" s="15"/>
      <c r="Q43" s="15"/>
      <c r="R43" s="15"/>
      <c r="S43" s="15"/>
      <c r="T43" s="15"/>
    </row>
    <row r="44" spans="2:20" ht="15.75" customHeight="1" x14ac:dyDescent="0.3">
      <c r="B44" s="174"/>
      <c r="C44" s="441"/>
      <c r="D44" s="180" t="s">
        <v>326</v>
      </c>
      <c r="E44" s="178">
        <v>2</v>
      </c>
      <c r="F44" s="65">
        <v>2</v>
      </c>
      <c r="G44" s="181">
        <v>4</v>
      </c>
      <c r="H44" s="181">
        <v>6</v>
      </c>
      <c r="I44" s="181">
        <v>8</v>
      </c>
      <c r="J44" s="182">
        <v>10</v>
      </c>
      <c r="K44" s="175"/>
      <c r="M44" s="169"/>
      <c r="N44" s="177" t="s">
        <v>400</v>
      </c>
      <c r="O44" s="177"/>
      <c r="P44" s="177"/>
      <c r="Q44" s="177"/>
      <c r="R44" s="177"/>
      <c r="S44" s="177"/>
      <c r="T44" s="177"/>
    </row>
    <row r="45" spans="2:20" ht="15.75" customHeight="1" x14ac:dyDescent="0.3">
      <c r="B45" s="174"/>
      <c r="C45" s="410"/>
      <c r="D45" s="180" t="s">
        <v>320</v>
      </c>
      <c r="E45" s="178">
        <v>1</v>
      </c>
      <c r="F45" s="65">
        <v>1</v>
      </c>
      <c r="G45" s="65">
        <v>2</v>
      </c>
      <c r="H45" s="181">
        <v>3</v>
      </c>
      <c r="I45" s="181">
        <v>4</v>
      </c>
      <c r="J45" s="181">
        <v>5</v>
      </c>
      <c r="K45" s="175"/>
    </row>
    <row r="46" spans="2:20" ht="15.75" customHeight="1" x14ac:dyDescent="0.25">
      <c r="B46" s="174"/>
      <c r="C46" s="15"/>
      <c r="D46" s="15"/>
      <c r="E46" s="15"/>
      <c r="F46" s="15"/>
      <c r="G46" s="15"/>
      <c r="H46" s="15"/>
      <c r="I46" s="15"/>
      <c r="J46" s="15"/>
      <c r="K46" s="175"/>
    </row>
    <row r="47" spans="2:20" ht="15.75" customHeight="1" x14ac:dyDescent="0.25">
      <c r="B47" s="174"/>
      <c r="C47" s="176"/>
      <c r="D47" s="418" t="s">
        <v>401</v>
      </c>
      <c r="E47" s="407"/>
      <c r="F47" s="407"/>
      <c r="G47" s="407"/>
      <c r="H47" s="407"/>
      <c r="I47" s="407"/>
      <c r="J47" s="405"/>
      <c r="K47" s="175"/>
    </row>
    <row r="48" spans="2:20" ht="15.75" customHeight="1" x14ac:dyDescent="0.25">
      <c r="B48" s="174"/>
      <c r="C48" s="15"/>
      <c r="D48" s="15"/>
      <c r="E48" s="15"/>
      <c r="F48" s="15"/>
      <c r="G48" s="15"/>
      <c r="H48" s="15"/>
      <c r="I48" s="15"/>
      <c r="J48" s="15"/>
      <c r="K48" s="175"/>
    </row>
    <row r="49" spans="2:24" ht="15.75" customHeight="1" x14ac:dyDescent="0.25">
      <c r="B49" s="174"/>
      <c r="C49" s="179"/>
      <c r="D49" s="418" t="s">
        <v>402</v>
      </c>
      <c r="E49" s="407"/>
      <c r="F49" s="407"/>
      <c r="G49" s="407"/>
      <c r="H49" s="407"/>
      <c r="I49" s="407"/>
      <c r="J49" s="405"/>
      <c r="K49" s="175"/>
    </row>
    <row r="50" spans="2:24" ht="15.75" customHeight="1" x14ac:dyDescent="0.25">
      <c r="B50" s="174"/>
      <c r="C50" s="15"/>
      <c r="D50" s="15"/>
      <c r="E50" s="15"/>
      <c r="F50" s="15"/>
      <c r="G50" s="15"/>
      <c r="H50" s="15"/>
      <c r="I50" s="15"/>
      <c r="J50" s="15"/>
      <c r="K50" s="175"/>
    </row>
    <row r="51" spans="2:24" ht="15.75" customHeight="1" x14ac:dyDescent="0.25">
      <c r="B51" s="174"/>
      <c r="C51" s="184"/>
      <c r="D51" s="418" t="s">
        <v>403</v>
      </c>
      <c r="E51" s="407"/>
      <c r="F51" s="407"/>
      <c r="G51" s="407"/>
      <c r="H51" s="407"/>
      <c r="I51" s="407"/>
      <c r="J51" s="405"/>
      <c r="K51" s="175"/>
    </row>
    <row r="52" spans="2:24" ht="15.75" customHeight="1" x14ac:dyDescent="0.25">
      <c r="B52" s="174"/>
      <c r="C52" s="15"/>
      <c r="D52" s="15"/>
      <c r="E52" s="15"/>
      <c r="F52" s="15"/>
      <c r="G52" s="15"/>
      <c r="H52" s="15"/>
      <c r="I52" s="15"/>
      <c r="J52" s="15"/>
      <c r="K52" s="175"/>
    </row>
    <row r="53" spans="2:24" ht="15.75" customHeight="1" x14ac:dyDescent="0.25">
      <c r="B53" s="174"/>
      <c r="C53" s="169"/>
      <c r="D53" s="418" t="s">
        <v>404</v>
      </c>
      <c r="E53" s="407"/>
      <c r="F53" s="407"/>
      <c r="G53" s="407"/>
      <c r="H53" s="407"/>
      <c r="I53" s="407"/>
      <c r="J53" s="405"/>
      <c r="K53" s="175"/>
    </row>
    <row r="54" spans="2:24" ht="15.75" customHeight="1" x14ac:dyDescent="0.25">
      <c r="B54" s="185"/>
      <c r="C54" s="186"/>
      <c r="D54" s="186"/>
      <c r="E54" s="186"/>
      <c r="F54" s="186"/>
      <c r="G54" s="186"/>
      <c r="H54" s="186"/>
      <c r="I54" s="186"/>
      <c r="J54" s="186"/>
      <c r="K54" s="187"/>
    </row>
    <row r="55" spans="2:24" ht="15.75" customHeight="1" x14ac:dyDescent="0.25"/>
    <row r="56" spans="2:24" ht="15.75" customHeight="1" x14ac:dyDescent="0.25"/>
    <row r="57" spans="2:24" ht="15.75" customHeight="1" x14ac:dyDescent="0.25">
      <c r="W57" s="188"/>
      <c r="X57" s="188"/>
    </row>
    <row r="58" spans="2:24" ht="15" customHeight="1" x14ac:dyDescent="0.25">
      <c r="W58" s="514"/>
      <c r="X58" s="189"/>
    </row>
    <row r="59" spans="2:24" ht="15" customHeight="1" x14ac:dyDescent="0.25">
      <c r="W59" s="476"/>
      <c r="X59" s="190"/>
    </row>
    <row r="60" spans="2:24" ht="15" customHeight="1" x14ac:dyDescent="0.25">
      <c r="W60" s="514"/>
      <c r="X60" s="189"/>
    </row>
    <row r="61" spans="2:24" ht="15" customHeight="1" x14ac:dyDescent="0.25">
      <c r="W61" s="476"/>
      <c r="X61" s="189"/>
    </row>
    <row r="62" spans="2:24" ht="15" customHeight="1" x14ac:dyDescent="0.25">
      <c r="W62" s="476"/>
      <c r="X62" s="190"/>
    </row>
    <row r="63" spans="2:24" ht="15" customHeight="1" x14ac:dyDescent="0.25">
      <c r="W63" s="476"/>
      <c r="X63" s="190"/>
    </row>
    <row r="64" spans="2:24" ht="15" customHeight="1" x14ac:dyDescent="0.25">
      <c r="W64" s="514"/>
      <c r="X64" s="189"/>
    </row>
    <row r="65" spans="23:24" ht="15" customHeight="1" x14ac:dyDescent="0.25">
      <c r="W65" s="476"/>
      <c r="X65" s="189"/>
    </row>
    <row r="66" spans="23:24" ht="15.75" customHeight="1" x14ac:dyDescent="0.25">
      <c r="W66" s="476"/>
      <c r="X66" s="190"/>
    </row>
    <row r="67" spans="23:24" ht="15" customHeight="1" x14ac:dyDescent="0.25">
      <c r="W67" s="514"/>
      <c r="X67" s="189"/>
    </row>
    <row r="68" spans="23:24" ht="15" customHeight="1" x14ac:dyDescent="0.25">
      <c r="W68" s="476"/>
      <c r="X68" s="189"/>
    </row>
    <row r="69" spans="23:24" ht="15" customHeight="1" x14ac:dyDescent="0.25">
      <c r="W69" s="476"/>
      <c r="X69" s="189"/>
    </row>
    <row r="70" spans="23:24" ht="15" customHeight="1" x14ac:dyDescent="0.25">
      <c r="W70" s="476"/>
      <c r="X70" s="189"/>
    </row>
    <row r="71" spans="23:24" ht="15" customHeight="1" x14ac:dyDescent="0.25">
      <c r="W71" s="476"/>
      <c r="X71" s="189"/>
    </row>
    <row r="72" spans="23:24" ht="15" customHeight="1" x14ac:dyDescent="0.25">
      <c r="W72" s="514"/>
      <c r="X72" s="189"/>
    </row>
    <row r="73" spans="23:24" ht="15" customHeight="1" x14ac:dyDescent="0.25">
      <c r="W73" s="476"/>
      <c r="X73" s="189"/>
    </row>
    <row r="74" spans="23:24" ht="15" customHeight="1" x14ac:dyDescent="0.25">
      <c r="W74" s="476"/>
      <c r="X74" s="189"/>
    </row>
    <row r="75" spans="23:24" ht="15" customHeight="1" x14ac:dyDescent="0.25">
      <c r="W75" s="476"/>
      <c r="X75" s="191"/>
    </row>
    <row r="76" spans="23:24" ht="15" customHeight="1" x14ac:dyDescent="0.25">
      <c r="W76" s="514"/>
      <c r="X76" s="192"/>
    </row>
    <row r="77" spans="23:24" ht="15.75" customHeight="1" x14ac:dyDescent="0.25">
      <c r="W77" s="476"/>
      <c r="X77" s="192"/>
    </row>
    <row r="78" spans="23:24" ht="15.75" customHeight="1" x14ac:dyDescent="0.25">
      <c r="W78" s="476"/>
      <c r="X78" s="192"/>
    </row>
    <row r="79" spans="23:24" ht="15.75" customHeight="1" x14ac:dyDescent="0.25">
      <c r="W79" s="514"/>
      <c r="X79" s="192"/>
    </row>
    <row r="80" spans="23:24" ht="15" customHeight="1" x14ac:dyDescent="0.25">
      <c r="W80" s="476"/>
      <c r="X80" s="192"/>
    </row>
    <row r="81" spans="23:24" ht="15" customHeight="1" x14ac:dyDescent="0.25">
      <c r="W81" s="514"/>
      <c r="X81" s="192"/>
    </row>
    <row r="82" spans="23:24" ht="15" customHeight="1" x14ac:dyDescent="0.25">
      <c r="W82" s="476"/>
      <c r="X82" s="192"/>
    </row>
    <row r="83" spans="23:24" ht="15.75" customHeight="1" x14ac:dyDescent="0.25">
      <c r="W83" s="514"/>
      <c r="X83" s="192"/>
    </row>
    <row r="84" spans="23:24" ht="15.75" customHeight="1" x14ac:dyDescent="0.25">
      <c r="W84" s="476"/>
      <c r="X84" s="192"/>
    </row>
    <row r="85" spans="23:24" ht="15.75" customHeight="1" x14ac:dyDescent="0.25">
      <c r="W85" s="476"/>
      <c r="X85" s="192"/>
    </row>
    <row r="86" spans="23:24" ht="15" customHeight="1" x14ac:dyDescent="0.25">
      <c r="W86" s="514"/>
      <c r="X86" s="192"/>
    </row>
    <row r="87" spans="23:24" ht="15" customHeight="1" x14ac:dyDescent="0.25">
      <c r="W87" s="476"/>
      <c r="X87" s="192"/>
    </row>
    <row r="88" spans="23:24" ht="15" customHeight="1" x14ac:dyDescent="0.25">
      <c r="W88" s="514"/>
      <c r="X88" s="192"/>
    </row>
    <row r="89" spans="23:24" ht="15" customHeight="1" x14ac:dyDescent="0.25">
      <c r="W89" s="476"/>
      <c r="X89" s="192"/>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12"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71"/>
      <c r="C3" s="172"/>
      <c r="D3" s="172"/>
      <c r="E3" s="172"/>
      <c r="F3" s="172"/>
      <c r="G3" s="172"/>
      <c r="H3" s="172"/>
      <c r="I3" s="172"/>
      <c r="J3" s="172"/>
      <c r="K3" s="173"/>
      <c r="L3" s="15"/>
    </row>
    <row r="4" spans="1:12" ht="18" x14ac:dyDescent="0.25">
      <c r="A4" s="15"/>
      <c r="B4" s="174"/>
      <c r="C4" s="511" t="s">
        <v>394</v>
      </c>
      <c r="D4" s="398"/>
      <c r="E4" s="398"/>
      <c r="F4" s="398"/>
      <c r="G4" s="398"/>
      <c r="H4" s="398"/>
      <c r="I4" s="398"/>
      <c r="J4" s="399"/>
      <c r="K4" s="175"/>
      <c r="L4" s="15"/>
    </row>
    <row r="5" spans="1:12" ht="22.5" customHeight="1" x14ac:dyDescent="0.25">
      <c r="A5" s="15"/>
      <c r="B5" s="174"/>
      <c r="C5" s="15"/>
      <c r="D5" s="15"/>
      <c r="E5" s="15"/>
      <c r="F5" s="15"/>
      <c r="G5" s="15"/>
      <c r="H5" s="15"/>
      <c r="I5" s="15"/>
      <c r="J5" s="15"/>
      <c r="K5" s="175"/>
      <c r="L5" s="15"/>
    </row>
    <row r="6" spans="1:12" ht="16.5" x14ac:dyDescent="0.25">
      <c r="A6" s="15"/>
      <c r="B6" s="174"/>
      <c r="C6" s="15"/>
      <c r="D6" s="15"/>
      <c r="E6" s="15"/>
      <c r="F6" s="512" t="s">
        <v>314</v>
      </c>
      <c r="G6" s="407"/>
      <c r="H6" s="407"/>
      <c r="I6" s="407"/>
      <c r="J6" s="405"/>
      <c r="K6" s="175"/>
      <c r="L6" s="15"/>
    </row>
    <row r="7" spans="1:12" ht="16.5" x14ac:dyDescent="0.25">
      <c r="A7" s="15"/>
      <c r="B7" s="174"/>
      <c r="C7" s="15"/>
      <c r="D7" s="15"/>
      <c r="E7" s="15"/>
      <c r="F7" s="178" t="s">
        <v>396</v>
      </c>
      <c r="G7" s="178" t="s">
        <v>327</v>
      </c>
      <c r="H7" s="178" t="s">
        <v>339</v>
      </c>
      <c r="I7" s="178" t="s">
        <v>343</v>
      </c>
      <c r="J7" s="178" t="s">
        <v>321</v>
      </c>
      <c r="K7" s="175"/>
      <c r="L7" s="15"/>
    </row>
    <row r="8" spans="1:12" ht="16.5" x14ac:dyDescent="0.25">
      <c r="A8" s="15"/>
      <c r="B8" s="174"/>
      <c r="C8" s="15"/>
      <c r="D8" s="15"/>
      <c r="E8" s="15"/>
      <c r="F8" s="178">
        <v>1</v>
      </c>
      <c r="G8" s="178">
        <v>2</v>
      </c>
      <c r="H8" s="178">
        <v>3</v>
      </c>
      <c r="I8" s="178">
        <v>4</v>
      </c>
      <c r="J8" s="178">
        <v>5</v>
      </c>
      <c r="K8" s="175"/>
      <c r="L8" s="15"/>
    </row>
    <row r="9" spans="1:12" ht="16.5" x14ac:dyDescent="0.3">
      <c r="A9" s="15"/>
      <c r="B9" s="174"/>
      <c r="C9" s="513" t="s">
        <v>313</v>
      </c>
      <c r="D9" s="180" t="s">
        <v>352</v>
      </c>
      <c r="E9" s="178">
        <v>5</v>
      </c>
      <c r="F9" s="181">
        <v>5</v>
      </c>
      <c r="G9" s="182">
        <v>10</v>
      </c>
      <c r="H9" s="183">
        <v>15</v>
      </c>
      <c r="I9" s="183">
        <v>20</v>
      </c>
      <c r="J9" s="183">
        <v>25</v>
      </c>
      <c r="K9" s="175"/>
      <c r="L9" s="15"/>
    </row>
    <row r="10" spans="1:12" ht="16.5" x14ac:dyDescent="0.3">
      <c r="A10" s="15"/>
      <c r="B10" s="174"/>
      <c r="C10" s="441"/>
      <c r="D10" s="180" t="s">
        <v>398</v>
      </c>
      <c r="E10" s="178">
        <v>4</v>
      </c>
      <c r="F10" s="181">
        <v>4</v>
      </c>
      <c r="G10" s="181">
        <v>8</v>
      </c>
      <c r="H10" s="182">
        <v>12</v>
      </c>
      <c r="I10" s="183">
        <v>16</v>
      </c>
      <c r="J10" s="183">
        <v>20</v>
      </c>
      <c r="K10" s="175"/>
      <c r="L10" s="15"/>
    </row>
    <row r="11" spans="1:12" ht="16.5" x14ac:dyDescent="0.3">
      <c r="A11" s="15"/>
      <c r="B11" s="174"/>
      <c r="C11" s="441"/>
      <c r="D11" s="180" t="s">
        <v>339</v>
      </c>
      <c r="E11" s="178">
        <v>3</v>
      </c>
      <c r="F11" s="181">
        <v>3</v>
      </c>
      <c r="G11" s="181">
        <v>6</v>
      </c>
      <c r="H11" s="182">
        <v>9</v>
      </c>
      <c r="I11" s="182">
        <v>12</v>
      </c>
      <c r="J11" s="183">
        <v>15</v>
      </c>
      <c r="K11" s="175"/>
      <c r="L11" s="15"/>
    </row>
    <row r="12" spans="1:12" ht="16.5" x14ac:dyDescent="0.3">
      <c r="A12" s="15"/>
      <c r="B12" s="174"/>
      <c r="C12" s="441"/>
      <c r="D12" s="180" t="s">
        <v>326</v>
      </c>
      <c r="E12" s="178">
        <v>2</v>
      </c>
      <c r="F12" s="65">
        <v>2</v>
      </c>
      <c r="G12" s="181">
        <v>4</v>
      </c>
      <c r="H12" s="181">
        <v>6</v>
      </c>
      <c r="I12" s="181">
        <v>8</v>
      </c>
      <c r="J12" s="182">
        <v>10</v>
      </c>
      <c r="K12" s="175"/>
      <c r="L12" s="15"/>
    </row>
    <row r="13" spans="1:12" ht="16.5" x14ac:dyDescent="0.3">
      <c r="A13" s="15"/>
      <c r="B13" s="174"/>
      <c r="C13" s="410"/>
      <c r="D13" s="180" t="s">
        <v>320</v>
      </c>
      <c r="E13" s="178">
        <v>1</v>
      </c>
      <c r="F13" s="65">
        <v>1</v>
      </c>
      <c r="G13" s="65">
        <v>2</v>
      </c>
      <c r="H13" s="181">
        <v>3</v>
      </c>
      <c r="I13" s="181">
        <v>4</v>
      </c>
      <c r="J13" s="181">
        <v>5</v>
      </c>
      <c r="K13" s="175"/>
      <c r="L13" s="15"/>
    </row>
    <row r="14" spans="1:12" x14ac:dyDescent="0.25">
      <c r="A14" s="15"/>
      <c r="B14" s="174"/>
      <c r="C14" s="15"/>
      <c r="D14" s="15"/>
      <c r="E14" s="15"/>
      <c r="F14" s="15"/>
      <c r="G14" s="15"/>
      <c r="H14" s="15"/>
      <c r="I14" s="15"/>
      <c r="J14" s="15"/>
      <c r="K14" s="175"/>
      <c r="L14" s="15"/>
    </row>
    <row r="15" spans="1:12" x14ac:dyDescent="0.25">
      <c r="A15" s="15"/>
      <c r="B15" s="174"/>
      <c r="C15" s="176"/>
      <c r="D15" s="418" t="s">
        <v>401</v>
      </c>
      <c r="E15" s="407"/>
      <c r="F15" s="407"/>
      <c r="G15" s="407"/>
      <c r="H15" s="407"/>
      <c r="I15" s="407"/>
      <c r="J15" s="405"/>
      <c r="K15" s="175"/>
      <c r="L15" s="15"/>
    </row>
    <row r="16" spans="1:12" x14ac:dyDescent="0.25">
      <c r="A16" s="15"/>
      <c r="B16" s="174"/>
      <c r="C16" s="15"/>
      <c r="D16" s="15"/>
      <c r="E16" s="15"/>
      <c r="F16" s="15"/>
      <c r="G16" s="15"/>
      <c r="H16" s="15"/>
      <c r="I16" s="15"/>
      <c r="J16" s="15"/>
      <c r="K16" s="175"/>
      <c r="L16" s="15"/>
    </row>
    <row r="17" spans="1:12" x14ac:dyDescent="0.25">
      <c r="A17" s="15"/>
      <c r="B17" s="174"/>
      <c r="C17" s="179"/>
      <c r="D17" s="418" t="s">
        <v>402</v>
      </c>
      <c r="E17" s="407"/>
      <c r="F17" s="407"/>
      <c r="G17" s="407"/>
      <c r="H17" s="407"/>
      <c r="I17" s="407"/>
      <c r="J17" s="405"/>
      <c r="K17" s="175"/>
      <c r="L17" s="15"/>
    </row>
    <row r="18" spans="1:12" x14ac:dyDescent="0.25">
      <c r="A18" s="15"/>
      <c r="B18" s="174"/>
      <c r="C18" s="15"/>
      <c r="D18" s="15"/>
      <c r="E18" s="15"/>
      <c r="F18" s="15"/>
      <c r="G18" s="15"/>
      <c r="H18" s="15"/>
      <c r="I18" s="15"/>
      <c r="J18" s="15"/>
      <c r="K18" s="175"/>
      <c r="L18" s="15"/>
    </row>
    <row r="19" spans="1:12" x14ac:dyDescent="0.25">
      <c r="A19" s="15"/>
      <c r="B19" s="174"/>
      <c r="C19" s="184"/>
      <c r="D19" s="418" t="s">
        <v>403</v>
      </c>
      <c r="E19" s="407"/>
      <c r="F19" s="407"/>
      <c r="G19" s="407"/>
      <c r="H19" s="407"/>
      <c r="I19" s="407"/>
      <c r="J19" s="405"/>
      <c r="K19" s="175"/>
      <c r="L19" s="15"/>
    </row>
    <row r="20" spans="1:12" x14ac:dyDescent="0.25">
      <c r="A20" s="15"/>
      <c r="B20" s="174"/>
      <c r="C20" s="15"/>
      <c r="D20" s="15"/>
      <c r="E20" s="15"/>
      <c r="F20" s="15"/>
      <c r="G20" s="15"/>
      <c r="H20" s="15"/>
      <c r="I20" s="15"/>
      <c r="J20" s="15"/>
      <c r="K20" s="175"/>
      <c r="L20" s="15"/>
    </row>
    <row r="21" spans="1:12" ht="15.75" customHeight="1" x14ac:dyDescent="0.25">
      <c r="A21" s="15"/>
      <c r="B21" s="174"/>
      <c r="C21" s="169"/>
      <c r="D21" s="418" t="s">
        <v>404</v>
      </c>
      <c r="E21" s="407"/>
      <c r="F21" s="407"/>
      <c r="G21" s="407"/>
      <c r="H21" s="407"/>
      <c r="I21" s="407"/>
      <c r="J21" s="405"/>
      <c r="K21" s="175"/>
      <c r="L21" s="15"/>
    </row>
    <row r="22" spans="1:12" ht="15.75" customHeight="1" x14ac:dyDescent="0.25">
      <c r="A22" s="15"/>
      <c r="B22" s="185"/>
      <c r="C22" s="186"/>
      <c r="D22" s="186"/>
      <c r="E22" s="186"/>
      <c r="F22" s="186"/>
      <c r="G22" s="186"/>
      <c r="H22" s="186"/>
      <c r="I22" s="186"/>
      <c r="J22" s="186"/>
      <c r="K22" s="187"/>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12" width="10.7109375" customWidth="1"/>
  </cols>
  <sheetData>
    <row r="5" spans="1:12" x14ac:dyDescent="0.25">
      <c r="A5" s="193" t="s">
        <v>405</v>
      </c>
      <c r="D5" s="193" t="s">
        <v>405</v>
      </c>
      <c r="E5" s="193" t="s">
        <v>406</v>
      </c>
      <c r="H5" s="193" t="s">
        <v>407</v>
      </c>
      <c r="I5" s="193" t="s">
        <v>408</v>
      </c>
      <c r="K5" s="193" t="s">
        <v>407</v>
      </c>
    </row>
    <row r="6" spans="1:12" ht="31.5" x14ac:dyDescent="0.25">
      <c r="A6" s="194" t="s">
        <v>21</v>
      </c>
      <c r="B6" s="97" t="s">
        <v>409</v>
      </c>
      <c r="D6" s="194" t="s">
        <v>410</v>
      </c>
      <c r="E6" s="195" t="s">
        <v>23</v>
      </c>
      <c r="H6" s="196" t="s">
        <v>38</v>
      </c>
      <c r="I6" s="197" t="s">
        <v>40</v>
      </c>
      <c r="K6" s="196" t="s">
        <v>38</v>
      </c>
      <c r="L6" s="97" t="s">
        <v>411</v>
      </c>
    </row>
    <row r="7" spans="1:12" ht="15" customHeight="1" x14ac:dyDescent="0.25">
      <c r="A7" s="198" t="s">
        <v>25</v>
      </c>
      <c r="B7" s="97" t="s">
        <v>412</v>
      </c>
      <c r="D7" s="194" t="s">
        <v>410</v>
      </c>
      <c r="E7" s="199" t="s">
        <v>24</v>
      </c>
      <c r="H7" s="196" t="s">
        <v>38</v>
      </c>
      <c r="I7" s="195" t="s">
        <v>413</v>
      </c>
      <c r="K7" s="200" t="s">
        <v>414</v>
      </c>
      <c r="L7" s="97" t="s">
        <v>415</v>
      </c>
    </row>
    <row r="8" spans="1:12" ht="15.75" x14ac:dyDescent="0.25">
      <c r="A8" s="194" t="s">
        <v>416</v>
      </c>
      <c r="B8" s="97" t="s">
        <v>417</v>
      </c>
      <c r="D8" s="194" t="s">
        <v>410</v>
      </c>
      <c r="E8" s="195" t="s">
        <v>418</v>
      </c>
      <c r="H8" s="200" t="s">
        <v>414</v>
      </c>
      <c r="I8" s="201" t="s">
        <v>419</v>
      </c>
      <c r="K8" s="196" t="s">
        <v>41</v>
      </c>
      <c r="L8" s="97" t="s">
        <v>420</v>
      </c>
    </row>
    <row r="9" spans="1:12" ht="30" x14ac:dyDescent="0.25">
      <c r="A9" s="200" t="s">
        <v>27</v>
      </c>
      <c r="B9" s="97" t="s">
        <v>421</v>
      </c>
      <c r="D9" s="198" t="s">
        <v>422</v>
      </c>
      <c r="E9" s="202" t="s">
        <v>423</v>
      </c>
      <c r="H9" s="200" t="s">
        <v>414</v>
      </c>
      <c r="I9" s="201" t="s">
        <v>424</v>
      </c>
      <c r="K9" s="200" t="s">
        <v>43</v>
      </c>
      <c r="L9" s="97" t="s">
        <v>425</v>
      </c>
    </row>
    <row r="10" spans="1:12" ht="15" customHeight="1" x14ac:dyDescent="0.25">
      <c r="A10" s="194" t="s">
        <v>29</v>
      </c>
      <c r="B10" s="97" t="s">
        <v>426</v>
      </c>
      <c r="D10" s="198" t="s">
        <v>422</v>
      </c>
      <c r="E10" s="202" t="s">
        <v>26</v>
      </c>
      <c r="H10" s="200" t="s">
        <v>414</v>
      </c>
      <c r="I10" s="202" t="s">
        <v>427</v>
      </c>
      <c r="K10" s="196" t="s">
        <v>428</v>
      </c>
      <c r="L10" s="97" t="s">
        <v>429</v>
      </c>
    </row>
    <row r="11" spans="1:12" ht="15" customHeight="1" x14ac:dyDescent="0.25">
      <c r="A11" s="198" t="s">
        <v>430</v>
      </c>
      <c r="B11" s="97" t="s">
        <v>431</v>
      </c>
      <c r="D11" s="198" t="s">
        <v>422</v>
      </c>
      <c r="E11" s="202" t="s">
        <v>432</v>
      </c>
      <c r="H11" s="200" t="s">
        <v>414</v>
      </c>
      <c r="I11" s="202" t="s">
        <v>433</v>
      </c>
      <c r="K11" s="200" t="s">
        <v>47</v>
      </c>
      <c r="L11" s="97" t="s">
        <v>434</v>
      </c>
    </row>
    <row r="12" spans="1:12" ht="15.75" x14ac:dyDescent="0.25">
      <c r="A12" s="194" t="s">
        <v>31</v>
      </c>
      <c r="B12" s="97" t="s">
        <v>435</v>
      </c>
      <c r="D12" s="194" t="s">
        <v>436</v>
      </c>
      <c r="E12" s="195" t="s">
        <v>437</v>
      </c>
      <c r="H12" s="196" t="s">
        <v>41</v>
      </c>
      <c r="I12" s="197" t="s">
        <v>46</v>
      </c>
      <c r="K12" s="196" t="s">
        <v>49</v>
      </c>
      <c r="L12" s="97" t="s">
        <v>438</v>
      </c>
    </row>
    <row r="13" spans="1:12" ht="30" x14ac:dyDescent="0.25">
      <c r="A13" s="198" t="s">
        <v>439</v>
      </c>
      <c r="B13" s="97" t="s">
        <v>440</v>
      </c>
      <c r="D13" s="194" t="s">
        <v>436</v>
      </c>
      <c r="E13" s="195" t="s">
        <v>441</v>
      </c>
      <c r="H13" s="196" t="s">
        <v>41</v>
      </c>
      <c r="I13" s="197" t="s">
        <v>42</v>
      </c>
      <c r="K13" s="200" t="s">
        <v>442</v>
      </c>
      <c r="L13" s="97" t="s">
        <v>443</v>
      </c>
    </row>
    <row r="14" spans="1:12" ht="15" customHeight="1" x14ac:dyDescent="0.25">
      <c r="A14" s="194" t="s">
        <v>33</v>
      </c>
      <c r="B14" s="97" t="s">
        <v>444</v>
      </c>
      <c r="D14" s="194" t="s">
        <v>436</v>
      </c>
      <c r="E14" s="195" t="s">
        <v>445</v>
      </c>
      <c r="H14" s="196" t="s">
        <v>41</v>
      </c>
      <c r="I14" s="195" t="s">
        <v>446</v>
      </c>
      <c r="K14" s="196" t="s">
        <v>447</v>
      </c>
      <c r="L14" s="97" t="s">
        <v>448</v>
      </c>
    </row>
    <row r="15" spans="1:12" ht="31.5" x14ac:dyDescent="0.25">
      <c r="A15" s="198" t="s">
        <v>449</v>
      </c>
      <c r="B15" s="97" t="s">
        <v>450</v>
      </c>
      <c r="D15" s="194" t="s">
        <v>436</v>
      </c>
      <c r="E15" s="195" t="s">
        <v>451</v>
      </c>
      <c r="H15" s="200" t="s">
        <v>43</v>
      </c>
      <c r="I15" s="201" t="s">
        <v>44</v>
      </c>
      <c r="K15" s="200" t="s">
        <v>452</v>
      </c>
      <c r="L15" s="97" t="s">
        <v>453</v>
      </c>
    </row>
    <row r="16" spans="1:12" ht="31.5" x14ac:dyDescent="0.25">
      <c r="A16" s="194" t="s">
        <v>35</v>
      </c>
      <c r="B16" s="97" t="s">
        <v>454</v>
      </c>
      <c r="D16" s="194" t="s">
        <v>436</v>
      </c>
      <c r="E16" s="195" t="s">
        <v>455</v>
      </c>
      <c r="H16" s="200" t="s">
        <v>43</v>
      </c>
      <c r="I16" s="201" t="s">
        <v>45</v>
      </c>
      <c r="K16" s="196" t="s">
        <v>456</v>
      </c>
      <c r="L16" s="97" t="s">
        <v>457</v>
      </c>
    </row>
    <row r="17" spans="1:9" ht="31.5" x14ac:dyDescent="0.25">
      <c r="A17" s="198" t="s">
        <v>458</v>
      </c>
      <c r="B17" s="97" t="s">
        <v>459</v>
      </c>
      <c r="D17" s="198" t="s">
        <v>460</v>
      </c>
      <c r="E17" s="202" t="s">
        <v>461</v>
      </c>
      <c r="H17" s="200" t="s">
        <v>43</v>
      </c>
      <c r="I17" s="201" t="s">
        <v>462</v>
      </c>
    </row>
    <row r="18" spans="1:9" ht="31.5" x14ac:dyDescent="0.25">
      <c r="A18" s="203" t="s">
        <v>463</v>
      </c>
      <c r="D18" s="198" t="s">
        <v>460</v>
      </c>
      <c r="E18" s="202" t="s">
        <v>28</v>
      </c>
      <c r="H18" s="200" t="s">
        <v>43</v>
      </c>
      <c r="I18" s="201" t="s">
        <v>464</v>
      </c>
    </row>
    <row r="19" spans="1:9" ht="15.75" x14ac:dyDescent="0.25">
      <c r="D19" s="198" t="s">
        <v>460</v>
      </c>
      <c r="E19" s="202" t="s">
        <v>465</v>
      </c>
      <c r="H19" s="200" t="s">
        <v>43</v>
      </c>
      <c r="I19" s="201" t="s">
        <v>466</v>
      </c>
    </row>
    <row r="20" spans="1:9" ht="31.5" x14ac:dyDescent="0.25">
      <c r="A20" s="204" t="s">
        <v>467</v>
      </c>
      <c r="D20" s="194" t="s">
        <v>468</v>
      </c>
      <c r="E20" s="195" t="s">
        <v>30</v>
      </c>
      <c r="H20" s="196" t="s">
        <v>428</v>
      </c>
      <c r="I20" s="197" t="s">
        <v>469</v>
      </c>
    </row>
    <row r="21" spans="1:9" ht="15.75" customHeight="1" x14ac:dyDescent="0.25">
      <c r="A21" s="205" t="s">
        <v>470</v>
      </c>
      <c r="D21" s="194" t="s">
        <v>468</v>
      </c>
      <c r="E21" s="195" t="s">
        <v>471</v>
      </c>
      <c r="H21" s="196" t="s">
        <v>428</v>
      </c>
      <c r="I21" s="197" t="s">
        <v>472</v>
      </c>
    </row>
    <row r="22" spans="1:9" ht="15.75" customHeight="1" x14ac:dyDescent="0.25">
      <c r="A22" s="205" t="s">
        <v>473</v>
      </c>
      <c r="D22" s="198" t="s">
        <v>474</v>
      </c>
      <c r="E22" s="202" t="s">
        <v>475</v>
      </c>
      <c r="H22" s="196" t="s">
        <v>428</v>
      </c>
      <c r="I22" s="197" t="s">
        <v>476</v>
      </c>
    </row>
    <row r="23" spans="1:9" ht="15.75" customHeight="1" x14ac:dyDescent="0.25">
      <c r="A23" s="205" t="s">
        <v>477</v>
      </c>
      <c r="D23" s="198" t="s">
        <v>474</v>
      </c>
      <c r="E23" s="202" t="s">
        <v>478</v>
      </c>
      <c r="H23" s="196" t="s">
        <v>428</v>
      </c>
      <c r="I23" s="206" t="s">
        <v>479</v>
      </c>
    </row>
    <row r="24" spans="1:9" ht="15.75" customHeight="1" x14ac:dyDescent="0.25">
      <c r="A24" s="205" t="s">
        <v>480</v>
      </c>
      <c r="D24" s="194" t="s">
        <v>481</v>
      </c>
      <c r="E24" s="195" t="s">
        <v>32</v>
      </c>
      <c r="H24" s="200" t="s">
        <v>47</v>
      </c>
      <c r="I24" s="207" t="s">
        <v>48</v>
      </c>
    </row>
    <row r="25" spans="1:9" ht="15.75" customHeight="1" x14ac:dyDescent="0.25">
      <c r="A25" s="208" t="s">
        <v>482</v>
      </c>
      <c r="D25" s="194" t="s">
        <v>481</v>
      </c>
      <c r="E25" s="195" t="s">
        <v>483</v>
      </c>
      <c r="H25" s="200" t="s">
        <v>47</v>
      </c>
      <c r="I25" s="207" t="s">
        <v>484</v>
      </c>
    </row>
    <row r="26" spans="1:9" ht="15.75" customHeight="1" x14ac:dyDescent="0.25">
      <c r="A26" s="208" t="s">
        <v>485</v>
      </c>
      <c r="D26" s="198" t="s">
        <v>486</v>
      </c>
      <c r="E26" s="202" t="s">
        <v>487</v>
      </c>
      <c r="H26" s="200" t="s">
        <v>47</v>
      </c>
      <c r="I26" s="207" t="s">
        <v>488</v>
      </c>
    </row>
    <row r="27" spans="1:9" ht="15.75" customHeight="1" x14ac:dyDescent="0.25">
      <c r="A27" s="208" t="s">
        <v>489</v>
      </c>
      <c r="D27" s="198" t="s">
        <v>486</v>
      </c>
      <c r="E27" s="202" t="s">
        <v>490</v>
      </c>
      <c r="H27" s="196" t="s">
        <v>49</v>
      </c>
      <c r="I27" s="209" t="s">
        <v>50</v>
      </c>
    </row>
    <row r="28" spans="1:9" ht="15.75" customHeight="1" x14ac:dyDescent="0.25">
      <c r="A28" s="208" t="s">
        <v>140</v>
      </c>
      <c r="D28" s="198" t="s">
        <v>486</v>
      </c>
      <c r="E28" s="202" t="s">
        <v>491</v>
      </c>
      <c r="H28" s="196" t="s">
        <v>49</v>
      </c>
      <c r="I28" s="209" t="s">
        <v>51</v>
      </c>
    </row>
    <row r="29" spans="1:9" ht="15.75" customHeight="1" x14ac:dyDescent="0.25">
      <c r="A29" s="208" t="s">
        <v>492</v>
      </c>
      <c r="D29" s="194" t="s">
        <v>493</v>
      </c>
      <c r="E29" s="195" t="s">
        <v>34</v>
      </c>
      <c r="H29" s="200" t="s">
        <v>442</v>
      </c>
      <c r="I29" s="207" t="s">
        <v>494</v>
      </c>
    </row>
    <row r="30" spans="1:9" ht="15.75" customHeight="1" x14ac:dyDescent="0.25">
      <c r="A30" s="205" t="s">
        <v>495</v>
      </c>
      <c r="D30" s="198" t="s">
        <v>496</v>
      </c>
      <c r="E30" s="202" t="s">
        <v>497</v>
      </c>
      <c r="H30" s="200" t="s">
        <v>442</v>
      </c>
      <c r="I30" s="207" t="s">
        <v>498</v>
      </c>
    </row>
    <row r="31" spans="1:9" ht="15.75" customHeight="1" x14ac:dyDescent="0.25">
      <c r="A31" s="205" t="s">
        <v>499</v>
      </c>
      <c r="D31" s="198" t="s">
        <v>496</v>
      </c>
      <c r="E31" s="202" t="s">
        <v>500</v>
      </c>
      <c r="H31" s="196" t="s">
        <v>447</v>
      </c>
      <c r="I31" s="209" t="s">
        <v>501</v>
      </c>
    </row>
    <row r="32" spans="1:9" ht="15.75" customHeight="1" x14ac:dyDescent="0.25">
      <c r="D32" s="198" t="s">
        <v>496</v>
      </c>
      <c r="E32" s="202" t="s">
        <v>502</v>
      </c>
      <c r="H32" s="196" t="s">
        <v>447</v>
      </c>
      <c r="I32" s="209" t="s">
        <v>503</v>
      </c>
    </row>
    <row r="33" spans="1:9" ht="15.75" customHeight="1" x14ac:dyDescent="0.25">
      <c r="D33" s="194" t="s">
        <v>504</v>
      </c>
      <c r="E33" s="195" t="s">
        <v>505</v>
      </c>
      <c r="H33" s="196" t="s">
        <v>447</v>
      </c>
      <c r="I33" s="209" t="s">
        <v>506</v>
      </c>
    </row>
    <row r="34" spans="1:9" ht="15.75" customHeight="1" x14ac:dyDescent="0.25">
      <c r="D34" s="194" t="s">
        <v>504</v>
      </c>
      <c r="E34" s="195" t="s">
        <v>36</v>
      </c>
      <c r="H34" s="200" t="s">
        <v>452</v>
      </c>
      <c r="I34" s="207" t="s">
        <v>507</v>
      </c>
    </row>
    <row r="35" spans="1:9" ht="33.75" customHeight="1" x14ac:dyDescent="0.25">
      <c r="D35" s="198" t="s">
        <v>508</v>
      </c>
      <c r="E35" s="202" t="s">
        <v>509</v>
      </c>
      <c r="H35" s="200" t="s">
        <v>452</v>
      </c>
      <c r="I35" s="207" t="s">
        <v>510</v>
      </c>
    </row>
    <row r="36" spans="1:9" ht="34.5" customHeight="1" x14ac:dyDescent="0.25">
      <c r="H36" s="196" t="s">
        <v>456</v>
      </c>
      <c r="I36" s="209" t="s">
        <v>511</v>
      </c>
    </row>
    <row r="37" spans="1:9" ht="34.5" customHeight="1" x14ac:dyDescent="0.25">
      <c r="A37" s="210" t="s">
        <v>512</v>
      </c>
      <c r="H37" s="196" t="s">
        <v>456</v>
      </c>
      <c r="I37" s="209" t="s">
        <v>513</v>
      </c>
    </row>
    <row r="38" spans="1:9" ht="15.75" customHeight="1" x14ac:dyDescent="0.25">
      <c r="A38" s="211" t="s">
        <v>514</v>
      </c>
    </row>
    <row r="39" spans="1:9" ht="15" customHeight="1" x14ac:dyDescent="0.25">
      <c r="A39" s="202" t="s">
        <v>515</v>
      </c>
      <c r="D39" s="212" t="s">
        <v>516</v>
      </c>
    </row>
    <row r="40" spans="1:9" ht="15" customHeight="1" x14ac:dyDescent="0.25">
      <c r="A40" s="202" t="s">
        <v>517</v>
      </c>
      <c r="D40" s="212" t="s">
        <v>518</v>
      </c>
    </row>
    <row r="41" spans="1:9" ht="15.75" customHeight="1" x14ac:dyDescent="0.25">
      <c r="A41" s="202" t="s">
        <v>19</v>
      </c>
      <c r="D41" s="212" t="s">
        <v>519</v>
      </c>
      <c r="E41" s="212"/>
    </row>
    <row r="42" spans="1:9" ht="15.75" customHeight="1" x14ac:dyDescent="0.25">
      <c r="A42" s="202" t="s">
        <v>520</v>
      </c>
      <c r="D42" s="212" t="s">
        <v>521</v>
      </c>
      <c r="E42" s="212"/>
    </row>
    <row r="43" spans="1:9" ht="15.75" customHeight="1" x14ac:dyDescent="0.25">
      <c r="A43" s="202" t="s">
        <v>522</v>
      </c>
      <c r="D43" s="212" t="s">
        <v>77</v>
      </c>
      <c r="E43" s="212"/>
    </row>
    <row r="44" spans="1:9" ht="15.75" customHeight="1" x14ac:dyDescent="0.25">
      <c r="A44" s="202" t="s">
        <v>523</v>
      </c>
      <c r="D44" s="212" t="s">
        <v>524</v>
      </c>
      <c r="E44" s="212"/>
    </row>
    <row r="45" spans="1:9" ht="15" customHeight="1" x14ac:dyDescent="0.25">
      <c r="A45" s="202" t="s">
        <v>525</v>
      </c>
      <c r="D45" s="212" t="s">
        <v>69</v>
      </c>
    </row>
    <row r="46" spans="1:9" ht="15.75" customHeight="1" x14ac:dyDescent="0.25">
      <c r="A46" s="202" t="s">
        <v>526</v>
      </c>
      <c r="D46" s="212" t="s">
        <v>527</v>
      </c>
      <c r="E46" s="213"/>
    </row>
    <row r="47" spans="1:9" ht="15.75" customHeight="1" x14ac:dyDescent="0.25">
      <c r="A47" s="202" t="s">
        <v>528</v>
      </c>
      <c r="D47" s="212" t="s">
        <v>529</v>
      </c>
    </row>
    <row r="48" spans="1:9" ht="15.75" customHeight="1" x14ac:dyDescent="0.25">
      <c r="D48" s="212" t="s">
        <v>530</v>
      </c>
      <c r="E48" s="212"/>
    </row>
    <row r="49" spans="1:5" ht="15.75" customHeight="1" x14ac:dyDescent="0.25">
      <c r="A49" s="214" t="s">
        <v>105</v>
      </c>
      <c r="B49" s="188" t="s">
        <v>531</v>
      </c>
      <c r="D49" s="212" t="s">
        <v>532</v>
      </c>
      <c r="E49" s="212"/>
    </row>
    <row r="50" spans="1:5" ht="15.75" customHeight="1" x14ac:dyDescent="0.25">
      <c r="A50" s="191" t="s">
        <v>533</v>
      </c>
      <c r="B50" s="190" t="s">
        <v>534</v>
      </c>
      <c r="D50" s="212" t="s">
        <v>71</v>
      </c>
      <c r="E50" s="212"/>
    </row>
    <row r="51" spans="1:5" ht="15.75" customHeight="1" x14ac:dyDescent="0.25">
      <c r="A51" s="190" t="s">
        <v>535</v>
      </c>
      <c r="B51" s="190" t="s">
        <v>536</v>
      </c>
      <c r="D51" s="212" t="s">
        <v>73</v>
      </c>
    </row>
    <row r="52" spans="1:5" ht="15.75" customHeight="1" x14ac:dyDescent="0.25">
      <c r="A52" s="190" t="s">
        <v>537</v>
      </c>
      <c r="B52" s="190" t="s">
        <v>538</v>
      </c>
      <c r="D52" s="212" t="s">
        <v>539</v>
      </c>
    </row>
    <row r="53" spans="1:5" ht="15.75" customHeight="1" x14ac:dyDescent="0.25">
      <c r="A53" s="190" t="s">
        <v>540</v>
      </c>
      <c r="B53" s="191" t="s">
        <v>541</v>
      </c>
      <c r="D53" s="212" t="s">
        <v>542</v>
      </c>
    </row>
    <row r="54" spans="1:5" ht="15.75" customHeight="1" x14ac:dyDescent="0.25">
      <c r="A54" s="190" t="s">
        <v>13</v>
      </c>
      <c r="B54" s="190" t="s">
        <v>543</v>
      </c>
      <c r="D54" s="212" t="s">
        <v>75</v>
      </c>
    </row>
    <row r="55" spans="1:5" ht="15.75" customHeight="1" x14ac:dyDescent="0.25">
      <c r="D55" s="212" t="s">
        <v>544</v>
      </c>
    </row>
    <row r="56" spans="1:5" ht="15.75" customHeight="1" x14ac:dyDescent="0.25">
      <c r="D56" s="212" t="s">
        <v>545</v>
      </c>
    </row>
    <row r="57" spans="1:5" ht="15.75" customHeight="1" x14ac:dyDescent="0.25">
      <c r="A57" s="214" t="s">
        <v>105</v>
      </c>
      <c r="C57" s="188" t="s">
        <v>16</v>
      </c>
    </row>
    <row r="58" spans="1:5" ht="15.75" customHeight="1" x14ac:dyDescent="0.25">
      <c r="A58" s="191" t="s">
        <v>533</v>
      </c>
      <c r="B58" s="97" t="s">
        <v>546</v>
      </c>
      <c r="C58" s="190" t="s">
        <v>547</v>
      </c>
    </row>
    <row r="59" spans="1:5" ht="15.75" customHeight="1" x14ac:dyDescent="0.25">
      <c r="A59" s="191" t="s">
        <v>533</v>
      </c>
      <c r="B59" s="97" t="s">
        <v>546</v>
      </c>
      <c r="C59" s="190" t="s">
        <v>548</v>
      </c>
    </row>
    <row r="60" spans="1:5" ht="15.75" customHeight="1" x14ac:dyDescent="0.25">
      <c r="A60" s="191" t="s">
        <v>533</v>
      </c>
      <c r="B60" s="97" t="s">
        <v>546</v>
      </c>
      <c r="C60" s="190" t="s">
        <v>549</v>
      </c>
    </row>
    <row r="61" spans="1:5" ht="15.75" customHeight="1" x14ac:dyDescent="0.25">
      <c r="A61" s="191" t="s">
        <v>533</v>
      </c>
      <c r="B61" s="97" t="s">
        <v>546</v>
      </c>
      <c r="C61" s="190" t="s">
        <v>64</v>
      </c>
    </row>
    <row r="62" spans="1:5" ht="15.75" customHeight="1" x14ac:dyDescent="0.25">
      <c r="A62" s="191" t="s">
        <v>533</v>
      </c>
      <c r="B62" s="97" t="s">
        <v>546</v>
      </c>
      <c r="C62" s="190" t="s">
        <v>550</v>
      </c>
    </row>
    <row r="63" spans="1:5" ht="15.75" customHeight="1" x14ac:dyDescent="0.25">
      <c r="A63" s="191" t="s">
        <v>533</v>
      </c>
      <c r="B63" s="97" t="s">
        <v>546</v>
      </c>
      <c r="C63" s="190" t="s">
        <v>551</v>
      </c>
    </row>
    <row r="64" spans="1:5" ht="15.75" customHeight="1" x14ac:dyDescent="0.25">
      <c r="A64" s="190" t="s">
        <v>535</v>
      </c>
      <c r="B64" s="97" t="s">
        <v>552</v>
      </c>
      <c r="C64" s="97" t="s">
        <v>65</v>
      </c>
    </row>
    <row r="65" spans="1:3" ht="15.75" customHeight="1" x14ac:dyDescent="0.25">
      <c r="A65" s="190" t="s">
        <v>535</v>
      </c>
      <c r="B65" s="97" t="s">
        <v>552</v>
      </c>
      <c r="C65" s="97" t="s">
        <v>62</v>
      </c>
    </row>
    <row r="66" spans="1:3" ht="15.75" customHeight="1" x14ac:dyDescent="0.25">
      <c r="A66" s="190" t="s">
        <v>535</v>
      </c>
      <c r="B66" s="97" t="s">
        <v>552</v>
      </c>
      <c r="C66" s="97" t="s">
        <v>553</v>
      </c>
    </row>
    <row r="67" spans="1:3" ht="15.75" customHeight="1" x14ac:dyDescent="0.25">
      <c r="A67" s="190" t="s">
        <v>540</v>
      </c>
      <c r="B67" s="97" t="s">
        <v>554</v>
      </c>
      <c r="C67" s="97" t="s">
        <v>57</v>
      </c>
    </row>
    <row r="68" spans="1:3" ht="15.75" customHeight="1" x14ac:dyDescent="0.25">
      <c r="A68" s="190" t="s">
        <v>540</v>
      </c>
      <c r="B68" s="97" t="s">
        <v>554</v>
      </c>
      <c r="C68" s="97" t="s">
        <v>555</v>
      </c>
    </row>
    <row r="69" spans="1:3" ht="15.75" customHeight="1" x14ac:dyDescent="0.25">
      <c r="A69" s="190" t="s">
        <v>540</v>
      </c>
      <c r="B69" s="97" t="s">
        <v>554</v>
      </c>
      <c r="C69" s="97" t="s">
        <v>61</v>
      </c>
    </row>
    <row r="70" spans="1:3" ht="15.75" customHeight="1" x14ac:dyDescent="0.25">
      <c r="A70" s="190"/>
      <c r="B70" s="97" t="s">
        <v>554</v>
      </c>
      <c r="C70" s="97" t="s">
        <v>63</v>
      </c>
    </row>
    <row r="71" spans="1:3" ht="15.75" customHeight="1" x14ac:dyDescent="0.25">
      <c r="A71" s="190" t="s">
        <v>13</v>
      </c>
      <c r="B71" s="97" t="s">
        <v>556</v>
      </c>
      <c r="C71" s="97" t="s">
        <v>557</v>
      </c>
    </row>
    <row r="72" spans="1:3" ht="15.75" customHeight="1" x14ac:dyDescent="0.25">
      <c r="A72" s="190" t="s">
        <v>13</v>
      </c>
      <c r="B72" s="97" t="s">
        <v>556</v>
      </c>
      <c r="C72" s="97" t="s">
        <v>558</v>
      </c>
    </row>
    <row r="73" spans="1:3" ht="15.75" customHeight="1" x14ac:dyDescent="0.25">
      <c r="A73" s="190" t="s">
        <v>13</v>
      </c>
      <c r="B73" s="97" t="s">
        <v>556</v>
      </c>
      <c r="C73" s="97" t="s">
        <v>17</v>
      </c>
    </row>
    <row r="74" spans="1:3" ht="15.75" customHeight="1" x14ac:dyDescent="0.25">
      <c r="A74" s="190" t="s">
        <v>13</v>
      </c>
      <c r="B74" s="97" t="s">
        <v>556</v>
      </c>
      <c r="C74" s="97" t="s">
        <v>559</v>
      </c>
    </row>
    <row r="75" spans="1:3" ht="15.75" customHeight="1" x14ac:dyDescent="0.25">
      <c r="A75" s="190" t="s">
        <v>13</v>
      </c>
      <c r="B75" s="97" t="s">
        <v>556</v>
      </c>
      <c r="C75" s="97" t="s">
        <v>560</v>
      </c>
    </row>
    <row r="76" spans="1:3" ht="15.75" customHeight="1" x14ac:dyDescent="0.25">
      <c r="A76" s="190" t="s">
        <v>561</v>
      </c>
      <c r="B76" s="97" t="s">
        <v>562</v>
      </c>
      <c r="C76" s="97" t="s">
        <v>60</v>
      </c>
    </row>
    <row r="77" spans="1:3" ht="15.75" customHeight="1" x14ac:dyDescent="0.25">
      <c r="A77" s="190" t="s">
        <v>561</v>
      </c>
      <c r="B77" s="97" t="s">
        <v>562</v>
      </c>
      <c r="C77" s="97" t="s">
        <v>563</v>
      </c>
    </row>
    <row r="78" spans="1:3" ht="15.75" customHeight="1" x14ac:dyDescent="0.25">
      <c r="A78" s="190" t="s">
        <v>561</v>
      </c>
      <c r="B78" s="97" t="s">
        <v>562</v>
      </c>
      <c r="C78" s="97" t="s">
        <v>59</v>
      </c>
    </row>
    <row r="79" spans="1:3" ht="15.75" customHeight="1" x14ac:dyDescent="0.25">
      <c r="A79" s="190" t="s">
        <v>561</v>
      </c>
      <c r="B79" s="97" t="s">
        <v>562</v>
      </c>
      <c r="C79" s="97" t="s">
        <v>58</v>
      </c>
    </row>
    <row r="80" spans="1:3" ht="15.75" customHeight="1" x14ac:dyDescent="0.25">
      <c r="B80" s="97"/>
    </row>
    <row r="81" spans="1:2" ht="15.75" customHeight="1" x14ac:dyDescent="0.25">
      <c r="A81" s="191" t="s">
        <v>564</v>
      </c>
      <c r="B81" s="97"/>
    </row>
    <row r="82" spans="1:2" ht="15.75" customHeight="1" x14ac:dyDescent="0.25">
      <c r="A82" s="191" t="s">
        <v>535</v>
      </c>
      <c r="B82" s="97"/>
    </row>
    <row r="83" spans="1:2" ht="15.75" customHeight="1" x14ac:dyDescent="0.25">
      <c r="A83" s="191" t="s">
        <v>540</v>
      </c>
      <c r="B83" s="97"/>
    </row>
    <row r="84" spans="1:2" ht="15.75" customHeight="1" x14ac:dyDescent="0.25">
      <c r="A84" s="191" t="s">
        <v>13</v>
      </c>
      <c r="B84" s="97"/>
    </row>
    <row r="85" spans="1:2" ht="15.75" customHeight="1" x14ac:dyDescent="0.25">
      <c r="A85" s="191" t="s">
        <v>561</v>
      </c>
      <c r="B85" s="97"/>
    </row>
    <row r="86" spans="1:2" ht="15.75" customHeight="1" x14ac:dyDescent="0.25">
      <c r="B86" s="97"/>
    </row>
    <row r="87" spans="1:2" ht="15.75" customHeight="1" x14ac:dyDescent="0.25">
      <c r="B87" s="97"/>
    </row>
    <row r="88" spans="1:2" ht="15.75" customHeight="1" x14ac:dyDescent="0.25">
      <c r="B88" s="97"/>
    </row>
    <row r="89" spans="1:2" ht="15.75" customHeight="1" x14ac:dyDescent="0.25">
      <c r="B89" s="97"/>
    </row>
    <row r="90" spans="1:2" ht="15.75" customHeight="1" x14ac:dyDescent="0.25">
      <c r="B90" s="97"/>
    </row>
    <row r="91" spans="1:2" ht="15.75" customHeight="1" x14ac:dyDescent="0.25">
      <c r="B91" s="97"/>
    </row>
    <row r="92" spans="1:2" ht="15.75" customHeight="1" x14ac:dyDescent="0.25">
      <c r="B92" s="97"/>
    </row>
    <row r="93" spans="1:2" ht="15.75" customHeight="1" x14ac:dyDescent="0.25">
      <c r="B93" s="97"/>
    </row>
    <row r="94" spans="1:2" ht="15.75" customHeight="1" x14ac:dyDescent="0.25">
      <c r="B94" s="97"/>
    </row>
    <row r="95" spans="1:2" ht="15.75" customHeight="1" x14ac:dyDescent="0.25">
      <c r="B95" s="97"/>
    </row>
    <row r="96" spans="1:2" ht="15.75" customHeight="1" x14ac:dyDescent="0.25">
      <c r="B96" s="97"/>
    </row>
    <row r="97" spans="2:2" ht="15.75" customHeight="1" x14ac:dyDescent="0.25">
      <c r="B97" s="97"/>
    </row>
    <row r="98" spans="2:2" ht="15.75" customHeight="1" x14ac:dyDescent="0.25">
      <c r="B98" s="97"/>
    </row>
    <row r="99" spans="2:2" ht="15.75" customHeight="1" x14ac:dyDescent="0.25">
      <c r="B99" s="97"/>
    </row>
    <row r="100" spans="2:2" ht="15.75" customHeight="1" x14ac:dyDescent="0.25">
      <c r="B100" s="97"/>
    </row>
    <row r="101" spans="2:2" ht="15.75" customHeight="1" x14ac:dyDescent="0.25">
      <c r="B101" s="97"/>
    </row>
    <row r="102" spans="2:2" ht="15.75" customHeight="1" x14ac:dyDescent="0.25">
      <c r="B102" s="97"/>
    </row>
    <row r="103" spans="2:2" ht="15.75" customHeight="1" x14ac:dyDescent="0.25">
      <c r="B103" s="97"/>
    </row>
    <row r="104" spans="2:2" ht="15.75" customHeight="1" x14ac:dyDescent="0.25">
      <c r="B104" s="97"/>
    </row>
    <row r="105" spans="2:2" ht="15.75" customHeight="1" x14ac:dyDescent="0.25">
      <c r="B105" s="97"/>
    </row>
    <row r="106" spans="2:2" ht="15.75" customHeight="1" x14ac:dyDescent="0.25">
      <c r="B106" s="97"/>
    </row>
    <row r="107" spans="2:2" ht="15.75" customHeight="1" x14ac:dyDescent="0.25">
      <c r="B107" s="97"/>
    </row>
    <row r="108" spans="2:2" ht="15.75" customHeight="1" x14ac:dyDescent="0.25">
      <c r="B108" s="97"/>
    </row>
    <row r="109" spans="2:2" ht="15.75" customHeight="1" x14ac:dyDescent="0.25">
      <c r="B109" s="97"/>
    </row>
    <row r="110" spans="2:2" ht="15.75" customHeight="1" x14ac:dyDescent="0.25">
      <c r="B110" s="97"/>
    </row>
    <row r="111" spans="2:2" ht="15.75" customHeight="1" x14ac:dyDescent="0.25">
      <c r="B111" s="97"/>
    </row>
    <row r="112" spans="2:2" ht="15.75" customHeight="1" x14ac:dyDescent="0.25">
      <c r="B112" s="97"/>
    </row>
    <row r="113" spans="2:2" ht="15.75" customHeight="1" x14ac:dyDescent="0.25">
      <c r="B113" s="97"/>
    </row>
    <row r="114" spans="2:2" ht="15.75" customHeight="1" x14ac:dyDescent="0.25">
      <c r="B114" s="97"/>
    </row>
    <row r="115" spans="2:2" ht="15.75" customHeight="1" x14ac:dyDescent="0.25">
      <c r="B115" s="97"/>
    </row>
    <row r="116" spans="2:2" ht="15.75" customHeight="1" x14ac:dyDescent="0.25">
      <c r="B116" s="97"/>
    </row>
    <row r="117" spans="2:2" ht="15.75" customHeight="1" x14ac:dyDescent="0.25">
      <c r="B117" s="97"/>
    </row>
    <row r="118" spans="2:2" ht="15.75" customHeight="1" x14ac:dyDescent="0.25">
      <c r="B118" s="97"/>
    </row>
    <row r="119" spans="2:2" ht="15.75" customHeight="1" x14ac:dyDescent="0.25">
      <c r="B119" s="97"/>
    </row>
    <row r="120" spans="2:2" ht="15.75" customHeight="1" x14ac:dyDescent="0.25">
      <c r="B120" s="97"/>
    </row>
    <row r="121" spans="2:2" ht="15.75" customHeight="1" x14ac:dyDescent="0.25">
      <c r="B121" s="97"/>
    </row>
    <row r="122" spans="2:2" ht="15.75" customHeight="1" x14ac:dyDescent="0.25">
      <c r="B122" s="97"/>
    </row>
    <row r="123" spans="2:2" ht="15.75" customHeight="1" x14ac:dyDescent="0.25">
      <c r="B123" s="97"/>
    </row>
    <row r="124" spans="2:2" ht="15.75" customHeight="1" x14ac:dyDescent="0.25">
      <c r="B124" s="97"/>
    </row>
    <row r="125" spans="2:2" ht="15.75" customHeight="1" x14ac:dyDescent="0.25">
      <c r="B125" s="97"/>
    </row>
    <row r="126" spans="2:2" ht="15.75" customHeight="1" x14ac:dyDescent="0.25">
      <c r="B126" s="97"/>
    </row>
    <row r="127" spans="2:2" ht="15.75" customHeight="1" x14ac:dyDescent="0.25">
      <c r="B127" s="97"/>
    </row>
    <row r="128" spans="2:2" ht="15.75" customHeight="1" x14ac:dyDescent="0.25">
      <c r="B128" s="97"/>
    </row>
    <row r="129" spans="2:2" ht="15.75" customHeight="1" x14ac:dyDescent="0.25">
      <c r="B129" s="97"/>
    </row>
    <row r="130" spans="2:2" ht="15.75" customHeight="1" x14ac:dyDescent="0.25">
      <c r="B130" s="97"/>
    </row>
    <row r="131" spans="2:2" ht="15.75" customHeight="1" x14ac:dyDescent="0.25">
      <c r="B131" s="97"/>
    </row>
    <row r="132" spans="2:2" ht="15.75" customHeight="1" x14ac:dyDescent="0.25">
      <c r="B132" s="97"/>
    </row>
    <row r="133" spans="2:2" ht="15.75" customHeight="1" x14ac:dyDescent="0.25">
      <c r="B133" s="97"/>
    </row>
    <row r="134" spans="2:2" ht="15.75" customHeight="1" x14ac:dyDescent="0.25">
      <c r="B134" s="97"/>
    </row>
    <row r="135" spans="2:2" ht="15.75" customHeight="1" x14ac:dyDescent="0.25">
      <c r="B135" s="97"/>
    </row>
    <row r="136" spans="2:2" ht="15.75" customHeight="1" x14ac:dyDescent="0.25">
      <c r="B136" s="97"/>
    </row>
    <row r="137" spans="2:2" ht="15.75" customHeight="1" x14ac:dyDescent="0.25">
      <c r="B137" s="97"/>
    </row>
    <row r="138" spans="2:2" ht="15.75" customHeight="1" x14ac:dyDescent="0.25">
      <c r="B138" s="97"/>
    </row>
    <row r="139" spans="2:2" ht="15.75" customHeight="1" x14ac:dyDescent="0.25">
      <c r="B139" s="97"/>
    </row>
    <row r="140" spans="2:2" ht="15.75" customHeight="1" x14ac:dyDescent="0.25">
      <c r="B140" s="97"/>
    </row>
    <row r="141" spans="2:2" ht="15.75" customHeight="1" x14ac:dyDescent="0.25">
      <c r="B141" s="97"/>
    </row>
    <row r="142" spans="2:2" ht="15.75" customHeight="1" x14ac:dyDescent="0.25">
      <c r="B142" s="97"/>
    </row>
    <row r="143" spans="2:2" ht="15.75" customHeight="1" x14ac:dyDescent="0.25">
      <c r="B143" s="97"/>
    </row>
    <row r="144" spans="2:2" ht="15.75" customHeight="1" x14ac:dyDescent="0.25">
      <c r="B144" s="97"/>
    </row>
    <row r="145" spans="2:2" ht="15.75" customHeight="1" x14ac:dyDescent="0.25">
      <c r="B145" s="97"/>
    </row>
    <row r="146" spans="2:2" ht="15.75" customHeight="1" x14ac:dyDescent="0.25">
      <c r="B146" s="97"/>
    </row>
    <row r="147" spans="2:2" ht="15.75" customHeight="1" x14ac:dyDescent="0.25">
      <c r="B147" s="97"/>
    </row>
    <row r="148" spans="2:2" ht="15.75" customHeight="1" x14ac:dyDescent="0.25">
      <c r="B148" s="97"/>
    </row>
    <row r="149" spans="2:2" ht="15.75" customHeight="1" x14ac:dyDescent="0.25">
      <c r="B149" s="97"/>
    </row>
    <row r="150" spans="2:2" ht="15.75" customHeight="1" x14ac:dyDescent="0.25">
      <c r="B150" s="97"/>
    </row>
    <row r="151" spans="2:2" ht="15.75" customHeight="1" x14ac:dyDescent="0.25">
      <c r="B151" s="97"/>
    </row>
    <row r="152" spans="2:2" ht="15.75" customHeight="1" x14ac:dyDescent="0.25">
      <c r="B152" s="97"/>
    </row>
    <row r="153" spans="2:2" ht="15.75" customHeight="1" x14ac:dyDescent="0.25">
      <c r="B153" s="97"/>
    </row>
    <row r="154" spans="2:2" ht="15.75" customHeight="1" x14ac:dyDescent="0.25">
      <c r="B154" s="97"/>
    </row>
    <row r="155" spans="2:2" ht="15.75" customHeight="1" x14ac:dyDescent="0.25">
      <c r="B155" s="97"/>
    </row>
    <row r="156" spans="2:2" ht="15.75" customHeight="1" x14ac:dyDescent="0.25">
      <c r="B156" s="97"/>
    </row>
    <row r="157" spans="2:2" ht="15.75" customHeight="1" x14ac:dyDescent="0.25">
      <c r="B157" s="97"/>
    </row>
    <row r="158" spans="2:2" ht="15.75" customHeight="1" x14ac:dyDescent="0.25">
      <c r="B158" s="97"/>
    </row>
    <row r="159" spans="2:2" ht="15.75" customHeight="1" x14ac:dyDescent="0.25">
      <c r="B159" s="97"/>
    </row>
    <row r="160" spans="2:2" ht="15.75" customHeight="1" x14ac:dyDescent="0.25">
      <c r="B160" s="97"/>
    </row>
    <row r="161" spans="2:2" ht="15.75" customHeight="1" x14ac:dyDescent="0.25">
      <c r="B161" s="97"/>
    </row>
    <row r="162" spans="2:2" ht="15.75" customHeight="1" x14ac:dyDescent="0.25">
      <c r="B162" s="97"/>
    </row>
    <row r="163" spans="2:2" ht="15.75" customHeight="1" x14ac:dyDescent="0.25">
      <c r="B163" s="97"/>
    </row>
    <row r="164" spans="2:2" ht="15.75" customHeight="1" x14ac:dyDescent="0.25">
      <c r="B164" s="97"/>
    </row>
    <row r="165" spans="2:2" ht="15.75" customHeight="1" x14ac:dyDescent="0.25">
      <c r="B165" s="97"/>
    </row>
    <row r="166" spans="2:2" ht="15.75" customHeight="1" x14ac:dyDescent="0.25">
      <c r="B166" s="97"/>
    </row>
    <row r="167" spans="2:2" ht="15.75" customHeight="1" x14ac:dyDescent="0.25">
      <c r="B167" s="97"/>
    </row>
    <row r="168" spans="2:2" ht="15.75" customHeight="1" x14ac:dyDescent="0.25">
      <c r="B168" s="97"/>
    </row>
    <row r="169" spans="2:2" ht="15.75" customHeight="1" x14ac:dyDescent="0.25">
      <c r="B169" s="97"/>
    </row>
    <row r="170" spans="2:2" ht="15.75" customHeight="1" x14ac:dyDescent="0.25">
      <c r="B170" s="97"/>
    </row>
    <row r="171" spans="2:2" ht="15.75" customHeight="1" x14ac:dyDescent="0.25">
      <c r="B171" s="97"/>
    </row>
    <row r="172" spans="2:2" ht="15.75" customHeight="1" x14ac:dyDescent="0.25">
      <c r="B172" s="97"/>
    </row>
    <row r="173" spans="2:2" ht="15.75" customHeight="1" x14ac:dyDescent="0.25">
      <c r="B173" s="97"/>
    </row>
    <row r="174" spans="2:2" ht="15.75" customHeight="1" x14ac:dyDescent="0.25">
      <c r="B174" s="97"/>
    </row>
    <row r="175" spans="2:2" ht="15.75" customHeight="1" x14ac:dyDescent="0.25">
      <c r="B175" s="97"/>
    </row>
    <row r="176" spans="2:2" ht="15.75" customHeight="1" x14ac:dyDescent="0.25">
      <c r="B176" s="97"/>
    </row>
    <row r="177" spans="2:2" ht="15.75" customHeight="1" x14ac:dyDescent="0.25">
      <c r="B177" s="97"/>
    </row>
    <row r="178" spans="2:2" ht="15.75" customHeight="1" x14ac:dyDescent="0.25">
      <c r="B178" s="97"/>
    </row>
    <row r="179" spans="2:2" ht="15.75" customHeight="1" x14ac:dyDescent="0.25">
      <c r="B179" s="97"/>
    </row>
    <row r="180" spans="2:2" ht="15.75" customHeight="1" x14ac:dyDescent="0.25">
      <c r="B180" s="97"/>
    </row>
    <row r="181" spans="2:2" ht="15.75" customHeight="1" x14ac:dyDescent="0.25">
      <c r="B181" s="97"/>
    </row>
    <row r="182" spans="2:2" ht="15.75" customHeight="1" x14ac:dyDescent="0.25">
      <c r="B182" s="97"/>
    </row>
    <row r="183" spans="2:2" ht="15.75" customHeight="1" x14ac:dyDescent="0.25">
      <c r="B183" s="97"/>
    </row>
    <row r="184" spans="2:2" ht="15.75" customHeight="1" x14ac:dyDescent="0.25">
      <c r="B184" s="97"/>
    </row>
    <row r="185" spans="2:2" ht="15.75" customHeight="1" x14ac:dyDescent="0.25">
      <c r="B185" s="97"/>
    </row>
    <row r="186" spans="2:2" ht="15.75" customHeight="1" x14ac:dyDescent="0.25">
      <c r="B186" s="97"/>
    </row>
    <row r="187" spans="2:2" ht="15.75" customHeight="1" x14ac:dyDescent="0.25">
      <c r="B187" s="97"/>
    </row>
    <row r="188" spans="2:2" ht="15.75" customHeight="1" x14ac:dyDescent="0.25">
      <c r="B188" s="97"/>
    </row>
    <row r="189" spans="2:2" ht="15.75" customHeight="1" x14ac:dyDescent="0.25">
      <c r="B189" s="97"/>
    </row>
    <row r="190" spans="2:2" ht="15.75" customHeight="1" x14ac:dyDescent="0.25">
      <c r="B190" s="97"/>
    </row>
    <row r="191" spans="2:2" ht="15.75" customHeight="1" x14ac:dyDescent="0.25">
      <c r="B191" s="97"/>
    </row>
    <row r="192" spans="2:2" ht="15.75" customHeight="1" x14ac:dyDescent="0.25">
      <c r="B192" s="97"/>
    </row>
    <row r="193" spans="2:2" ht="15.75" customHeight="1" x14ac:dyDescent="0.25">
      <c r="B193" s="97"/>
    </row>
    <row r="194" spans="2:2" ht="15.75" customHeight="1" x14ac:dyDescent="0.25">
      <c r="B194" s="97"/>
    </row>
    <row r="195" spans="2:2" ht="15.75" customHeight="1" x14ac:dyDescent="0.25">
      <c r="B195" s="97"/>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row>
    <row r="2" spans="1:26" ht="53.25" customHeight="1" x14ac:dyDescent="0.25">
      <c r="A2" s="215" t="s">
        <v>565</v>
      </c>
      <c r="B2" s="216" t="s">
        <v>566</v>
      </c>
      <c r="C2" s="216" t="s">
        <v>132</v>
      </c>
      <c r="D2" s="216" t="s">
        <v>133</v>
      </c>
      <c r="E2" s="216" t="s">
        <v>134</v>
      </c>
      <c r="F2" s="216" t="s">
        <v>567</v>
      </c>
      <c r="G2" s="216" t="s">
        <v>568</v>
      </c>
      <c r="H2" s="216" t="s">
        <v>569</v>
      </c>
      <c r="I2" s="216" t="s">
        <v>570</v>
      </c>
      <c r="J2" s="216" t="s">
        <v>571</v>
      </c>
      <c r="K2" s="217" t="s">
        <v>128</v>
      </c>
      <c r="L2" s="217" t="s">
        <v>572</v>
      </c>
      <c r="M2" s="217" t="s">
        <v>573</v>
      </c>
      <c r="N2" s="215"/>
      <c r="O2" s="215"/>
      <c r="P2" s="215"/>
      <c r="Q2" s="215"/>
      <c r="R2" s="215"/>
      <c r="S2" s="215"/>
      <c r="T2" s="215"/>
      <c r="U2" s="215"/>
      <c r="V2" s="215"/>
      <c r="W2" s="215"/>
      <c r="X2" s="215"/>
      <c r="Y2" s="215"/>
      <c r="Z2" s="215"/>
    </row>
    <row r="3" spans="1:26" ht="126.75" customHeight="1" x14ac:dyDescent="0.25">
      <c r="A3" s="218" t="s">
        <v>574</v>
      </c>
      <c r="B3" s="219" t="s">
        <v>575</v>
      </c>
      <c r="C3" s="220" t="s">
        <v>576</v>
      </c>
      <c r="D3" s="221" t="s">
        <v>178</v>
      </c>
      <c r="E3" s="222" t="s">
        <v>577</v>
      </c>
      <c r="F3" s="223">
        <v>0.67810000000000004</v>
      </c>
      <c r="G3" s="223">
        <v>0.72919999999999996</v>
      </c>
      <c r="H3" s="223"/>
      <c r="I3" s="223">
        <v>0.8972</v>
      </c>
      <c r="J3" s="224"/>
      <c r="K3" s="225" t="s">
        <v>578</v>
      </c>
      <c r="L3" s="226" t="s">
        <v>579</v>
      </c>
      <c r="M3" s="226" t="s">
        <v>580</v>
      </c>
      <c r="N3" s="215"/>
      <c r="O3" s="215"/>
      <c r="P3" s="215"/>
      <c r="Q3" s="215"/>
      <c r="R3" s="215"/>
      <c r="S3" s="215"/>
      <c r="T3" s="215"/>
      <c r="U3" s="215"/>
      <c r="V3" s="215"/>
      <c r="W3" s="215"/>
      <c r="X3" s="215"/>
      <c r="Y3" s="215"/>
      <c r="Z3" s="215"/>
    </row>
    <row r="4" spans="1:26" ht="12" customHeight="1" x14ac:dyDescent="0.25">
      <c r="A4" s="218" t="s">
        <v>581</v>
      </c>
      <c r="B4" s="227" t="s">
        <v>582</v>
      </c>
      <c r="C4" s="228" t="s">
        <v>583</v>
      </c>
      <c r="D4" s="227" t="s">
        <v>584</v>
      </c>
      <c r="E4" s="227" t="s">
        <v>585</v>
      </c>
      <c r="F4" s="228">
        <v>19</v>
      </c>
      <c r="G4" s="228">
        <v>23</v>
      </c>
      <c r="H4" s="228"/>
      <c r="I4" s="228">
        <v>17</v>
      </c>
      <c r="J4" s="228"/>
      <c r="K4" s="227" t="s">
        <v>586</v>
      </c>
      <c r="L4" s="227" t="s">
        <v>587</v>
      </c>
      <c r="M4" s="515" t="s">
        <v>588</v>
      </c>
      <c r="N4" s="215"/>
      <c r="O4" s="215"/>
      <c r="P4" s="215"/>
      <c r="Q4" s="215"/>
      <c r="R4" s="215"/>
      <c r="S4" s="215"/>
      <c r="T4" s="215"/>
      <c r="U4" s="215"/>
      <c r="V4" s="215"/>
      <c r="W4" s="215"/>
      <c r="X4" s="215"/>
      <c r="Y4" s="215"/>
      <c r="Z4" s="215"/>
    </row>
    <row r="5" spans="1:26" ht="12" customHeight="1" x14ac:dyDescent="0.25">
      <c r="A5" s="218" t="s">
        <v>581</v>
      </c>
      <c r="B5" s="227" t="s">
        <v>589</v>
      </c>
      <c r="C5" s="229" t="s">
        <v>590</v>
      </c>
      <c r="D5" s="227" t="s">
        <v>584</v>
      </c>
      <c r="E5" s="227" t="s">
        <v>591</v>
      </c>
      <c r="F5" s="228">
        <v>3</v>
      </c>
      <c r="G5" s="228">
        <v>7</v>
      </c>
      <c r="H5" s="228"/>
      <c r="I5" s="228">
        <v>5</v>
      </c>
      <c r="J5" s="228"/>
      <c r="K5" s="227" t="s">
        <v>592</v>
      </c>
      <c r="L5" s="227" t="s">
        <v>593</v>
      </c>
      <c r="M5" s="410"/>
      <c r="N5" s="215"/>
      <c r="O5" s="215"/>
      <c r="P5" s="215"/>
      <c r="Q5" s="215"/>
      <c r="R5" s="215"/>
      <c r="S5" s="215"/>
      <c r="T5" s="215"/>
      <c r="U5" s="215"/>
      <c r="V5" s="215"/>
      <c r="W5" s="215"/>
      <c r="X5" s="215"/>
      <c r="Y5" s="215"/>
      <c r="Z5" s="215"/>
    </row>
    <row r="6" spans="1:26" ht="12" customHeight="1" x14ac:dyDescent="0.25">
      <c r="A6" s="218" t="s">
        <v>581</v>
      </c>
      <c r="B6" s="227" t="s">
        <v>594</v>
      </c>
      <c r="C6" s="227" t="s">
        <v>595</v>
      </c>
      <c r="D6" s="227" t="s">
        <v>596</v>
      </c>
      <c r="E6" s="227" t="s">
        <v>597</v>
      </c>
      <c r="F6" s="230">
        <v>0.2848</v>
      </c>
      <c r="G6" s="230">
        <v>0.29799999999999999</v>
      </c>
      <c r="H6" s="230"/>
      <c r="I6" s="230">
        <v>0.2334</v>
      </c>
      <c r="J6" s="230"/>
      <c r="K6" s="227" t="s">
        <v>598</v>
      </c>
      <c r="L6" s="227" t="s">
        <v>599</v>
      </c>
      <c r="M6" s="231" t="s">
        <v>588</v>
      </c>
      <c r="N6" s="215"/>
      <c r="O6" s="215"/>
      <c r="P6" s="215"/>
      <c r="Q6" s="215"/>
      <c r="R6" s="215"/>
      <c r="S6" s="215"/>
      <c r="T6" s="215"/>
      <c r="U6" s="215"/>
      <c r="V6" s="215"/>
      <c r="W6" s="215"/>
      <c r="X6" s="215"/>
      <c r="Y6" s="215"/>
      <c r="Z6" s="215"/>
    </row>
    <row r="7" spans="1:26" ht="12" customHeight="1" x14ac:dyDescent="0.25">
      <c r="A7" s="218" t="s">
        <v>581</v>
      </c>
      <c r="B7" s="227" t="s">
        <v>600</v>
      </c>
      <c r="C7" s="227" t="s">
        <v>601</v>
      </c>
      <c r="D7" s="227" t="s">
        <v>596</v>
      </c>
      <c r="E7" s="227" t="s">
        <v>602</v>
      </c>
      <c r="F7" s="230">
        <v>0.39600000000000002</v>
      </c>
      <c r="G7" s="230">
        <v>0.36149999999999999</v>
      </c>
      <c r="H7" s="230"/>
      <c r="I7" s="230">
        <v>0.36149999999999999</v>
      </c>
      <c r="J7" s="230"/>
      <c r="K7" s="227" t="s">
        <v>603</v>
      </c>
      <c r="L7" s="227" t="s">
        <v>604</v>
      </c>
      <c r="M7" s="231" t="s">
        <v>588</v>
      </c>
      <c r="N7" s="215"/>
      <c r="O7" s="215"/>
      <c r="P7" s="215"/>
      <c r="Q7" s="215"/>
      <c r="R7" s="215"/>
      <c r="S7" s="215"/>
      <c r="T7" s="215"/>
      <c r="U7" s="215"/>
      <c r="V7" s="215"/>
      <c r="W7" s="215"/>
      <c r="X7" s="215"/>
      <c r="Y7" s="215"/>
      <c r="Z7" s="215"/>
    </row>
    <row r="8" spans="1:26" ht="12" customHeight="1" x14ac:dyDescent="0.25">
      <c r="A8" s="218" t="s">
        <v>581</v>
      </c>
      <c r="B8" s="227" t="s">
        <v>605</v>
      </c>
      <c r="C8" s="227" t="s">
        <v>606</v>
      </c>
      <c r="D8" s="227" t="s">
        <v>596</v>
      </c>
      <c r="E8" s="227" t="s">
        <v>607</v>
      </c>
      <c r="F8" s="230">
        <v>0.20080000000000001</v>
      </c>
      <c r="G8" s="230">
        <v>0.193</v>
      </c>
      <c r="H8" s="230"/>
      <c r="I8" s="230">
        <v>0.2</v>
      </c>
      <c r="J8" s="230"/>
      <c r="K8" s="227" t="s">
        <v>608</v>
      </c>
      <c r="L8" s="227" t="s">
        <v>604</v>
      </c>
      <c r="M8" s="231" t="s">
        <v>588</v>
      </c>
      <c r="N8" s="215"/>
      <c r="O8" s="215"/>
      <c r="P8" s="215"/>
      <c r="Q8" s="215"/>
      <c r="R8" s="215"/>
      <c r="S8" s="215"/>
      <c r="T8" s="215"/>
      <c r="U8" s="215"/>
      <c r="V8" s="215"/>
      <c r="W8" s="215"/>
      <c r="X8" s="215"/>
      <c r="Y8" s="215"/>
      <c r="Z8" s="215"/>
    </row>
    <row r="9" spans="1:26" ht="12" customHeight="1" x14ac:dyDescent="0.25">
      <c r="A9" s="218" t="s">
        <v>581</v>
      </c>
      <c r="B9" s="227" t="s">
        <v>609</v>
      </c>
      <c r="C9" s="227" t="s">
        <v>610</v>
      </c>
      <c r="D9" s="227" t="s">
        <v>596</v>
      </c>
      <c r="E9" s="227" t="s">
        <v>611</v>
      </c>
      <c r="F9" s="230">
        <v>0.26300000000000001</v>
      </c>
      <c r="G9" s="230">
        <v>0.3</v>
      </c>
      <c r="H9" s="230"/>
      <c r="I9" s="230">
        <v>0.5</v>
      </c>
      <c r="J9" s="230"/>
      <c r="K9" s="227" t="s">
        <v>612</v>
      </c>
      <c r="L9" s="227" t="s">
        <v>613</v>
      </c>
      <c r="M9" s="231" t="s">
        <v>588</v>
      </c>
      <c r="N9" s="215"/>
      <c r="O9" s="215"/>
      <c r="P9" s="215"/>
      <c r="Q9" s="215"/>
      <c r="R9" s="215"/>
      <c r="S9" s="215"/>
      <c r="T9" s="215"/>
      <c r="U9" s="215"/>
      <c r="V9" s="215"/>
      <c r="W9" s="215"/>
      <c r="X9" s="215"/>
      <c r="Y9" s="215"/>
      <c r="Z9" s="215"/>
    </row>
    <row r="10" spans="1:26" ht="12" customHeight="1" x14ac:dyDescent="0.25">
      <c r="A10" s="218" t="s">
        <v>614</v>
      </c>
      <c r="B10" s="228" t="s">
        <v>615</v>
      </c>
      <c r="C10" s="229" t="s">
        <v>616</v>
      </c>
      <c r="D10" s="227" t="s">
        <v>178</v>
      </c>
      <c r="E10" s="228" t="s">
        <v>617</v>
      </c>
      <c r="F10" s="232">
        <v>0.89249999999999996</v>
      </c>
      <c r="G10" s="233">
        <v>0.9</v>
      </c>
      <c r="H10" s="234"/>
      <c r="I10" s="234">
        <v>0.83</v>
      </c>
      <c r="J10" s="234"/>
      <c r="K10" s="234" t="s">
        <v>618</v>
      </c>
      <c r="L10" s="228" t="s">
        <v>619</v>
      </c>
      <c r="M10" s="228" t="s">
        <v>620</v>
      </c>
      <c r="N10" s="215"/>
      <c r="O10" s="215"/>
      <c r="P10" s="215"/>
      <c r="Q10" s="215"/>
      <c r="R10" s="215"/>
      <c r="S10" s="215"/>
      <c r="T10" s="215"/>
      <c r="U10" s="215"/>
      <c r="V10" s="215"/>
      <c r="W10" s="215"/>
      <c r="X10" s="215"/>
      <c r="Y10" s="215"/>
      <c r="Z10" s="215"/>
    </row>
    <row r="11" spans="1:26" ht="12" customHeight="1" x14ac:dyDescent="0.25">
      <c r="A11" s="218" t="s">
        <v>614</v>
      </c>
      <c r="B11" s="228" t="s">
        <v>621</v>
      </c>
      <c r="C11" s="229" t="s">
        <v>622</v>
      </c>
      <c r="D11" s="227" t="s">
        <v>178</v>
      </c>
      <c r="E11" s="228" t="s">
        <v>623</v>
      </c>
      <c r="F11" s="232">
        <v>0.74619999999999997</v>
      </c>
      <c r="G11" s="234">
        <v>0.75</v>
      </c>
      <c r="H11" s="234"/>
      <c r="I11" s="234">
        <v>0.93</v>
      </c>
      <c r="J11" s="235"/>
      <c r="K11" s="236" t="s">
        <v>624</v>
      </c>
      <c r="L11" s="228" t="s">
        <v>619</v>
      </c>
      <c r="M11" s="228" t="s">
        <v>620</v>
      </c>
      <c r="N11" s="215"/>
      <c r="O11" s="215"/>
      <c r="P11" s="215"/>
      <c r="Q11" s="215"/>
      <c r="R11" s="215"/>
      <c r="S11" s="215"/>
      <c r="T11" s="215"/>
      <c r="U11" s="215"/>
      <c r="V11" s="215"/>
      <c r="W11" s="215"/>
      <c r="X11" s="215"/>
      <c r="Y11" s="215"/>
      <c r="Z11" s="215"/>
    </row>
    <row r="12" spans="1:26" ht="12" customHeight="1" x14ac:dyDescent="0.25">
      <c r="A12" s="218" t="s">
        <v>625</v>
      </c>
      <c r="B12" s="228" t="s">
        <v>626</v>
      </c>
      <c r="C12" s="228" t="s">
        <v>627</v>
      </c>
      <c r="D12" s="237" t="s">
        <v>628</v>
      </c>
      <c r="E12" s="228" t="s">
        <v>629</v>
      </c>
      <c r="F12" s="238">
        <v>165</v>
      </c>
      <c r="G12" s="238">
        <v>160</v>
      </c>
      <c r="H12" s="238"/>
      <c r="I12" s="238">
        <v>130</v>
      </c>
      <c r="J12" s="238"/>
      <c r="K12" s="234" t="s">
        <v>630</v>
      </c>
      <c r="L12" s="228" t="s">
        <v>631</v>
      </c>
      <c r="M12" s="228" t="s">
        <v>632</v>
      </c>
      <c r="N12" s="215"/>
      <c r="O12" s="215"/>
      <c r="P12" s="215"/>
      <c r="Q12" s="215"/>
      <c r="R12" s="215"/>
      <c r="S12" s="215"/>
      <c r="T12" s="215"/>
      <c r="U12" s="215"/>
      <c r="V12" s="215"/>
      <c r="W12" s="215"/>
      <c r="X12" s="215"/>
      <c r="Y12" s="215"/>
      <c r="Z12" s="215"/>
    </row>
    <row r="13" spans="1:26" ht="12" customHeight="1" x14ac:dyDescent="0.25">
      <c r="A13" s="218" t="s">
        <v>625</v>
      </c>
      <c r="B13" s="227" t="s">
        <v>633</v>
      </c>
      <c r="C13" s="228" t="s">
        <v>634</v>
      </c>
      <c r="D13" s="237" t="s">
        <v>178</v>
      </c>
      <c r="E13" s="228" t="s">
        <v>635</v>
      </c>
      <c r="F13" s="232">
        <v>0.27750000000000002</v>
      </c>
      <c r="G13" s="232">
        <v>0.2</v>
      </c>
      <c r="H13" s="234"/>
      <c r="I13" s="234">
        <v>0.5</v>
      </c>
      <c r="J13" s="239"/>
      <c r="K13" s="240" t="s">
        <v>636</v>
      </c>
      <c r="L13" s="241" t="s">
        <v>631</v>
      </c>
      <c r="M13" s="241" t="s">
        <v>632</v>
      </c>
      <c r="N13" s="215"/>
      <c r="O13" s="215"/>
      <c r="P13" s="215"/>
      <c r="Q13" s="215"/>
      <c r="R13" s="215"/>
      <c r="S13" s="215"/>
      <c r="T13" s="215"/>
      <c r="U13" s="215"/>
      <c r="V13" s="215"/>
      <c r="W13" s="215"/>
      <c r="X13" s="215"/>
      <c r="Y13" s="215"/>
      <c r="Z13" s="215"/>
    </row>
    <row r="14" spans="1:26" ht="12" customHeight="1" x14ac:dyDescent="0.25">
      <c r="A14" s="218" t="s">
        <v>625</v>
      </c>
      <c r="B14" s="228" t="s">
        <v>637</v>
      </c>
      <c r="C14" s="241" t="s">
        <v>638</v>
      </c>
      <c r="D14" s="241" t="s">
        <v>639</v>
      </c>
      <c r="E14" s="241" t="s">
        <v>640</v>
      </c>
      <c r="F14" s="241">
        <v>2</v>
      </c>
      <c r="G14" s="241">
        <v>4</v>
      </c>
      <c r="H14" s="241"/>
      <c r="I14" s="241">
        <v>4</v>
      </c>
      <c r="J14" s="242"/>
      <c r="K14" s="229" t="s">
        <v>641</v>
      </c>
      <c r="L14" s="228" t="s">
        <v>642</v>
      </c>
      <c r="M14" s="228" t="s">
        <v>632</v>
      </c>
      <c r="N14" s="215"/>
      <c r="O14" s="215"/>
      <c r="P14" s="215"/>
      <c r="Q14" s="215"/>
      <c r="R14" s="215"/>
      <c r="S14" s="215"/>
      <c r="T14" s="215"/>
      <c r="U14" s="215"/>
      <c r="V14" s="215"/>
      <c r="W14" s="215"/>
      <c r="X14" s="215"/>
      <c r="Y14" s="215"/>
      <c r="Z14" s="215"/>
    </row>
    <row r="15" spans="1:26" ht="12" customHeight="1" x14ac:dyDescent="0.25">
      <c r="A15" s="218" t="s">
        <v>625</v>
      </c>
      <c r="B15" s="228" t="s">
        <v>643</v>
      </c>
      <c r="C15" s="229" t="s">
        <v>644</v>
      </c>
      <c r="D15" s="227" t="s">
        <v>178</v>
      </c>
      <c r="E15" s="228" t="s">
        <v>645</v>
      </c>
      <c r="F15" s="232">
        <v>0.23899999999999999</v>
      </c>
      <c r="G15" s="234">
        <v>0.3</v>
      </c>
      <c r="H15" s="234"/>
      <c r="I15" s="234">
        <v>0.3</v>
      </c>
      <c r="J15" s="234"/>
      <c r="K15" s="234" t="s">
        <v>646</v>
      </c>
      <c r="L15" s="241"/>
      <c r="M15" s="228" t="s">
        <v>632</v>
      </c>
      <c r="N15" s="215"/>
      <c r="O15" s="215"/>
      <c r="P15" s="215"/>
      <c r="Q15" s="215"/>
      <c r="R15" s="215"/>
      <c r="S15" s="215"/>
      <c r="T15" s="215"/>
      <c r="U15" s="215"/>
      <c r="V15" s="215"/>
      <c r="W15" s="215"/>
      <c r="X15" s="215"/>
      <c r="Y15" s="215"/>
      <c r="Z15" s="215"/>
    </row>
    <row r="16" spans="1:26" ht="12" customHeight="1" x14ac:dyDescent="0.25">
      <c r="A16" s="218" t="s">
        <v>647</v>
      </c>
      <c r="B16" s="227" t="s">
        <v>648</v>
      </c>
      <c r="C16" s="243" t="s">
        <v>649</v>
      </c>
      <c r="D16" s="227" t="s">
        <v>178</v>
      </c>
      <c r="E16" s="227" t="s">
        <v>650</v>
      </c>
      <c r="F16" s="244">
        <v>0.96</v>
      </c>
      <c r="G16" s="244">
        <v>0.9</v>
      </c>
      <c r="H16" s="244"/>
      <c r="I16" s="244">
        <v>1</v>
      </c>
      <c r="J16" s="244"/>
      <c r="K16" s="244" t="s">
        <v>651</v>
      </c>
      <c r="L16" s="227" t="s">
        <v>652</v>
      </c>
      <c r="M16" s="227" t="s">
        <v>653</v>
      </c>
      <c r="N16" s="215"/>
      <c r="O16" s="215"/>
      <c r="P16" s="215"/>
      <c r="Q16" s="215"/>
      <c r="R16" s="215"/>
      <c r="S16" s="215"/>
      <c r="T16" s="215"/>
      <c r="U16" s="215"/>
      <c r="V16" s="215"/>
      <c r="W16" s="215"/>
      <c r="X16" s="215"/>
      <c r="Y16" s="215"/>
      <c r="Z16" s="215"/>
    </row>
    <row r="17" spans="1:26" ht="12" customHeight="1" x14ac:dyDescent="0.25">
      <c r="A17" s="218" t="s">
        <v>654</v>
      </c>
      <c r="B17" s="228" t="s">
        <v>655</v>
      </c>
      <c r="C17" s="229" t="s">
        <v>656</v>
      </c>
      <c r="D17" s="227" t="s">
        <v>178</v>
      </c>
      <c r="E17" s="228" t="s">
        <v>657</v>
      </c>
      <c r="F17" s="232">
        <v>1</v>
      </c>
      <c r="G17" s="232">
        <v>1</v>
      </c>
      <c r="H17" s="234"/>
      <c r="I17" s="234">
        <v>1</v>
      </c>
      <c r="J17" s="234"/>
      <c r="K17" s="234" t="s">
        <v>658</v>
      </c>
      <c r="L17" s="228" t="s">
        <v>659</v>
      </c>
      <c r="M17" s="228" t="s">
        <v>660</v>
      </c>
      <c r="N17" s="215"/>
      <c r="O17" s="215"/>
      <c r="P17" s="215"/>
      <c r="Q17" s="215"/>
      <c r="R17" s="215"/>
      <c r="S17" s="215"/>
      <c r="T17" s="215"/>
      <c r="U17" s="215"/>
      <c r="V17" s="215"/>
      <c r="W17" s="215"/>
      <c r="X17" s="215"/>
      <c r="Y17" s="215"/>
      <c r="Z17" s="215"/>
    </row>
    <row r="18" spans="1:26" ht="12" customHeight="1" x14ac:dyDescent="0.25">
      <c r="A18" s="218" t="s">
        <v>661</v>
      </c>
      <c r="B18" s="227" t="s">
        <v>662</v>
      </c>
      <c r="C18" s="227" t="s">
        <v>663</v>
      </c>
      <c r="D18" s="245" t="s">
        <v>628</v>
      </c>
      <c r="E18" s="227" t="s">
        <v>664</v>
      </c>
      <c r="F18" s="227">
        <v>19</v>
      </c>
      <c r="G18" s="227">
        <v>24</v>
      </c>
      <c r="H18" s="245"/>
      <c r="I18" s="245">
        <v>24</v>
      </c>
      <c r="J18" s="245"/>
      <c r="K18" s="227" t="s">
        <v>665</v>
      </c>
      <c r="L18" s="516" t="s">
        <v>666</v>
      </c>
      <c r="M18" s="227" t="s">
        <v>667</v>
      </c>
      <c r="N18" s="215"/>
      <c r="O18" s="215"/>
      <c r="P18" s="215"/>
      <c r="Q18" s="215"/>
      <c r="R18" s="215"/>
      <c r="S18" s="215"/>
      <c r="T18" s="215"/>
      <c r="U18" s="215"/>
      <c r="V18" s="215"/>
      <c r="W18" s="215"/>
      <c r="X18" s="215"/>
      <c r="Y18" s="215"/>
      <c r="Z18" s="215"/>
    </row>
    <row r="19" spans="1:26" ht="12" customHeight="1" x14ac:dyDescent="0.25">
      <c r="A19" s="218" t="s">
        <v>661</v>
      </c>
      <c r="B19" s="227" t="s">
        <v>668</v>
      </c>
      <c r="C19" s="227" t="s">
        <v>669</v>
      </c>
      <c r="D19" s="245" t="s">
        <v>178</v>
      </c>
      <c r="E19" s="227" t="s">
        <v>670</v>
      </c>
      <c r="F19" s="244">
        <v>1</v>
      </c>
      <c r="G19" s="244">
        <v>1</v>
      </c>
      <c r="H19" s="246"/>
      <c r="I19" s="246">
        <v>1</v>
      </c>
      <c r="J19" s="246"/>
      <c r="K19" s="227" t="s">
        <v>671</v>
      </c>
      <c r="L19" s="410"/>
      <c r="M19" s="227" t="s">
        <v>667</v>
      </c>
      <c r="N19" s="215"/>
      <c r="O19" s="215"/>
      <c r="P19" s="215"/>
      <c r="Q19" s="215"/>
      <c r="R19" s="215"/>
      <c r="S19" s="215"/>
      <c r="T19" s="215"/>
      <c r="U19" s="215"/>
      <c r="V19" s="215"/>
      <c r="W19" s="215"/>
      <c r="X19" s="215"/>
      <c r="Y19" s="215"/>
      <c r="Z19" s="215"/>
    </row>
    <row r="20" spans="1:26" ht="12" customHeight="1" x14ac:dyDescent="0.25">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row>
    <row r="21" spans="1:26" ht="12" customHeight="1" x14ac:dyDescent="0.25">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row>
    <row r="22" spans="1:26" ht="12" customHeight="1" x14ac:dyDescent="0.2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row>
    <row r="23" spans="1:26" ht="12" customHeight="1" x14ac:dyDescent="0.2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row>
    <row r="24" spans="1:26" ht="12" customHeight="1" x14ac:dyDescent="0.2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row>
    <row r="25" spans="1:26" ht="12" customHeight="1" x14ac:dyDescent="0.2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row>
    <row r="26" spans="1:26" ht="12" customHeight="1" x14ac:dyDescent="0.2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row>
    <row r="27" spans="1:26" ht="12" customHeight="1" x14ac:dyDescent="0.2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row>
    <row r="28" spans="1:26" ht="12" customHeight="1" x14ac:dyDescent="0.2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row>
    <row r="29" spans="1:26" ht="12" customHeight="1" x14ac:dyDescent="0.25">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row>
    <row r="30" spans="1:26" ht="12" customHeight="1" x14ac:dyDescent="0.25">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row>
    <row r="31" spans="1:26" ht="12" customHeight="1" x14ac:dyDescent="0.2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row>
    <row r="32" spans="1:26" ht="12" customHeight="1" x14ac:dyDescent="0.2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row>
    <row r="33" spans="1:26" ht="12" customHeight="1" x14ac:dyDescent="0.2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row>
    <row r="34" spans="1:26" ht="12" customHeight="1" x14ac:dyDescent="0.2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row>
    <row r="35" spans="1:26" ht="12" customHeight="1" x14ac:dyDescent="0.25">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row>
    <row r="36" spans="1:26" ht="12" customHeight="1" x14ac:dyDescent="0.25">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row>
    <row r="37" spans="1:26" ht="12" customHeight="1" x14ac:dyDescent="0.2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row>
    <row r="38" spans="1:26" ht="12" customHeight="1" x14ac:dyDescent="0.2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row>
    <row r="39" spans="1:26" ht="12" customHeight="1" x14ac:dyDescent="0.2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row>
    <row r="40" spans="1:26" ht="12" customHeight="1" x14ac:dyDescent="0.25">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row>
    <row r="41" spans="1:26" ht="12" customHeight="1" x14ac:dyDescent="0.25">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row>
    <row r="42" spans="1:26" ht="12" customHeight="1" x14ac:dyDescent="0.2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row>
    <row r="43" spans="1:26" ht="12" customHeight="1" x14ac:dyDescent="0.2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row>
    <row r="44" spans="1:26" ht="12" customHeight="1" x14ac:dyDescent="0.2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row>
    <row r="45" spans="1:26" ht="12" customHeight="1" x14ac:dyDescent="0.2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row>
    <row r="46" spans="1:26" ht="12" customHeight="1" x14ac:dyDescent="0.25">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row>
    <row r="47" spans="1:26" ht="12" customHeight="1" x14ac:dyDescent="0.25">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row>
    <row r="48" spans="1:26" ht="12" customHeight="1" x14ac:dyDescent="0.25">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row>
    <row r="49" spans="1:26" ht="12" customHeight="1" x14ac:dyDescent="0.25">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row>
    <row r="50" spans="1:26" ht="12" customHeight="1" x14ac:dyDescent="0.25">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row>
    <row r="51" spans="1:26" ht="12" customHeight="1" x14ac:dyDescent="0.2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row>
    <row r="52" spans="1:26" ht="12" customHeight="1" x14ac:dyDescent="0.25">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1:26" ht="12" customHeight="1" x14ac:dyDescent="0.2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row>
    <row r="54" spans="1:26" ht="12" customHeight="1" x14ac:dyDescent="0.25">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row>
    <row r="55" spans="1:26" ht="12" customHeight="1" x14ac:dyDescent="0.2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row>
    <row r="56" spans="1:26" ht="12" customHeight="1" x14ac:dyDescent="0.25">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row>
    <row r="57" spans="1:26" ht="12" customHeight="1" x14ac:dyDescent="0.25">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row>
    <row r="58" spans="1:26" ht="12" customHeight="1" x14ac:dyDescent="0.2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row>
    <row r="59" spans="1:26" ht="12" customHeight="1" x14ac:dyDescent="0.25">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row>
    <row r="60" spans="1:26" ht="12" customHeight="1" x14ac:dyDescent="0.25">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row>
    <row r="61" spans="1:26" ht="12" customHeight="1" x14ac:dyDescent="0.25">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row>
    <row r="62" spans="1:26" ht="12" customHeight="1" x14ac:dyDescent="0.25">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row>
    <row r="63" spans="1:26" ht="12" customHeight="1" x14ac:dyDescent="0.25">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row>
    <row r="64" spans="1:26" ht="12" customHeight="1" x14ac:dyDescent="0.2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row>
    <row r="65" spans="1:26" ht="12" customHeight="1" x14ac:dyDescent="0.2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row>
    <row r="66" spans="1:26" ht="12" customHeight="1" x14ac:dyDescent="0.25">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row>
    <row r="67" spans="1:26" ht="12" customHeight="1" x14ac:dyDescent="0.25">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row>
    <row r="68" spans="1:26" ht="12" customHeight="1" x14ac:dyDescent="0.25">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row>
    <row r="69" spans="1:26" ht="12" customHeight="1" x14ac:dyDescent="0.25">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row>
    <row r="70" spans="1:26" ht="12" customHeight="1" x14ac:dyDescent="0.25">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row>
    <row r="71" spans="1:26" ht="12" customHeight="1" x14ac:dyDescent="0.25">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row>
    <row r="72" spans="1:26" ht="12" customHeight="1" x14ac:dyDescent="0.25">
      <c r="A72" s="215"/>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row>
    <row r="73" spans="1:26" ht="12" customHeight="1" x14ac:dyDescent="0.25">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row>
    <row r="74" spans="1:26" ht="12" customHeight="1" x14ac:dyDescent="0.25">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row>
    <row r="75" spans="1:26" ht="12" customHeight="1" x14ac:dyDescent="0.25">
      <c r="A75" s="215"/>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row>
    <row r="76" spans="1:26" ht="12" customHeight="1" x14ac:dyDescent="0.25">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row>
    <row r="77" spans="1:26" ht="12" customHeight="1" x14ac:dyDescent="0.25">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row>
    <row r="78" spans="1:26" ht="12" customHeight="1" x14ac:dyDescent="0.25">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row>
    <row r="79" spans="1:26" ht="12" customHeight="1" x14ac:dyDescent="0.25">
      <c r="A79" s="215"/>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row>
    <row r="80" spans="1:26" ht="12" customHeight="1" x14ac:dyDescent="0.25">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row>
    <row r="81" spans="1:26" ht="12" customHeight="1" x14ac:dyDescent="0.25">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row>
    <row r="82" spans="1:26" ht="12" customHeight="1" x14ac:dyDescent="0.25">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row>
    <row r="83" spans="1:26" ht="12" customHeight="1" x14ac:dyDescent="0.25">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row>
    <row r="84" spans="1:26" ht="12" customHeight="1" x14ac:dyDescent="0.25">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row>
    <row r="85" spans="1:26" ht="12" customHeight="1" x14ac:dyDescent="0.25">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row>
    <row r="86" spans="1:26" ht="12" customHeight="1" x14ac:dyDescent="0.25">
      <c r="A86" s="215"/>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row>
    <row r="87" spans="1:26" ht="12" customHeight="1" x14ac:dyDescent="0.25">
      <c r="A87" s="21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row>
    <row r="88" spans="1:26" ht="12" customHeight="1" x14ac:dyDescent="0.25">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row>
    <row r="89" spans="1:26" ht="12" customHeight="1" x14ac:dyDescent="0.25">
      <c r="A89" s="215"/>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row>
    <row r="90" spans="1:26" ht="12" customHeight="1" x14ac:dyDescent="0.25">
      <c r="A90" s="215"/>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row>
    <row r="91" spans="1:26" ht="12" customHeight="1" x14ac:dyDescent="0.25">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row>
    <row r="92" spans="1:26" ht="12" customHeight="1" x14ac:dyDescent="0.25">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row>
    <row r="93" spans="1:26" ht="12" customHeight="1" x14ac:dyDescent="0.25">
      <c r="A93" s="2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row>
    <row r="94" spans="1:26" ht="12" customHeight="1" x14ac:dyDescent="0.25">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row>
    <row r="95" spans="1:26" ht="12" customHeight="1" x14ac:dyDescent="0.25">
      <c r="A95" s="2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row>
    <row r="96" spans="1:26" ht="12" customHeight="1" x14ac:dyDescent="0.25">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row>
    <row r="97" spans="1:26" ht="12" customHeight="1" x14ac:dyDescent="0.25">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row>
    <row r="98" spans="1:26" ht="12" customHeight="1" x14ac:dyDescent="0.25">
      <c r="A98" s="2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row>
    <row r="99" spans="1:26" ht="12" customHeight="1" x14ac:dyDescent="0.25">
      <c r="A99" s="2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row>
    <row r="100" spans="1:26" ht="12" customHeight="1" x14ac:dyDescent="0.25">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row>
    <row r="101" spans="1:26" ht="12" customHeight="1" x14ac:dyDescent="0.25">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row>
    <row r="102" spans="1:26" ht="12" customHeight="1" x14ac:dyDescent="0.25">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row>
    <row r="103" spans="1:26" ht="12" customHeight="1" x14ac:dyDescent="0.25">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row>
    <row r="104" spans="1:26" ht="12" customHeight="1" x14ac:dyDescent="0.25">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row>
    <row r="105" spans="1:26" ht="12" customHeight="1" x14ac:dyDescent="0.2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row>
    <row r="106" spans="1:26" ht="12" customHeight="1" x14ac:dyDescent="0.25">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row>
    <row r="107" spans="1:26" ht="12" customHeight="1" x14ac:dyDescent="0.25">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row>
    <row r="108" spans="1:26" ht="12" customHeight="1" x14ac:dyDescent="0.25">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row>
    <row r="109" spans="1:26" ht="12" customHeight="1" x14ac:dyDescent="0.25">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row>
    <row r="110" spans="1:26" ht="12" customHeight="1" x14ac:dyDescent="0.25">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row>
    <row r="111" spans="1:26" ht="12" customHeight="1" x14ac:dyDescent="0.25">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row>
    <row r="112" spans="1:26" ht="12" customHeight="1" x14ac:dyDescent="0.25">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row>
    <row r="113" spans="1:26" ht="12" customHeight="1" x14ac:dyDescent="0.25">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row>
    <row r="114" spans="1:26" ht="12" customHeight="1" x14ac:dyDescent="0.25">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row>
    <row r="115" spans="1:26" ht="12" customHeight="1" x14ac:dyDescent="0.25">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row>
    <row r="116" spans="1:26" ht="12" customHeight="1" x14ac:dyDescent="0.25">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row>
    <row r="117" spans="1:26" ht="12" customHeight="1" x14ac:dyDescent="0.25">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row>
    <row r="118" spans="1:26" ht="12" customHeight="1" x14ac:dyDescent="0.25">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row>
    <row r="119" spans="1:26" ht="12" customHeight="1" x14ac:dyDescent="0.25">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row>
    <row r="120" spans="1:26" ht="12" customHeight="1" x14ac:dyDescent="0.25">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row>
    <row r="121" spans="1:26" ht="12" customHeight="1" x14ac:dyDescent="0.25">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row>
    <row r="122" spans="1:26" ht="12" customHeight="1" x14ac:dyDescent="0.25">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row>
    <row r="123" spans="1:26" ht="12" customHeight="1" x14ac:dyDescent="0.25">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row>
    <row r="124" spans="1:26" ht="12" customHeight="1" x14ac:dyDescent="0.25">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row>
    <row r="125" spans="1:26" ht="12" customHeight="1" x14ac:dyDescent="0.25">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row>
    <row r="126" spans="1:26" ht="12" customHeight="1" x14ac:dyDescent="0.25">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row>
    <row r="127" spans="1:26" ht="12" customHeight="1" x14ac:dyDescent="0.25">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row>
    <row r="128" spans="1:26" ht="12" customHeight="1" x14ac:dyDescent="0.25">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row>
    <row r="129" spans="1:26" ht="12" customHeight="1" x14ac:dyDescent="0.25">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row>
    <row r="130" spans="1:26" ht="12" customHeight="1" x14ac:dyDescent="0.25">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row>
    <row r="131" spans="1:26" ht="12" customHeight="1" x14ac:dyDescent="0.25">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row>
    <row r="132" spans="1:26" ht="12" customHeight="1" x14ac:dyDescent="0.25">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row>
    <row r="133" spans="1:26" ht="12" customHeight="1" x14ac:dyDescent="0.25">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row>
    <row r="134" spans="1:26" ht="12" customHeight="1" x14ac:dyDescent="0.25">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row>
    <row r="135" spans="1:26" ht="12" customHeight="1" x14ac:dyDescent="0.25">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row>
    <row r="136" spans="1:26" ht="12" customHeight="1" x14ac:dyDescent="0.25">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row>
    <row r="137" spans="1:26" ht="12" customHeight="1" x14ac:dyDescent="0.25">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row>
    <row r="138" spans="1:26" ht="12" customHeight="1" x14ac:dyDescent="0.25">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row>
    <row r="139" spans="1:26" ht="12" customHeight="1" x14ac:dyDescent="0.25">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row>
    <row r="140" spans="1:26" ht="12" customHeight="1" x14ac:dyDescent="0.25">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row>
    <row r="141" spans="1:26" ht="12" customHeight="1" x14ac:dyDescent="0.25">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row>
    <row r="142" spans="1:26" ht="12" customHeight="1" x14ac:dyDescent="0.25">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row>
    <row r="143" spans="1:26" ht="12" customHeight="1" x14ac:dyDescent="0.25">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row>
    <row r="144" spans="1:26" ht="12" customHeight="1" x14ac:dyDescent="0.25">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row>
    <row r="145" spans="1:26" ht="12" customHeight="1" x14ac:dyDescent="0.25">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row>
    <row r="146" spans="1:26" ht="12" customHeight="1" x14ac:dyDescent="0.25">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row>
    <row r="147" spans="1:26" ht="12" customHeight="1" x14ac:dyDescent="0.25">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row>
    <row r="148" spans="1:26" ht="12" customHeight="1" x14ac:dyDescent="0.25">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row>
    <row r="149" spans="1:26" ht="12" customHeight="1" x14ac:dyDescent="0.25">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row>
    <row r="150" spans="1:26" ht="12" customHeight="1" x14ac:dyDescent="0.25">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row>
    <row r="151" spans="1:26" ht="12" customHeight="1" x14ac:dyDescent="0.25">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row>
    <row r="152" spans="1:26" ht="12" customHeight="1" x14ac:dyDescent="0.25">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row>
    <row r="153" spans="1:26" ht="12" customHeight="1" x14ac:dyDescent="0.25">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row>
    <row r="154" spans="1:26" ht="12" customHeight="1" x14ac:dyDescent="0.25">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row>
    <row r="155" spans="1:26" ht="12" customHeight="1" x14ac:dyDescent="0.25">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row>
    <row r="156" spans="1:26" ht="12" customHeight="1" x14ac:dyDescent="0.25">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row>
    <row r="157" spans="1:26" ht="12" customHeight="1" x14ac:dyDescent="0.25">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row>
    <row r="158" spans="1:26" ht="12" customHeight="1" x14ac:dyDescent="0.25">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row>
    <row r="159" spans="1:26" ht="12" customHeight="1" x14ac:dyDescent="0.25">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row>
    <row r="160" spans="1:26" ht="12" customHeight="1" x14ac:dyDescent="0.25">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row>
    <row r="161" spans="1:26" ht="12" customHeight="1" x14ac:dyDescent="0.25">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row>
    <row r="162" spans="1:26" ht="12" customHeight="1" x14ac:dyDescent="0.25">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row>
    <row r="163" spans="1:26" ht="12" customHeight="1" x14ac:dyDescent="0.25">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row>
    <row r="164" spans="1:26" ht="12" customHeight="1" x14ac:dyDescent="0.25">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row>
    <row r="165" spans="1:26" ht="12" customHeight="1" x14ac:dyDescent="0.25">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row>
    <row r="166" spans="1:26" ht="12" customHeight="1" x14ac:dyDescent="0.25">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row>
    <row r="167" spans="1:26" ht="12" customHeight="1" x14ac:dyDescent="0.25">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row>
    <row r="168" spans="1:26" ht="12" customHeight="1" x14ac:dyDescent="0.25">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row>
    <row r="169" spans="1:26" ht="12" customHeight="1" x14ac:dyDescent="0.25">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row>
    <row r="170" spans="1:26" ht="12" customHeight="1" x14ac:dyDescent="0.25">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row>
    <row r="171" spans="1:26" ht="12" customHeight="1" x14ac:dyDescent="0.25">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row>
    <row r="172" spans="1:26" ht="12" customHeight="1" x14ac:dyDescent="0.25">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row>
    <row r="173" spans="1:26" ht="12" customHeight="1" x14ac:dyDescent="0.25">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row>
    <row r="174" spans="1:26" ht="12" customHeight="1" x14ac:dyDescent="0.25">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row>
    <row r="175" spans="1:26" ht="12" customHeight="1" x14ac:dyDescent="0.25">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row>
    <row r="176" spans="1:26" ht="12" customHeight="1" x14ac:dyDescent="0.25">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row>
    <row r="177" spans="1:26" ht="12" customHeight="1" x14ac:dyDescent="0.25">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row>
    <row r="178" spans="1:26" ht="12" customHeight="1" x14ac:dyDescent="0.25">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row>
    <row r="179" spans="1:26" ht="12" customHeight="1" x14ac:dyDescent="0.25">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row>
    <row r="180" spans="1:26" ht="12" customHeight="1" x14ac:dyDescent="0.25">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row>
    <row r="181" spans="1:26" ht="12" customHeight="1" x14ac:dyDescent="0.25">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row>
    <row r="182" spans="1:26" ht="12" customHeight="1" x14ac:dyDescent="0.25">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row>
    <row r="183" spans="1:26" ht="12" customHeight="1" x14ac:dyDescent="0.25">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row>
    <row r="184" spans="1:26" ht="12" customHeight="1" x14ac:dyDescent="0.25">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row>
    <row r="185" spans="1:26" ht="12" customHeight="1" x14ac:dyDescent="0.25">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row>
    <row r="186" spans="1:26" ht="12" customHeight="1" x14ac:dyDescent="0.25">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row>
    <row r="187" spans="1:26" ht="12" customHeight="1" x14ac:dyDescent="0.25">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row>
    <row r="188" spans="1:26" ht="12" customHeight="1" x14ac:dyDescent="0.25">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row>
    <row r="189" spans="1:26" ht="12" customHeight="1" x14ac:dyDescent="0.25">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row>
    <row r="190" spans="1:26" ht="12" customHeight="1" x14ac:dyDescent="0.25">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row>
    <row r="191" spans="1:26" ht="12" customHeight="1" x14ac:dyDescent="0.25">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row>
    <row r="192" spans="1:26" ht="12" customHeight="1" x14ac:dyDescent="0.25">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row>
    <row r="193" spans="1:26" ht="12" customHeight="1" x14ac:dyDescent="0.25">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row>
    <row r="194" spans="1:26" ht="12" customHeight="1" x14ac:dyDescent="0.25">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row>
    <row r="195" spans="1:26" ht="12" customHeight="1" x14ac:dyDescent="0.25">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row>
    <row r="196" spans="1:26" ht="12" customHeight="1" x14ac:dyDescent="0.25">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row>
    <row r="197" spans="1:26" ht="12" customHeight="1" x14ac:dyDescent="0.25">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row>
    <row r="198" spans="1:26" ht="12" customHeight="1" x14ac:dyDescent="0.25">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row>
    <row r="199" spans="1:26" ht="12" customHeight="1" x14ac:dyDescent="0.25">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row>
    <row r="200" spans="1:26" ht="12" customHeight="1" x14ac:dyDescent="0.25">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row>
    <row r="201" spans="1:26" ht="12" customHeight="1" x14ac:dyDescent="0.25">
      <c r="A201" s="215"/>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row>
    <row r="202" spans="1:26" ht="12" customHeight="1" x14ac:dyDescent="0.25">
      <c r="A202" s="215"/>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row>
    <row r="203" spans="1:26" ht="12" customHeight="1" x14ac:dyDescent="0.25">
      <c r="A203" s="215"/>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row>
    <row r="204" spans="1:26" ht="12" customHeight="1" x14ac:dyDescent="0.25">
      <c r="A204" s="215"/>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row>
    <row r="205" spans="1:26" ht="12" customHeight="1" x14ac:dyDescent="0.25">
      <c r="A205" s="215"/>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row>
    <row r="206" spans="1:26" ht="12" customHeight="1" x14ac:dyDescent="0.25">
      <c r="A206" s="215"/>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row>
    <row r="207" spans="1:26" ht="12" customHeight="1" x14ac:dyDescent="0.25">
      <c r="A207" s="215"/>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row>
    <row r="208" spans="1:26" ht="12" customHeight="1" x14ac:dyDescent="0.25">
      <c r="A208" s="215"/>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row>
    <row r="209" spans="1:26" ht="12" customHeight="1" x14ac:dyDescent="0.25">
      <c r="A209" s="215"/>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row>
    <row r="210" spans="1:26" ht="12" customHeight="1" x14ac:dyDescent="0.25">
      <c r="A210" s="215"/>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row>
    <row r="211" spans="1:26" ht="12" customHeight="1" x14ac:dyDescent="0.25">
      <c r="A211" s="215"/>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row>
    <row r="212" spans="1:26" ht="12" customHeight="1" x14ac:dyDescent="0.25">
      <c r="A212" s="215"/>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row>
    <row r="213" spans="1:26" ht="12" customHeight="1" x14ac:dyDescent="0.25">
      <c r="A213" s="215"/>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row>
    <row r="214" spans="1:26" ht="12" customHeight="1" x14ac:dyDescent="0.25">
      <c r="A214" s="21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row>
    <row r="215" spans="1:26" ht="12" customHeight="1" x14ac:dyDescent="0.25">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row>
    <row r="216" spans="1:26" ht="12" customHeight="1" x14ac:dyDescent="0.25">
      <c r="A216" s="21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row>
    <row r="217" spans="1:26" ht="12" customHeight="1" x14ac:dyDescent="0.25">
      <c r="A217" s="21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row>
    <row r="218" spans="1:26" ht="12" customHeight="1" x14ac:dyDescent="0.25">
      <c r="A218" s="21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row>
    <row r="219" spans="1:26" ht="12" customHeight="1" x14ac:dyDescent="0.25">
      <c r="A219" s="21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row>
    <row r="220" spans="1:26" ht="12" customHeight="1" x14ac:dyDescent="0.25">
      <c r="A220" s="21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15" width="10.7109375" customWidth="1"/>
  </cols>
  <sheetData>
    <row r="1" spans="1:15" x14ac:dyDescent="0.25">
      <c r="A1" s="519" t="s">
        <v>672</v>
      </c>
      <c r="B1" s="519" t="s">
        <v>673</v>
      </c>
      <c r="C1" s="520" t="s">
        <v>127</v>
      </c>
      <c r="D1" s="407"/>
      <c r="E1" s="407"/>
      <c r="F1" s="407"/>
      <c r="G1" s="407"/>
      <c r="H1" s="407"/>
      <c r="I1" s="407"/>
      <c r="J1" s="407"/>
      <c r="K1" s="405"/>
      <c r="L1" s="519" t="s">
        <v>128</v>
      </c>
      <c r="M1" s="519" t="s">
        <v>572</v>
      </c>
      <c r="N1" s="519" t="s">
        <v>674</v>
      </c>
    </row>
    <row r="2" spans="1:15" ht="30" x14ac:dyDescent="0.25">
      <c r="A2" s="410"/>
      <c r="B2" s="410"/>
      <c r="C2" s="247" t="s">
        <v>675</v>
      </c>
      <c r="D2" s="247" t="s">
        <v>132</v>
      </c>
      <c r="E2" s="247" t="s">
        <v>133</v>
      </c>
      <c r="F2" s="247" t="s">
        <v>134</v>
      </c>
      <c r="G2" s="247" t="s">
        <v>567</v>
      </c>
      <c r="H2" s="247" t="s">
        <v>568</v>
      </c>
      <c r="I2" s="247" t="s">
        <v>569</v>
      </c>
      <c r="J2" s="247" t="s">
        <v>570</v>
      </c>
      <c r="K2" s="247" t="s">
        <v>571</v>
      </c>
      <c r="L2" s="410"/>
      <c r="M2" s="410"/>
      <c r="N2" s="410"/>
      <c r="O2" s="97" t="s">
        <v>673</v>
      </c>
    </row>
    <row r="3" spans="1:15" ht="120" x14ac:dyDescent="0.25">
      <c r="A3" s="248" t="s">
        <v>676</v>
      </c>
      <c r="B3" s="249" t="s">
        <v>677</v>
      </c>
      <c r="C3" s="250" t="s">
        <v>678</v>
      </c>
      <c r="D3" s="251" t="s">
        <v>679</v>
      </c>
      <c r="E3" s="250" t="s">
        <v>680</v>
      </c>
      <c r="F3" s="251" t="s">
        <v>681</v>
      </c>
      <c r="G3" s="250">
        <v>2.31</v>
      </c>
      <c r="H3" s="250">
        <v>2.38</v>
      </c>
      <c r="I3" s="250"/>
      <c r="J3" s="250">
        <v>2.42</v>
      </c>
      <c r="K3" s="250"/>
      <c r="L3" s="251" t="s">
        <v>682</v>
      </c>
      <c r="M3" s="251" t="s">
        <v>683</v>
      </c>
      <c r="N3" s="251" t="s">
        <v>684</v>
      </c>
      <c r="O3" s="97" t="str">
        <f t="shared" ref="O3:O107" si="0">B3</f>
        <v>DESARROLLO FISICO Y SOSTENIBILIDAD 
DFS</v>
      </c>
    </row>
    <row r="4" spans="1:15" ht="105" x14ac:dyDescent="0.25">
      <c r="A4" s="248" t="s">
        <v>676</v>
      </c>
      <c r="B4" s="249" t="s">
        <v>677</v>
      </c>
      <c r="C4" s="250" t="s">
        <v>685</v>
      </c>
      <c r="D4" s="251" t="s">
        <v>686</v>
      </c>
      <c r="E4" s="250" t="s">
        <v>178</v>
      </c>
      <c r="F4" s="251" t="s">
        <v>687</v>
      </c>
      <c r="G4" s="252">
        <v>0.85</v>
      </c>
      <c r="H4" s="252">
        <v>0.9</v>
      </c>
      <c r="I4" s="252"/>
      <c r="J4" s="252">
        <v>0.9</v>
      </c>
      <c r="K4" s="252"/>
      <c r="L4" s="251" t="s">
        <v>688</v>
      </c>
      <c r="M4" s="251" t="s">
        <v>689</v>
      </c>
      <c r="N4" s="251" t="s">
        <v>684</v>
      </c>
      <c r="O4" s="97" t="str">
        <f t="shared" si="0"/>
        <v>DESARROLLO FISICO Y SOSTENIBILIDAD 
DFS</v>
      </c>
    </row>
    <row r="5" spans="1:15" ht="90" x14ac:dyDescent="0.25">
      <c r="A5" s="248" t="s">
        <v>676</v>
      </c>
      <c r="B5" s="249" t="s">
        <v>677</v>
      </c>
      <c r="C5" s="250" t="s">
        <v>690</v>
      </c>
      <c r="D5" s="251" t="s">
        <v>691</v>
      </c>
      <c r="E5" s="250" t="s">
        <v>639</v>
      </c>
      <c r="F5" s="251" t="s">
        <v>692</v>
      </c>
      <c r="G5" s="252">
        <v>0.80869999999999997</v>
      </c>
      <c r="H5" s="252">
        <v>0.82</v>
      </c>
      <c r="I5" s="252"/>
      <c r="J5" s="252">
        <v>0.84</v>
      </c>
      <c r="K5" s="252"/>
      <c r="L5" s="251" t="s">
        <v>693</v>
      </c>
      <c r="M5" s="251" t="s">
        <v>694</v>
      </c>
      <c r="N5" s="251" t="s">
        <v>684</v>
      </c>
      <c r="O5" s="97" t="str">
        <f t="shared" si="0"/>
        <v>DESARROLLO FISICO Y SOSTENIBILIDAD 
DFS</v>
      </c>
    </row>
    <row r="6" spans="1:15" ht="409.5" x14ac:dyDescent="0.25">
      <c r="A6" s="248" t="s">
        <v>676</v>
      </c>
      <c r="B6" s="249" t="s">
        <v>677</v>
      </c>
      <c r="C6" s="250" t="s">
        <v>695</v>
      </c>
      <c r="D6" s="251" t="s">
        <v>696</v>
      </c>
      <c r="E6" s="250" t="s">
        <v>697</v>
      </c>
      <c r="F6" s="251" t="s">
        <v>698</v>
      </c>
      <c r="G6" s="252">
        <v>0.86799999999999999</v>
      </c>
      <c r="H6" s="252">
        <v>0.97130000000000005</v>
      </c>
      <c r="I6" s="252"/>
      <c r="J6" s="252" t="s">
        <v>699</v>
      </c>
      <c r="K6" s="252"/>
      <c r="L6" s="251" t="s">
        <v>700</v>
      </c>
      <c r="M6" s="251" t="s">
        <v>701</v>
      </c>
      <c r="N6" s="250" t="s">
        <v>702</v>
      </c>
      <c r="O6" s="97" t="str">
        <f t="shared" si="0"/>
        <v>DESARROLLO FISICO Y SOSTENIBILIDAD 
DFS</v>
      </c>
    </row>
    <row r="7" spans="1:15" ht="132" x14ac:dyDescent="0.25">
      <c r="A7" s="248" t="s">
        <v>676</v>
      </c>
      <c r="B7" s="253" t="s">
        <v>703</v>
      </c>
      <c r="C7" s="254" t="s">
        <v>704</v>
      </c>
      <c r="D7" s="255" t="s">
        <v>705</v>
      </c>
      <c r="E7" s="256" t="s">
        <v>178</v>
      </c>
      <c r="F7" s="254" t="s">
        <v>706</v>
      </c>
      <c r="G7" s="257">
        <v>0.50729999999999997</v>
      </c>
      <c r="H7" s="257">
        <v>0.65110000000000001</v>
      </c>
      <c r="I7" s="257"/>
      <c r="J7" s="257">
        <v>0.7</v>
      </c>
      <c r="K7" s="257"/>
      <c r="L7" s="254" t="s">
        <v>707</v>
      </c>
      <c r="M7" s="254" t="s">
        <v>708</v>
      </c>
      <c r="N7" s="256" t="s">
        <v>709</v>
      </c>
      <c r="O7" s="97" t="str">
        <f t="shared" si="0"/>
        <v>DESARROLLO INFORMATICO Y COMIUNICACIONES
DIC</v>
      </c>
    </row>
    <row r="8" spans="1:15" ht="165" x14ac:dyDescent="0.25">
      <c r="A8" s="248" t="s">
        <v>676</v>
      </c>
      <c r="B8" s="253" t="s">
        <v>703</v>
      </c>
      <c r="C8" s="254" t="s">
        <v>710</v>
      </c>
      <c r="D8" s="255" t="s">
        <v>711</v>
      </c>
      <c r="E8" s="256" t="s">
        <v>178</v>
      </c>
      <c r="F8" s="258" t="s">
        <v>712</v>
      </c>
      <c r="G8" s="257">
        <v>0.36070000000000002</v>
      </c>
      <c r="H8" s="257">
        <v>0.4496</v>
      </c>
      <c r="I8" s="257"/>
      <c r="J8" s="257">
        <v>0.5</v>
      </c>
      <c r="K8" s="257"/>
      <c r="L8" s="254" t="s">
        <v>713</v>
      </c>
      <c r="M8" s="254" t="s">
        <v>708</v>
      </c>
      <c r="N8" s="256" t="s">
        <v>709</v>
      </c>
      <c r="O8" s="97" t="str">
        <f t="shared" si="0"/>
        <v>DESARROLLO INFORMATICO Y COMIUNICACIONES
DIC</v>
      </c>
    </row>
    <row r="9" spans="1:15" ht="214.5" x14ac:dyDescent="0.25">
      <c r="A9" s="248" t="s">
        <v>676</v>
      </c>
      <c r="B9" s="253" t="s">
        <v>703</v>
      </c>
      <c r="C9" s="254" t="s">
        <v>714</v>
      </c>
      <c r="D9" s="255" t="s">
        <v>715</v>
      </c>
      <c r="E9" s="256" t="s">
        <v>178</v>
      </c>
      <c r="F9" s="258" t="s">
        <v>716</v>
      </c>
      <c r="G9" s="257">
        <v>0.71</v>
      </c>
      <c r="H9" s="257">
        <v>0.80759999999999998</v>
      </c>
      <c r="I9" s="257"/>
      <c r="J9" s="257">
        <v>0.9</v>
      </c>
      <c r="K9" s="257"/>
      <c r="L9" s="254" t="s">
        <v>717</v>
      </c>
      <c r="M9" s="254" t="s">
        <v>708</v>
      </c>
      <c r="N9" s="256" t="s">
        <v>709</v>
      </c>
      <c r="O9" s="97" t="str">
        <f t="shared" si="0"/>
        <v>DESARROLLO INFORMATICO Y COMIUNICACIONES
DIC</v>
      </c>
    </row>
    <row r="10" spans="1:15" ht="148.5" x14ac:dyDescent="0.25">
      <c r="A10" s="248" t="s">
        <v>676</v>
      </c>
      <c r="B10" s="253" t="s">
        <v>703</v>
      </c>
      <c r="C10" s="254" t="s">
        <v>718</v>
      </c>
      <c r="D10" s="255" t="s">
        <v>719</v>
      </c>
      <c r="E10" s="256" t="s">
        <v>178</v>
      </c>
      <c r="F10" s="258" t="s">
        <v>720</v>
      </c>
      <c r="G10" s="257">
        <v>0.75380000000000003</v>
      </c>
      <c r="H10" s="257">
        <v>0.80759999999999998</v>
      </c>
      <c r="I10" s="257"/>
      <c r="J10" s="257">
        <v>0.9</v>
      </c>
      <c r="K10" s="257"/>
      <c r="L10" s="254" t="s">
        <v>721</v>
      </c>
      <c r="M10" s="254" t="s">
        <v>708</v>
      </c>
      <c r="N10" s="256" t="s">
        <v>722</v>
      </c>
      <c r="O10" s="97" t="str">
        <f t="shared" si="0"/>
        <v>DESARROLLO INFORMATICO Y COMIUNICACIONES
DIC</v>
      </c>
    </row>
    <row r="11" spans="1:15" ht="165" x14ac:dyDescent="0.3">
      <c r="A11" s="248" t="s">
        <v>676</v>
      </c>
      <c r="B11" s="253" t="s">
        <v>723</v>
      </c>
      <c r="C11" s="259" t="s">
        <v>724</v>
      </c>
      <c r="D11" s="255" t="s">
        <v>725</v>
      </c>
      <c r="E11" s="256" t="s">
        <v>178</v>
      </c>
      <c r="F11" s="260" t="s">
        <v>726</v>
      </c>
      <c r="G11" s="261">
        <v>1</v>
      </c>
      <c r="H11" s="261">
        <v>1</v>
      </c>
      <c r="I11" s="261"/>
      <c r="J11" s="261">
        <v>1</v>
      </c>
      <c r="K11" s="261"/>
      <c r="L11" s="261" t="s">
        <v>727</v>
      </c>
      <c r="M11" s="254" t="s">
        <v>728</v>
      </c>
      <c r="N11" s="254" t="s">
        <v>729</v>
      </c>
      <c r="O11" s="97" t="str">
        <f t="shared" si="0"/>
        <v>DESARROLLO FINANCIERO 
DF</v>
      </c>
    </row>
    <row r="12" spans="1:15" ht="132" x14ac:dyDescent="0.3">
      <c r="A12" s="248" t="s">
        <v>676</v>
      </c>
      <c r="B12" s="253" t="s">
        <v>723</v>
      </c>
      <c r="C12" s="259" t="s">
        <v>730</v>
      </c>
      <c r="D12" s="255" t="s">
        <v>731</v>
      </c>
      <c r="E12" s="256" t="s">
        <v>178</v>
      </c>
      <c r="F12" s="260" t="s">
        <v>732</v>
      </c>
      <c r="G12" s="257">
        <v>0.99080000000000001</v>
      </c>
      <c r="H12" s="261">
        <v>1</v>
      </c>
      <c r="I12" s="261"/>
      <c r="J12" s="261">
        <v>1</v>
      </c>
      <c r="K12" s="261"/>
      <c r="L12" s="261" t="s">
        <v>733</v>
      </c>
      <c r="M12" s="254" t="s">
        <v>734</v>
      </c>
      <c r="N12" s="254" t="s">
        <v>729</v>
      </c>
      <c r="O12" s="97" t="str">
        <f t="shared" si="0"/>
        <v>DESARROLLO FINANCIERO 
DF</v>
      </c>
    </row>
    <row r="13" spans="1:15" ht="115.5" x14ac:dyDescent="0.3">
      <c r="A13" s="248" t="s">
        <v>676</v>
      </c>
      <c r="B13" s="253" t="s">
        <v>723</v>
      </c>
      <c r="C13" s="259" t="s">
        <v>735</v>
      </c>
      <c r="D13" s="255" t="s">
        <v>736</v>
      </c>
      <c r="E13" s="256" t="s">
        <v>178</v>
      </c>
      <c r="F13" s="260" t="s">
        <v>737</v>
      </c>
      <c r="G13" s="257">
        <v>0.57089999999999996</v>
      </c>
      <c r="H13" s="261">
        <v>0.65</v>
      </c>
      <c r="I13" s="261"/>
      <c r="J13" s="261">
        <v>0.65</v>
      </c>
      <c r="K13" s="261"/>
      <c r="L13" s="261" t="s">
        <v>738</v>
      </c>
      <c r="M13" s="254" t="s">
        <v>739</v>
      </c>
      <c r="N13" s="254" t="s">
        <v>729</v>
      </c>
      <c r="O13" s="97" t="str">
        <f t="shared" si="0"/>
        <v>DESARROLLO FINANCIERO 
DF</v>
      </c>
    </row>
    <row r="14" spans="1:15" ht="247.5" x14ac:dyDescent="0.25">
      <c r="A14" s="248" t="s">
        <v>676</v>
      </c>
      <c r="B14" s="253" t="s">
        <v>723</v>
      </c>
      <c r="C14" s="259" t="s">
        <v>740</v>
      </c>
      <c r="D14" s="255" t="s">
        <v>741</v>
      </c>
      <c r="E14" s="256" t="s">
        <v>178</v>
      </c>
      <c r="F14" s="254" t="s">
        <v>742</v>
      </c>
      <c r="G14" s="257">
        <v>0.2928</v>
      </c>
      <c r="H14" s="257">
        <v>0.48830000000000001</v>
      </c>
      <c r="I14" s="257"/>
      <c r="J14" s="257">
        <v>1</v>
      </c>
      <c r="K14" s="257"/>
      <c r="L14" s="261" t="s">
        <v>743</v>
      </c>
      <c r="M14" s="254" t="s">
        <v>744</v>
      </c>
      <c r="N14" s="254" t="s">
        <v>729</v>
      </c>
      <c r="O14" s="97" t="str">
        <f t="shared" si="0"/>
        <v>DESARROLLO FINANCIERO 
DF</v>
      </c>
    </row>
    <row r="15" spans="1:15" ht="99" x14ac:dyDescent="0.25">
      <c r="A15" s="248" t="s">
        <v>676</v>
      </c>
      <c r="B15" s="253" t="s">
        <v>723</v>
      </c>
      <c r="C15" s="259" t="s">
        <v>745</v>
      </c>
      <c r="D15" s="255" t="s">
        <v>746</v>
      </c>
      <c r="E15" s="256" t="s">
        <v>178</v>
      </c>
      <c r="F15" s="254" t="s">
        <v>747</v>
      </c>
      <c r="G15" s="257">
        <v>0.2</v>
      </c>
      <c r="H15" s="261">
        <v>0.4</v>
      </c>
      <c r="I15" s="261"/>
      <c r="J15" s="261">
        <v>1</v>
      </c>
      <c r="K15" s="261"/>
      <c r="L15" s="261" t="s">
        <v>748</v>
      </c>
      <c r="M15" s="254" t="s">
        <v>749</v>
      </c>
      <c r="N15" s="254" t="s">
        <v>729</v>
      </c>
      <c r="O15" s="97" t="str">
        <f t="shared" si="0"/>
        <v>DESARROLLO FINANCIERO 
DF</v>
      </c>
    </row>
    <row r="16" spans="1:15" ht="165" x14ac:dyDescent="0.25">
      <c r="A16" s="248" t="s">
        <v>676</v>
      </c>
      <c r="B16" s="262" t="s">
        <v>750</v>
      </c>
      <c r="C16" s="254" t="s">
        <v>751</v>
      </c>
      <c r="D16" s="255" t="s">
        <v>752</v>
      </c>
      <c r="E16" s="256" t="s">
        <v>178</v>
      </c>
      <c r="F16" s="254" t="s">
        <v>753</v>
      </c>
      <c r="G16" s="257">
        <v>0.58120000000000005</v>
      </c>
      <c r="H16" s="263">
        <v>0.77549999999999997</v>
      </c>
      <c r="I16" s="263"/>
      <c r="J16" s="263">
        <v>1</v>
      </c>
      <c r="K16" s="263"/>
      <c r="L16" s="254" t="s">
        <v>754</v>
      </c>
      <c r="M16" s="254" t="s">
        <v>755</v>
      </c>
      <c r="N16" s="264" t="s">
        <v>756</v>
      </c>
      <c r="O16" s="97" t="str">
        <f t="shared" si="0"/>
        <v>DESARROLLO HUMANO Y ORGANIZACIONAL 
DHO</v>
      </c>
    </row>
    <row r="17" spans="1:15" ht="165" x14ac:dyDescent="0.3">
      <c r="A17" s="248" t="s">
        <v>676</v>
      </c>
      <c r="B17" s="262" t="s">
        <v>750</v>
      </c>
      <c r="C17" s="254" t="s">
        <v>757</v>
      </c>
      <c r="D17" s="255" t="s">
        <v>758</v>
      </c>
      <c r="E17" s="256" t="s">
        <v>178</v>
      </c>
      <c r="F17" s="260" t="s">
        <v>759</v>
      </c>
      <c r="G17" s="257">
        <v>0.79600000000000004</v>
      </c>
      <c r="H17" s="263" t="s">
        <v>760</v>
      </c>
      <c r="I17" s="263"/>
      <c r="J17" s="263" t="s">
        <v>760</v>
      </c>
      <c r="K17" s="263"/>
      <c r="L17" s="254" t="s">
        <v>761</v>
      </c>
      <c r="M17" s="522" t="s">
        <v>762</v>
      </c>
      <c r="N17" s="264" t="s">
        <v>756</v>
      </c>
      <c r="O17" s="97" t="str">
        <f t="shared" si="0"/>
        <v>DESARROLLO HUMANO Y ORGANIZACIONAL 
DHO</v>
      </c>
    </row>
    <row r="18" spans="1:15" ht="115.5" x14ac:dyDescent="0.3">
      <c r="A18" s="248" t="s">
        <v>676</v>
      </c>
      <c r="B18" s="262" t="s">
        <v>750</v>
      </c>
      <c r="C18" s="254" t="s">
        <v>763</v>
      </c>
      <c r="D18" s="255" t="s">
        <v>764</v>
      </c>
      <c r="E18" s="256" t="s">
        <v>178</v>
      </c>
      <c r="F18" s="260" t="s">
        <v>765</v>
      </c>
      <c r="G18" s="257">
        <v>0.79700000000000004</v>
      </c>
      <c r="H18" s="263">
        <v>0.77</v>
      </c>
      <c r="I18" s="263"/>
      <c r="J18" s="263">
        <v>0.79</v>
      </c>
      <c r="K18" s="263"/>
      <c r="L18" s="254" t="s">
        <v>766</v>
      </c>
      <c r="M18" s="410"/>
      <c r="N18" s="264" t="s">
        <v>756</v>
      </c>
      <c r="O18" s="97" t="str">
        <f t="shared" si="0"/>
        <v>DESARROLLO HUMANO Y ORGANIZACIONAL 
DHO</v>
      </c>
    </row>
    <row r="19" spans="1:15" ht="148.5" x14ac:dyDescent="0.3">
      <c r="A19" s="248" t="s">
        <v>676</v>
      </c>
      <c r="B19" s="262" t="s">
        <v>750</v>
      </c>
      <c r="C19" s="254" t="s">
        <v>767</v>
      </c>
      <c r="D19" s="255" t="s">
        <v>768</v>
      </c>
      <c r="E19" s="256" t="s">
        <v>178</v>
      </c>
      <c r="F19" s="260" t="s">
        <v>769</v>
      </c>
      <c r="G19" s="263">
        <v>0.42420000000000002</v>
      </c>
      <c r="H19" s="263">
        <v>0.7504424778761063</v>
      </c>
      <c r="I19" s="263"/>
      <c r="J19" s="263">
        <v>1</v>
      </c>
      <c r="K19" s="263"/>
      <c r="L19" s="254" t="s">
        <v>770</v>
      </c>
      <c r="M19" s="265" t="s">
        <v>771</v>
      </c>
      <c r="N19" s="264" t="s">
        <v>772</v>
      </c>
      <c r="O19" s="97" t="str">
        <f t="shared" si="0"/>
        <v>DESARROLLO HUMANO Y ORGANIZACIONAL 
DHO</v>
      </c>
    </row>
    <row r="20" spans="1:15" ht="132" x14ac:dyDescent="0.25">
      <c r="A20" s="248" t="s">
        <v>676</v>
      </c>
      <c r="B20" s="262" t="s">
        <v>750</v>
      </c>
      <c r="C20" s="254" t="s">
        <v>773</v>
      </c>
      <c r="D20" s="255" t="s">
        <v>774</v>
      </c>
      <c r="E20" s="256" t="s">
        <v>178</v>
      </c>
      <c r="F20" s="254" t="s">
        <v>775</v>
      </c>
      <c r="G20" s="257">
        <v>0.84</v>
      </c>
      <c r="H20" s="263">
        <v>0.95</v>
      </c>
      <c r="I20" s="263"/>
      <c r="J20" s="263">
        <v>0.95</v>
      </c>
      <c r="K20" s="263"/>
      <c r="L20" s="254" t="s">
        <v>776</v>
      </c>
      <c r="M20" s="265" t="s">
        <v>777</v>
      </c>
      <c r="N20" s="264" t="s">
        <v>772</v>
      </c>
      <c r="O20" s="97" t="str">
        <f t="shared" si="0"/>
        <v>DESARROLLO HUMANO Y ORGANIZACIONAL 
DHO</v>
      </c>
    </row>
    <row r="21" spans="1:15" ht="15.75" customHeight="1" x14ac:dyDescent="0.25">
      <c r="A21" s="248" t="s">
        <v>676</v>
      </c>
      <c r="B21" s="262" t="s">
        <v>750</v>
      </c>
      <c r="C21" s="254" t="s">
        <v>778</v>
      </c>
      <c r="D21" s="255" t="s">
        <v>779</v>
      </c>
      <c r="E21" s="256" t="s">
        <v>178</v>
      </c>
      <c r="F21" s="254" t="s">
        <v>780</v>
      </c>
      <c r="G21" s="257">
        <v>0.77800000000000002</v>
      </c>
      <c r="H21" s="263">
        <v>0.91666666666666674</v>
      </c>
      <c r="I21" s="263"/>
      <c r="J21" s="263">
        <v>1</v>
      </c>
      <c r="K21" s="263"/>
      <c r="L21" s="254" t="s">
        <v>781</v>
      </c>
      <c r="M21" s="265" t="s">
        <v>782</v>
      </c>
      <c r="N21" s="264" t="s">
        <v>772</v>
      </c>
      <c r="O21" s="97" t="str">
        <f t="shared" si="0"/>
        <v>DESARROLLO HUMANO Y ORGANIZACIONAL 
DHO</v>
      </c>
    </row>
    <row r="22" spans="1:15" ht="15.75" customHeight="1" x14ac:dyDescent="0.25">
      <c r="A22" s="266" t="s">
        <v>783</v>
      </c>
      <c r="B22" s="267" t="s">
        <v>784</v>
      </c>
      <c r="C22" s="268" t="s">
        <v>785</v>
      </c>
      <c r="D22" s="269" t="s">
        <v>786</v>
      </c>
      <c r="E22" s="270" t="s">
        <v>178</v>
      </c>
      <c r="F22" s="268" t="s">
        <v>787</v>
      </c>
      <c r="G22" s="271">
        <v>44.7</v>
      </c>
      <c r="H22" s="271">
        <v>45</v>
      </c>
      <c r="I22" s="271"/>
      <c r="J22" s="271">
        <v>45</v>
      </c>
      <c r="K22" s="271"/>
      <c r="L22" s="268" t="s">
        <v>788</v>
      </c>
      <c r="M22" s="272" t="s">
        <v>789</v>
      </c>
      <c r="N22" s="521" t="s">
        <v>790</v>
      </c>
      <c r="O22" s="97" t="str">
        <f t="shared" si="0"/>
        <v>Gestión de Programas Académicos</v>
      </c>
    </row>
    <row r="23" spans="1:15" ht="15.75" customHeight="1" x14ac:dyDescent="0.25">
      <c r="A23" s="266" t="s">
        <v>783</v>
      </c>
      <c r="B23" s="267" t="s">
        <v>784</v>
      </c>
      <c r="C23" s="273" t="s">
        <v>791</v>
      </c>
      <c r="D23" s="273" t="s">
        <v>792</v>
      </c>
      <c r="E23" s="270" t="s">
        <v>178</v>
      </c>
      <c r="F23" s="268" t="s">
        <v>793</v>
      </c>
      <c r="G23" s="274">
        <v>0.73929999999999996</v>
      </c>
      <c r="H23" s="275">
        <v>0.8</v>
      </c>
      <c r="I23" s="275"/>
      <c r="J23" s="275">
        <v>0.75</v>
      </c>
      <c r="K23" s="275"/>
      <c r="L23" s="268" t="s">
        <v>794</v>
      </c>
      <c r="M23" s="272" t="s">
        <v>789</v>
      </c>
      <c r="N23" s="441"/>
      <c r="O23" s="97" t="str">
        <f t="shared" si="0"/>
        <v>Gestión de Programas Académicos</v>
      </c>
    </row>
    <row r="24" spans="1:15" ht="15.75" customHeight="1" x14ac:dyDescent="0.25">
      <c r="A24" s="266" t="s">
        <v>783</v>
      </c>
      <c r="B24" s="267" t="s">
        <v>784</v>
      </c>
      <c r="C24" s="273" t="s">
        <v>795</v>
      </c>
      <c r="D24" s="273" t="s">
        <v>796</v>
      </c>
      <c r="E24" s="270" t="s">
        <v>178</v>
      </c>
      <c r="F24" s="268" t="s">
        <v>797</v>
      </c>
      <c r="G24" s="276">
        <v>0.89</v>
      </c>
      <c r="H24" s="275">
        <v>0.9</v>
      </c>
      <c r="I24" s="275"/>
      <c r="J24" s="275" t="s">
        <v>167</v>
      </c>
      <c r="K24" s="275"/>
      <c r="L24" s="268" t="s">
        <v>798</v>
      </c>
      <c r="M24" s="272" t="s">
        <v>789</v>
      </c>
      <c r="N24" s="441"/>
      <c r="O24" s="97" t="str">
        <f t="shared" si="0"/>
        <v>Gestión de Programas Académicos</v>
      </c>
    </row>
    <row r="25" spans="1:15" ht="15.75" customHeight="1" x14ac:dyDescent="0.25">
      <c r="A25" s="266" t="s">
        <v>783</v>
      </c>
      <c r="B25" s="267" t="s">
        <v>784</v>
      </c>
      <c r="C25" s="273" t="s">
        <v>799</v>
      </c>
      <c r="D25" s="273" t="s">
        <v>800</v>
      </c>
      <c r="E25" s="270" t="s">
        <v>178</v>
      </c>
      <c r="F25" s="268" t="s">
        <v>801</v>
      </c>
      <c r="G25" s="274">
        <v>0.53</v>
      </c>
      <c r="H25" s="277">
        <v>0.85399999999999998</v>
      </c>
      <c r="I25" s="277"/>
      <c r="J25" s="277">
        <v>0.85399999999999998</v>
      </c>
      <c r="K25" s="277"/>
      <c r="L25" s="268" t="s">
        <v>802</v>
      </c>
      <c r="M25" s="272" t="s">
        <v>789</v>
      </c>
      <c r="N25" s="441"/>
      <c r="O25" s="97" t="str">
        <f t="shared" si="0"/>
        <v>Gestión de Programas Académicos</v>
      </c>
    </row>
    <row r="26" spans="1:15" ht="15.75" customHeight="1" x14ac:dyDescent="0.3">
      <c r="A26" s="266" t="s">
        <v>783</v>
      </c>
      <c r="B26" s="267" t="s">
        <v>784</v>
      </c>
      <c r="C26" s="273" t="s">
        <v>803</v>
      </c>
      <c r="D26" s="273" t="s">
        <v>804</v>
      </c>
      <c r="E26" s="273" t="s">
        <v>178</v>
      </c>
      <c r="F26" s="273" t="s">
        <v>805</v>
      </c>
      <c r="G26" s="278">
        <v>3.4000000000000002E-2</v>
      </c>
      <c r="H26" s="279">
        <v>0.15</v>
      </c>
      <c r="I26" s="279"/>
      <c r="J26" s="279">
        <v>0.5</v>
      </c>
      <c r="K26" s="279"/>
      <c r="L26" s="273" t="s">
        <v>806</v>
      </c>
      <c r="M26" s="280"/>
      <c r="N26" s="410"/>
      <c r="O26" s="97" t="str">
        <f t="shared" si="0"/>
        <v>Gestión de Programas Académicos</v>
      </c>
    </row>
    <row r="27" spans="1:15" ht="15.75" customHeight="1" x14ac:dyDescent="0.25">
      <c r="A27" s="266" t="s">
        <v>783</v>
      </c>
      <c r="B27" s="281" t="s">
        <v>807</v>
      </c>
      <c r="C27" s="273" t="s">
        <v>808</v>
      </c>
      <c r="D27" s="268" t="s">
        <v>809</v>
      </c>
      <c r="E27" s="268" t="s">
        <v>584</v>
      </c>
      <c r="F27" s="268" t="s">
        <v>810</v>
      </c>
      <c r="G27" s="282">
        <v>16005</v>
      </c>
      <c r="H27" s="282">
        <v>16902</v>
      </c>
      <c r="I27" s="282"/>
      <c r="J27" s="282">
        <v>16902</v>
      </c>
      <c r="K27" s="282"/>
      <c r="L27" s="268" t="s">
        <v>811</v>
      </c>
      <c r="M27" s="523" t="s">
        <v>812</v>
      </c>
      <c r="N27" s="523" t="s">
        <v>813</v>
      </c>
      <c r="O27" s="97" t="str">
        <f t="shared" si="0"/>
        <v>Gestión de capacidad academica</v>
      </c>
    </row>
    <row r="28" spans="1:15" ht="15.75" customHeight="1" x14ac:dyDescent="0.25">
      <c r="A28" s="266" t="s">
        <v>783</v>
      </c>
      <c r="B28" s="281" t="s">
        <v>807</v>
      </c>
      <c r="C28" s="273" t="s">
        <v>814</v>
      </c>
      <c r="D28" s="268" t="s">
        <v>815</v>
      </c>
      <c r="E28" s="268" t="s">
        <v>584</v>
      </c>
      <c r="F28" s="268" t="s">
        <v>816</v>
      </c>
      <c r="G28" s="282">
        <v>2213</v>
      </c>
      <c r="H28" s="283">
        <v>1530</v>
      </c>
      <c r="I28" s="283"/>
      <c r="J28" s="283">
        <v>1530</v>
      </c>
      <c r="K28" s="283"/>
      <c r="L28" s="268" t="s">
        <v>817</v>
      </c>
      <c r="M28" s="441"/>
      <c r="N28" s="441"/>
      <c r="O28" s="97" t="str">
        <f t="shared" si="0"/>
        <v>Gestión de capacidad academica</v>
      </c>
    </row>
    <row r="29" spans="1:15" ht="15.75" customHeight="1" x14ac:dyDescent="0.25">
      <c r="A29" s="266" t="s">
        <v>783</v>
      </c>
      <c r="B29" s="281" t="s">
        <v>807</v>
      </c>
      <c r="C29" s="273" t="s">
        <v>818</v>
      </c>
      <c r="D29" s="268" t="s">
        <v>819</v>
      </c>
      <c r="E29" s="268" t="s">
        <v>584</v>
      </c>
      <c r="F29" s="268" t="s">
        <v>820</v>
      </c>
      <c r="G29" s="282">
        <v>35</v>
      </c>
      <c r="H29" s="283">
        <v>32</v>
      </c>
      <c r="I29" s="283"/>
      <c r="J29" s="283">
        <v>31</v>
      </c>
      <c r="K29" s="283"/>
      <c r="L29" s="268" t="s">
        <v>821</v>
      </c>
      <c r="M29" s="441"/>
      <c r="N29" s="441"/>
      <c r="O29" s="97" t="str">
        <f t="shared" si="0"/>
        <v>Gestión de capacidad academica</v>
      </c>
    </row>
    <row r="30" spans="1:15" ht="15.75" customHeight="1" x14ac:dyDescent="0.25">
      <c r="A30" s="266" t="s">
        <v>783</v>
      </c>
      <c r="B30" s="281" t="s">
        <v>807</v>
      </c>
      <c r="C30" s="273" t="s">
        <v>822</v>
      </c>
      <c r="D30" s="268" t="s">
        <v>819</v>
      </c>
      <c r="E30" s="268" t="s">
        <v>584</v>
      </c>
      <c r="F30" s="268" t="s">
        <v>823</v>
      </c>
      <c r="G30" s="282">
        <v>63</v>
      </c>
      <c r="H30" s="283">
        <v>49</v>
      </c>
      <c r="I30" s="283"/>
      <c r="J30" s="283">
        <v>49</v>
      </c>
      <c r="K30" s="283"/>
      <c r="L30" s="268" t="s">
        <v>824</v>
      </c>
      <c r="M30" s="441"/>
      <c r="N30" s="441"/>
      <c r="O30" s="97" t="str">
        <f t="shared" si="0"/>
        <v>Gestión de capacidad academica</v>
      </c>
    </row>
    <row r="31" spans="1:15" ht="15.75" customHeight="1" x14ac:dyDescent="0.25">
      <c r="A31" s="266" t="s">
        <v>783</v>
      </c>
      <c r="B31" s="281" t="s">
        <v>807</v>
      </c>
      <c r="C31" s="268" t="s">
        <v>825</v>
      </c>
      <c r="D31" s="268" t="s">
        <v>826</v>
      </c>
      <c r="E31" s="268" t="s">
        <v>178</v>
      </c>
      <c r="F31" s="268" t="s">
        <v>827</v>
      </c>
      <c r="G31" s="274">
        <v>0.92</v>
      </c>
      <c r="H31" s="275">
        <v>0.93</v>
      </c>
      <c r="I31" s="275"/>
      <c r="J31" s="275">
        <v>0.9</v>
      </c>
      <c r="K31" s="275"/>
      <c r="L31" s="268" t="s">
        <v>828</v>
      </c>
      <c r="M31" s="441"/>
      <c r="N31" s="441"/>
      <c r="O31" s="97" t="str">
        <f t="shared" si="0"/>
        <v>Gestión de capacidad academica</v>
      </c>
    </row>
    <row r="32" spans="1:15" ht="15.75" customHeight="1" x14ac:dyDescent="0.25">
      <c r="A32" s="266" t="s">
        <v>783</v>
      </c>
      <c r="B32" s="281" t="s">
        <v>807</v>
      </c>
      <c r="C32" s="268" t="s">
        <v>829</v>
      </c>
      <c r="D32" s="268" t="s">
        <v>830</v>
      </c>
      <c r="E32" s="268" t="s">
        <v>584</v>
      </c>
      <c r="F32" s="268" t="s">
        <v>831</v>
      </c>
      <c r="G32" s="284">
        <v>293.5</v>
      </c>
      <c r="H32" s="282">
        <v>304</v>
      </c>
      <c r="I32" s="282"/>
      <c r="J32" s="282">
        <v>301</v>
      </c>
      <c r="K32" s="282"/>
      <c r="L32" s="268" t="s">
        <v>832</v>
      </c>
      <c r="M32" s="441"/>
      <c r="N32" s="441"/>
      <c r="O32" s="97" t="str">
        <f t="shared" si="0"/>
        <v>Gestión de capacidad academica</v>
      </c>
    </row>
    <row r="33" spans="1:15" ht="15.75" customHeight="1" x14ac:dyDescent="0.25">
      <c r="A33" s="266" t="s">
        <v>783</v>
      </c>
      <c r="B33" s="281" t="s">
        <v>807</v>
      </c>
      <c r="C33" s="268" t="s">
        <v>833</v>
      </c>
      <c r="D33" s="268" t="s">
        <v>834</v>
      </c>
      <c r="E33" s="268" t="s">
        <v>584</v>
      </c>
      <c r="F33" s="268" t="s">
        <v>835</v>
      </c>
      <c r="G33" s="284">
        <v>166.5</v>
      </c>
      <c r="H33" s="283">
        <v>152</v>
      </c>
      <c r="I33" s="283"/>
      <c r="J33" s="283">
        <v>152</v>
      </c>
      <c r="K33" s="283"/>
      <c r="L33" s="268" t="s">
        <v>836</v>
      </c>
      <c r="M33" s="441"/>
      <c r="N33" s="441"/>
      <c r="O33" s="97" t="str">
        <f t="shared" si="0"/>
        <v>Gestión de capacidad academica</v>
      </c>
    </row>
    <row r="34" spans="1:15" ht="15.75" customHeight="1" x14ac:dyDescent="0.25">
      <c r="A34" s="266" t="s">
        <v>783</v>
      </c>
      <c r="B34" s="281" t="s">
        <v>807</v>
      </c>
      <c r="C34" s="268" t="s">
        <v>837</v>
      </c>
      <c r="D34" s="268" t="s">
        <v>838</v>
      </c>
      <c r="E34" s="268" t="s">
        <v>584</v>
      </c>
      <c r="F34" s="268" t="s">
        <v>839</v>
      </c>
      <c r="G34" s="271">
        <v>304.26</v>
      </c>
      <c r="H34" s="271">
        <v>341.53</v>
      </c>
      <c r="I34" s="271"/>
      <c r="J34" s="271">
        <v>341.53</v>
      </c>
      <c r="K34" s="271"/>
      <c r="L34" s="268" t="s">
        <v>840</v>
      </c>
      <c r="M34" s="441"/>
      <c r="N34" s="441"/>
      <c r="O34" s="97" t="str">
        <f t="shared" si="0"/>
        <v>Gestión de capacidad academica</v>
      </c>
    </row>
    <row r="35" spans="1:15" ht="15.75" customHeight="1" x14ac:dyDescent="0.3">
      <c r="A35" s="266" t="s">
        <v>783</v>
      </c>
      <c r="B35" s="281" t="s">
        <v>807</v>
      </c>
      <c r="C35" s="273" t="s">
        <v>841</v>
      </c>
      <c r="D35" s="285" t="s">
        <v>842</v>
      </c>
      <c r="E35" s="268" t="s">
        <v>843</v>
      </c>
      <c r="F35" s="268" t="s">
        <v>844</v>
      </c>
      <c r="G35" s="271">
        <v>1.55</v>
      </c>
      <c r="H35" s="286">
        <v>1.43</v>
      </c>
      <c r="I35" s="286"/>
      <c r="J35" s="286">
        <v>1.28</v>
      </c>
      <c r="K35" s="286"/>
      <c r="L35" s="268" t="s">
        <v>845</v>
      </c>
      <c r="M35" s="441"/>
      <c r="N35" s="441"/>
      <c r="O35" s="97" t="str">
        <f t="shared" si="0"/>
        <v>Gestión de capacidad academica</v>
      </c>
    </row>
    <row r="36" spans="1:15" ht="15.75" customHeight="1" x14ac:dyDescent="0.25">
      <c r="A36" s="266" t="s">
        <v>783</v>
      </c>
      <c r="B36" s="281" t="s">
        <v>807</v>
      </c>
      <c r="C36" s="268" t="s">
        <v>846</v>
      </c>
      <c r="D36" s="268" t="s">
        <v>847</v>
      </c>
      <c r="E36" s="268" t="s">
        <v>639</v>
      </c>
      <c r="F36" s="268" t="s">
        <v>848</v>
      </c>
      <c r="G36" s="282">
        <v>16</v>
      </c>
      <c r="H36" s="283">
        <v>32</v>
      </c>
      <c r="I36" s="283"/>
      <c r="J36" s="283">
        <v>13</v>
      </c>
      <c r="K36" s="283"/>
      <c r="L36" s="268" t="s">
        <v>849</v>
      </c>
      <c r="M36" s="441"/>
      <c r="N36" s="441"/>
      <c r="O36" s="97" t="str">
        <f t="shared" si="0"/>
        <v>Gestión de capacidad academica</v>
      </c>
    </row>
    <row r="37" spans="1:15" ht="15.75" customHeight="1" x14ac:dyDescent="0.25">
      <c r="A37" s="266" t="s">
        <v>783</v>
      </c>
      <c r="B37" s="281" t="s">
        <v>807</v>
      </c>
      <c r="C37" s="268" t="s">
        <v>850</v>
      </c>
      <c r="D37" s="268" t="s">
        <v>851</v>
      </c>
      <c r="E37" s="268" t="s">
        <v>639</v>
      </c>
      <c r="F37" s="268" t="s">
        <v>852</v>
      </c>
      <c r="G37" s="282">
        <v>182406</v>
      </c>
      <c r="H37" s="282">
        <v>275000</v>
      </c>
      <c r="I37" s="282"/>
      <c r="J37" s="282">
        <v>123370</v>
      </c>
      <c r="K37" s="282"/>
      <c r="L37" s="268" t="s">
        <v>853</v>
      </c>
      <c r="M37" s="441"/>
      <c r="N37" s="441"/>
      <c r="O37" s="97" t="str">
        <f t="shared" si="0"/>
        <v>Gestión de capacidad academica</v>
      </c>
    </row>
    <row r="38" spans="1:15" ht="15.75" customHeight="1" x14ac:dyDescent="0.25">
      <c r="A38" s="266" t="s">
        <v>783</v>
      </c>
      <c r="B38" s="281" t="s">
        <v>807</v>
      </c>
      <c r="C38" s="268" t="s">
        <v>854</v>
      </c>
      <c r="D38" s="268" t="s">
        <v>855</v>
      </c>
      <c r="E38" s="268" t="s">
        <v>178</v>
      </c>
      <c r="F38" s="268" t="s">
        <v>856</v>
      </c>
      <c r="G38" s="277">
        <v>0.1338</v>
      </c>
      <c r="H38" s="275">
        <v>0.5</v>
      </c>
      <c r="I38" s="275"/>
      <c r="J38" s="275">
        <v>0.55000000000000004</v>
      </c>
      <c r="K38" s="275"/>
      <c r="L38" s="268" t="s">
        <v>857</v>
      </c>
      <c r="M38" s="441"/>
      <c r="N38" s="441"/>
      <c r="O38" s="97" t="str">
        <f t="shared" si="0"/>
        <v>Gestión de capacidad academica</v>
      </c>
    </row>
    <row r="39" spans="1:15" ht="15.75" customHeight="1" x14ac:dyDescent="0.25">
      <c r="A39" s="266" t="s">
        <v>783</v>
      </c>
      <c r="B39" s="281" t="s">
        <v>807</v>
      </c>
      <c r="C39" s="268" t="s">
        <v>858</v>
      </c>
      <c r="D39" s="268" t="s">
        <v>859</v>
      </c>
      <c r="E39" s="268" t="s">
        <v>639</v>
      </c>
      <c r="F39" s="268" t="s">
        <v>860</v>
      </c>
      <c r="G39" s="287">
        <v>6448</v>
      </c>
      <c r="H39" s="270">
        <v>6448</v>
      </c>
      <c r="I39" s="270"/>
      <c r="J39" s="270">
        <v>2000</v>
      </c>
      <c r="K39" s="270"/>
      <c r="L39" s="268" t="s">
        <v>861</v>
      </c>
      <c r="M39" s="441"/>
      <c r="N39" s="441"/>
      <c r="O39" s="97" t="str">
        <f t="shared" si="0"/>
        <v>Gestión de capacidad academica</v>
      </c>
    </row>
    <row r="40" spans="1:15" ht="15.75" customHeight="1" x14ac:dyDescent="0.25">
      <c r="A40" s="266" t="s">
        <v>783</v>
      </c>
      <c r="B40" s="281" t="s">
        <v>807</v>
      </c>
      <c r="C40" s="268" t="s">
        <v>862</v>
      </c>
      <c r="D40" s="268" t="s">
        <v>863</v>
      </c>
      <c r="E40" s="268" t="s">
        <v>178</v>
      </c>
      <c r="F40" s="268" t="s">
        <v>864</v>
      </c>
      <c r="G40" s="288">
        <v>49.16</v>
      </c>
      <c r="H40" s="271">
        <v>34.47</v>
      </c>
      <c r="I40" s="271"/>
      <c r="J40" s="271">
        <v>33.47</v>
      </c>
      <c r="K40" s="271"/>
      <c r="L40" s="268" t="s">
        <v>865</v>
      </c>
      <c r="M40" s="410"/>
      <c r="N40" s="410"/>
      <c r="O40" s="97" t="str">
        <f t="shared" si="0"/>
        <v>Gestión de capacidad academica</v>
      </c>
    </row>
    <row r="41" spans="1:15" ht="15.75" customHeight="1" x14ac:dyDescent="0.25">
      <c r="A41" s="266" t="s">
        <v>783</v>
      </c>
      <c r="B41" s="289" t="s">
        <v>866</v>
      </c>
      <c r="C41" s="268" t="s">
        <v>867</v>
      </c>
      <c r="D41" s="290" t="s">
        <v>868</v>
      </c>
      <c r="E41" s="268" t="s">
        <v>178</v>
      </c>
      <c r="F41" s="268" t="s">
        <v>869</v>
      </c>
      <c r="G41" s="277">
        <v>0.56699999999999995</v>
      </c>
      <c r="H41" s="277">
        <v>0.2772</v>
      </c>
      <c r="I41" s="277"/>
      <c r="J41" s="277">
        <v>0.28000000000000003</v>
      </c>
      <c r="K41" s="277"/>
      <c r="L41" s="268" t="s">
        <v>870</v>
      </c>
      <c r="M41" s="268" t="s">
        <v>871</v>
      </c>
      <c r="N41" s="268" t="s">
        <v>872</v>
      </c>
      <c r="O41" s="97" t="str">
        <f t="shared" si="0"/>
        <v>Gestión Docente</v>
      </c>
    </row>
    <row r="42" spans="1:15" ht="15.75" customHeight="1" x14ac:dyDescent="0.25">
      <c r="A42" s="266" t="s">
        <v>783</v>
      </c>
      <c r="B42" s="289" t="s">
        <v>866</v>
      </c>
      <c r="C42" s="268" t="s">
        <v>873</v>
      </c>
      <c r="D42" s="268" t="s">
        <v>874</v>
      </c>
      <c r="E42" s="268" t="s">
        <v>178</v>
      </c>
      <c r="F42" s="268" t="s">
        <v>875</v>
      </c>
      <c r="G42" s="277">
        <v>0.2261</v>
      </c>
      <c r="H42" s="277">
        <v>0.57199999999999995</v>
      </c>
      <c r="I42" s="277"/>
      <c r="J42" s="277">
        <v>0.62180000000000002</v>
      </c>
      <c r="K42" s="277"/>
      <c r="L42" s="268" t="s">
        <v>876</v>
      </c>
      <c r="M42" s="268" t="s">
        <v>871</v>
      </c>
      <c r="N42" s="268" t="s">
        <v>872</v>
      </c>
      <c r="O42" s="97" t="str">
        <f t="shared" si="0"/>
        <v>Gestión Docente</v>
      </c>
    </row>
    <row r="43" spans="1:15" ht="15.75" customHeight="1" x14ac:dyDescent="0.25">
      <c r="A43" s="266" t="s">
        <v>783</v>
      </c>
      <c r="B43" s="289" t="s">
        <v>866</v>
      </c>
      <c r="C43" s="268" t="s">
        <v>877</v>
      </c>
      <c r="D43" s="268" t="s">
        <v>878</v>
      </c>
      <c r="E43" s="268" t="s">
        <v>178</v>
      </c>
      <c r="F43" s="268" t="s">
        <v>879</v>
      </c>
      <c r="G43" s="277">
        <v>0.5998</v>
      </c>
      <c r="H43" s="291">
        <v>0.64</v>
      </c>
      <c r="I43" s="291"/>
      <c r="J43" s="291">
        <v>0.64</v>
      </c>
      <c r="K43" s="291"/>
      <c r="L43" s="268" t="s">
        <v>880</v>
      </c>
      <c r="M43" s="268" t="s">
        <v>871</v>
      </c>
      <c r="N43" s="268" t="s">
        <v>881</v>
      </c>
      <c r="O43" s="97" t="str">
        <f t="shared" si="0"/>
        <v>Gestión Docente</v>
      </c>
    </row>
    <row r="44" spans="1:15" ht="15.75" customHeight="1" x14ac:dyDescent="0.25">
      <c r="A44" s="266" t="s">
        <v>783</v>
      </c>
      <c r="B44" s="289" t="s">
        <v>866</v>
      </c>
      <c r="C44" s="268" t="s">
        <v>882</v>
      </c>
      <c r="D44" s="268" t="s">
        <v>883</v>
      </c>
      <c r="E44" s="268" t="s">
        <v>178</v>
      </c>
      <c r="F44" s="268" t="s">
        <v>884</v>
      </c>
      <c r="G44" s="277">
        <v>0.4461</v>
      </c>
      <c r="H44" s="291">
        <v>0.45900000000000002</v>
      </c>
      <c r="I44" s="291"/>
      <c r="J44" s="291">
        <v>0.72299999999999998</v>
      </c>
      <c r="K44" s="291"/>
      <c r="L44" s="268" t="s">
        <v>885</v>
      </c>
      <c r="M44" s="268" t="s">
        <v>871</v>
      </c>
      <c r="N44" s="268" t="s">
        <v>881</v>
      </c>
      <c r="O44" s="97" t="str">
        <f t="shared" si="0"/>
        <v>Gestión Docente</v>
      </c>
    </row>
    <row r="45" spans="1:15" ht="15.75" customHeight="1" x14ac:dyDescent="0.25">
      <c r="A45" s="266" t="s">
        <v>783</v>
      </c>
      <c r="B45" s="289" t="s">
        <v>866</v>
      </c>
      <c r="C45" s="268" t="s">
        <v>886</v>
      </c>
      <c r="D45" s="268" t="s">
        <v>887</v>
      </c>
      <c r="E45" s="268" t="s">
        <v>178</v>
      </c>
      <c r="F45" s="268" t="s">
        <v>888</v>
      </c>
      <c r="G45" s="277">
        <v>0.79110000000000003</v>
      </c>
      <c r="H45" s="291">
        <v>0.55000000000000004</v>
      </c>
      <c r="I45" s="291"/>
      <c r="J45" s="291">
        <v>0.85</v>
      </c>
      <c r="K45" s="291"/>
      <c r="L45" s="268" t="s">
        <v>889</v>
      </c>
      <c r="M45" s="268" t="s">
        <v>871</v>
      </c>
      <c r="N45" s="268" t="s">
        <v>881</v>
      </c>
      <c r="O45" s="97" t="str">
        <f t="shared" si="0"/>
        <v>Gestión Docente</v>
      </c>
    </row>
    <row r="46" spans="1:15" ht="15.75" customHeight="1" x14ac:dyDescent="0.25">
      <c r="A46" s="266" t="s">
        <v>783</v>
      </c>
      <c r="B46" s="289" t="s">
        <v>866</v>
      </c>
      <c r="C46" s="268" t="s">
        <v>890</v>
      </c>
      <c r="D46" s="268" t="s">
        <v>891</v>
      </c>
      <c r="E46" s="268" t="s">
        <v>178</v>
      </c>
      <c r="F46" s="268" t="s">
        <v>892</v>
      </c>
      <c r="G46" s="277">
        <v>0.35599999999999998</v>
      </c>
      <c r="H46" s="277">
        <v>0.43559999999999999</v>
      </c>
      <c r="I46" s="277"/>
      <c r="J46" s="277">
        <v>0.76</v>
      </c>
      <c r="K46" s="277"/>
      <c r="L46" s="268" t="s">
        <v>893</v>
      </c>
      <c r="M46" s="268" t="s">
        <v>871</v>
      </c>
      <c r="N46" s="268" t="s">
        <v>881</v>
      </c>
      <c r="O46" s="97" t="str">
        <f t="shared" si="0"/>
        <v>Gestión Docente</v>
      </c>
    </row>
    <row r="47" spans="1:15" ht="15.75" customHeight="1" x14ac:dyDescent="0.25">
      <c r="A47" s="266" t="s">
        <v>783</v>
      </c>
      <c r="B47" s="289" t="s">
        <v>866</v>
      </c>
      <c r="C47" s="268" t="s">
        <v>894</v>
      </c>
      <c r="D47" s="268" t="s">
        <v>895</v>
      </c>
      <c r="E47" s="268" t="s">
        <v>178</v>
      </c>
      <c r="F47" s="268" t="s">
        <v>896</v>
      </c>
      <c r="G47" s="277">
        <v>0.2</v>
      </c>
      <c r="H47" s="291">
        <v>0.66</v>
      </c>
      <c r="I47" s="291"/>
      <c r="J47" s="291">
        <v>1</v>
      </c>
      <c r="K47" s="291"/>
      <c r="L47" s="268" t="s">
        <v>897</v>
      </c>
      <c r="M47" s="268" t="s">
        <v>871</v>
      </c>
      <c r="N47" s="268" t="s">
        <v>881</v>
      </c>
      <c r="O47" s="97" t="str">
        <f t="shared" si="0"/>
        <v>Gestión Docente</v>
      </c>
    </row>
    <row r="48" spans="1:15" ht="15.75" customHeight="1" x14ac:dyDescent="0.25">
      <c r="A48" s="266" t="s">
        <v>783</v>
      </c>
      <c r="B48" s="289" t="s">
        <v>898</v>
      </c>
      <c r="C48" s="273" t="s">
        <v>899</v>
      </c>
      <c r="D48" s="268" t="s">
        <v>900</v>
      </c>
      <c r="E48" s="268" t="s">
        <v>178</v>
      </c>
      <c r="F48" s="268" t="s">
        <v>901</v>
      </c>
      <c r="G48" s="278">
        <v>0.93899999999999995</v>
      </c>
      <c r="H48" s="291">
        <v>0.96</v>
      </c>
      <c r="I48" s="291"/>
      <c r="J48" s="291">
        <v>1</v>
      </c>
      <c r="K48" s="291"/>
      <c r="L48" s="268" t="s">
        <v>902</v>
      </c>
      <c r="M48" s="292" t="s">
        <v>903</v>
      </c>
      <c r="N48" s="521" t="s">
        <v>881</v>
      </c>
      <c r="O48" s="97" t="str">
        <f t="shared" si="0"/>
        <v>Gestión de la Educación virtual</v>
      </c>
    </row>
    <row r="49" spans="1:15" ht="15.75" customHeight="1" x14ac:dyDescent="0.25">
      <c r="A49" s="266" t="s">
        <v>783</v>
      </c>
      <c r="B49" s="289" t="s">
        <v>898</v>
      </c>
      <c r="C49" s="273" t="s">
        <v>904</v>
      </c>
      <c r="D49" s="273" t="s">
        <v>905</v>
      </c>
      <c r="E49" s="268" t="s">
        <v>584</v>
      </c>
      <c r="F49" s="268" t="s">
        <v>906</v>
      </c>
      <c r="G49" s="270">
        <v>0</v>
      </c>
      <c r="H49" s="270">
        <v>1</v>
      </c>
      <c r="I49" s="270"/>
      <c r="J49" s="270">
        <v>3</v>
      </c>
      <c r="K49" s="270"/>
      <c r="L49" s="268" t="s">
        <v>907</v>
      </c>
      <c r="M49" s="292" t="s">
        <v>908</v>
      </c>
      <c r="N49" s="441"/>
      <c r="O49" s="97" t="str">
        <f t="shared" si="0"/>
        <v>Gestión de la Educación virtual</v>
      </c>
    </row>
    <row r="50" spans="1:15" ht="15.75" customHeight="1" x14ac:dyDescent="0.25">
      <c r="A50" s="266" t="s">
        <v>783</v>
      </c>
      <c r="B50" s="289" t="s">
        <v>898</v>
      </c>
      <c r="C50" s="273" t="s">
        <v>909</v>
      </c>
      <c r="D50" s="273" t="s">
        <v>910</v>
      </c>
      <c r="E50" s="268" t="s">
        <v>584</v>
      </c>
      <c r="F50" s="268" t="s">
        <v>911</v>
      </c>
      <c r="G50" s="270">
        <v>0</v>
      </c>
      <c r="H50" s="270">
        <v>1</v>
      </c>
      <c r="I50" s="270"/>
      <c r="J50" s="270">
        <v>3</v>
      </c>
      <c r="K50" s="270"/>
      <c r="L50" s="268" t="s">
        <v>912</v>
      </c>
      <c r="M50" s="292" t="s">
        <v>913</v>
      </c>
      <c r="N50" s="410"/>
      <c r="O50" s="97" t="str">
        <f t="shared" si="0"/>
        <v>Gestión de la Educación virtual</v>
      </c>
    </row>
    <row r="51" spans="1:15" ht="15.75" customHeight="1" x14ac:dyDescent="0.25">
      <c r="A51" s="266" t="s">
        <v>783</v>
      </c>
      <c r="B51" s="289" t="s">
        <v>914</v>
      </c>
      <c r="C51" s="273" t="s">
        <v>915</v>
      </c>
      <c r="D51" s="273" t="s">
        <v>916</v>
      </c>
      <c r="E51" s="268" t="s">
        <v>178</v>
      </c>
      <c r="F51" s="268" t="s">
        <v>917</v>
      </c>
      <c r="G51" s="274">
        <v>0.50239999999999996</v>
      </c>
      <c r="H51" s="277">
        <v>0.5</v>
      </c>
      <c r="I51" s="277"/>
      <c r="J51" s="277">
        <v>0.5</v>
      </c>
      <c r="K51" s="277"/>
      <c r="L51" s="268" t="s">
        <v>918</v>
      </c>
      <c r="M51" s="268" t="s">
        <v>919</v>
      </c>
      <c r="N51" s="521" t="s">
        <v>920</v>
      </c>
      <c r="O51" s="97" t="str">
        <f t="shared" si="0"/>
        <v>Gestión Académica Estudiantil</v>
      </c>
    </row>
    <row r="52" spans="1:15" ht="15.75" customHeight="1" x14ac:dyDescent="0.25">
      <c r="A52" s="266" t="s">
        <v>783</v>
      </c>
      <c r="B52" s="289" t="s">
        <v>914</v>
      </c>
      <c r="C52" s="273" t="s">
        <v>921</v>
      </c>
      <c r="D52" s="273" t="s">
        <v>922</v>
      </c>
      <c r="E52" s="268" t="s">
        <v>178</v>
      </c>
      <c r="F52" s="268" t="s">
        <v>923</v>
      </c>
      <c r="G52" s="274">
        <v>0.83</v>
      </c>
      <c r="H52" s="277">
        <v>0.8</v>
      </c>
      <c r="I52" s="277"/>
      <c r="J52" s="277">
        <v>0.8</v>
      </c>
      <c r="K52" s="277"/>
      <c r="L52" s="268" t="s">
        <v>924</v>
      </c>
      <c r="M52" s="268" t="s">
        <v>789</v>
      </c>
      <c r="N52" s="441"/>
      <c r="O52" s="97" t="str">
        <f t="shared" si="0"/>
        <v>Gestión Académica Estudiantil</v>
      </c>
    </row>
    <row r="53" spans="1:15" ht="15.75" customHeight="1" x14ac:dyDescent="0.25">
      <c r="A53" s="266" t="s">
        <v>783</v>
      </c>
      <c r="B53" s="289" t="s">
        <v>914</v>
      </c>
      <c r="C53" s="273" t="s">
        <v>925</v>
      </c>
      <c r="D53" s="290" t="s">
        <v>926</v>
      </c>
      <c r="E53" s="268" t="s">
        <v>178</v>
      </c>
      <c r="F53" s="268" t="s">
        <v>927</v>
      </c>
      <c r="G53" s="274">
        <v>0.87829999999999997</v>
      </c>
      <c r="H53" s="277">
        <f>100%-11%</f>
        <v>0.89</v>
      </c>
      <c r="I53" s="277"/>
      <c r="J53" s="277">
        <v>0.90100000000000002</v>
      </c>
      <c r="K53" s="277"/>
      <c r="L53" s="268" t="s">
        <v>928</v>
      </c>
      <c r="M53" s="268" t="s">
        <v>929</v>
      </c>
      <c r="N53" s="441"/>
      <c r="O53" s="97" t="str">
        <f t="shared" si="0"/>
        <v>Gestión Académica Estudiantil</v>
      </c>
    </row>
    <row r="54" spans="1:15" ht="15.75" customHeight="1" x14ac:dyDescent="0.25">
      <c r="A54" s="266" t="s">
        <v>783</v>
      </c>
      <c r="B54" s="289" t="s">
        <v>914</v>
      </c>
      <c r="C54" s="273" t="s">
        <v>930</v>
      </c>
      <c r="D54" s="273" t="s">
        <v>931</v>
      </c>
      <c r="E54" s="268" t="s">
        <v>178</v>
      </c>
      <c r="F54" s="268" t="s">
        <v>932</v>
      </c>
      <c r="G54" s="274">
        <v>0.49120000000000003</v>
      </c>
      <c r="H54" s="277">
        <v>0.50360000000000005</v>
      </c>
      <c r="I54" s="277"/>
      <c r="J54" s="277">
        <v>0.50360000000000005</v>
      </c>
      <c r="K54" s="277"/>
      <c r="L54" s="268" t="s">
        <v>933</v>
      </c>
      <c r="M54" s="268" t="s">
        <v>934</v>
      </c>
      <c r="N54" s="441"/>
      <c r="O54" s="97" t="str">
        <f t="shared" si="0"/>
        <v>Gestión Académica Estudiantil</v>
      </c>
    </row>
    <row r="55" spans="1:15" ht="15.75" customHeight="1" x14ac:dyDescent="0.25">
      <c r="A55" s="266" t="s">
        <v>783</v>
      </c>
      <c r="B55" s="289" t="s">
        <v>914</v>
      </c>
      <c r="C55" s="273" t="s">
        <v>935</v>
      </c>
      <c r="D55" s="290" t="s">
        <v>936</v>
      </c>
      <c r="E55" s="268" t="s">
        <v>178</v>
      </c>
      <c r="F55" s="268" t="s">
        <v>937</v>
      </c>
      <c r="G55" s="274">
        <v>0.69350000000000001</v>
      </c>
      <c r="H55" s="274">
        <v>0.65</v>
      </c>
      <c r="I55" s="274"/>
      <c r="J55" s="274" t="s">
        <v>699</v>
      </c>
      <c r="K55" s="274"/>
      <c r="L55" s="268" t="s">
        <v>938</v>
      </c>
      <c r="M55" s="268" t="s">
        <v>934</v>
      </c>
      <c r="N55" s="441"/>
      <c r="O55" s="97" t="str">
        <f t="shared" si="0"/>
        <v>Gestión Académica Estudiantil</v>
      </c>
    </row>
    <row r="56" spans="1:15" ht="15.75" customHeight="1" x14ac:dyDescent="0.25">
      <c r="A56" s="266" t="s">
        <v>783</v>
      </c>
      <c r="B56" s="289" t="s">
        <v>914</v>
      </c>
      <c r="C56" s="293" t="s">
        <v>939</v>
      </c>
      <c r="D56" s="293" t="s">
        <v>940</v>
      </c>
      <c r="E56" s="294" t="s">
        <v>178</v>
      </c>
      <c r="F56" s="293" t="s">
        <v>941</v>
      </c>
      <c r="G56" s="295">
        <v>0.86</v>
      </c>
      <c r="H56" s="296">
        <v>0.9</v>
      </c>
      <c r="I56" s="297"/>
      <c r="J56" s="296">
        <v>0.90100000000000002</v>
      </c>
      <c r="K56" s="297"/>
      <c r="L56" s="293" t="s">
        <v>942</v>
      </c>
      <c r="M56" s="294" t="s">
        <v>934</v>
      </c>
      <c r="N56" s="499"/>
      <c r="O56" s="97" t="str">
        <f t="shared" si="0"/>
        <v>Gestión Académica Estudiantil</v>
      </c>
    </row>
    <row r="57" spans="1:15" ht="15.75" customHeight="1" x14ac:dyDescent="0.25">
      <c r="A57" s="298" t="s">
        <v>943</v>
      </c>
      <c r="B57" s="299" t="s">
        <v>944</v>
      </c>
      <c r="C57" s="300" t="s">
        <v>945</v>
      </c>
      <c r="D57" s="301" t="s">
        <v>946</v>
      </c>
      <c r="E57" s="301" t="s">
        <v>178</v>
      </c>
      <c r="F57" s="302" t="s">
        <v>947</v>
      </c>
      <c r="G57" s="302">
        <v>0</v>
      </c>
      <c r="H57" s="302">
        <v>0.01</v>
      </c>
      <c r="I57" s="302"/>
      <c r="J57" s="302">
        <v>0.4</v>
      </c>
      <c r="K57" s="302"/>
      <c r="L57" s="301" t="s">
        <v>948</v>
      </c>
      <c r="M57" s="303" t="s">
        <v>619</v>
      </c>
      <c r="N57" s="303" t="s">
        <v>949</v>
      </c>
      <c r="O57" s="97" t="str">
        <f t="shared" si="0"/>
        <v>FORMACIÓN PARA LA VIDA</v>
      </c>
    </row>
    <row r="58" spans="1:15" ht="15.75" customHeight="1" x14ac:dyDescent="0.25">
      <c r="A58" s="298" t="s">
        <v>943</v>
      </c>
      <c r="B58" s="299" t="s">
        <v>944</v>
      </c>
      <c r="C58" s="300" t="s">
        <v>950</v>
      </c>
      <c r="D58" s="301" t="s">
        <v>951</v>
      </c>
      <c r="E58" s="301" t="s">
        <v>178</v>
      </c>
      <c r="F58" s="302" t="s">
        <v>952</v>
      </c>
      <c r="G58" s="304">
        <v>0.56200000000000006</v>
      </c>
      <c r="H58" s="302">
        <v>0.7</v>
      </c>
      <c r="I58" s="302"/>
      <c r="J58" s="302">
        <v>1</v>
      </c>
      <c r="K58" s="302"/>
      <c r="L58" s="301" t="s">
        <v>953</v>
      </c>
      <c r="M58" s="303" t="s">
        <v>619</v>
      </c>
      <c r="N58" s="303" t="s">
        <v>954</v>
      </c>
      <c r="O58" s="97" t="str">
        <f t="shared" si="0"/>
        <v>FORMACIÓN PARA LA VIDA</v>
      </c>
    </row>
    <row r="59" spans="1:15" ht="15.75" customHeight="1" x14ac:dyDescent="0.25">
      <c r="A59" s="298" t="s">
        <v>943</v>
      </c>
      <c r="B59" s="299" t="s">
        <v>944</v>
      </c>
      <c r="C59" s="300" t="s">
        <v>955</v>
      </c>
      <c r="D59" s="301" t="s">
        <v>956</v>
      </c>
      <c r="E59" s="301" t="s">
        <v>178</v>
      </c>
      <c r="F59" s="302" t="s">
        <v>957</v>
      </c>
      <c r="G59" s="302">
        <v>0.81</v>
      </c>
      <c r="H59" s="302">
        <v>0.85</v>
      </c>
      <c r="I59" s="302"/>
      <c r="J59" s="302">
        <v>1</v>
      </c>
      <c r="K59" s="302"/>
      <c r="L59" s="301" t="s">
        <v>958</v>
      </c>
      <c r="M59" s="303" t="s">
        <v>619</v>
      </c>
      <c r="N59" s="303" t="s">
        <v>954</v>
      </c>
      <c r="O59" s="97" t="str">
        <f t="shared" si="0"/>
        <v>FORMACIÓN PARA LA VIDA</v>
      </c>
    </row>
    <row r="60" spans="1:15" ht="15.75" customHeight="1" x14ac:dyDescent="0.25">
      <c r="A60" s="298" t="s">
        <v>943</v>
      </c>
      <c r="B60" s="299" t="s">
        <v>944</v>
      </c>
      <c r="C60" s="300" t="s">
        <v>959</v>
      </c>
      <c r="D60" s="301" t="s">
        <v>960</v>
      </c>
      <c r="E60" s="301" t="s">
        <v>178</v>
      </c>
      <c r="F60" s="302" t="s">
        <v>961</v>
      </c>
      <c r="G60" s="305">
        <v>0.63690000000000002</v>
      </c>
      <c r="H60" s="302">
        <v>0.64</v>
      </c>
      <c r="I60" s="302"/>
      <c r="J60" s="302">
        <v>0.7</v>
      </c>
      <c r="K60" s="302"/>
      <c r="L60" s="301" t="s">
        <v>962</v>
      </c>
      <c r="M60" s="303" t="s">
        <v>619</v>
      </c>
      <c r="N60" s="303" t="s">
        <v>963</v>
      </c>
      <c r="O60" s="97" t="str">
        <f t="shared" si="0"/>
        <v>FORMACIÓN PARA LA VIDA</v>
      </c>
    </row>
    <row r="61" spans="1:15" ht="15.75" customHeight="1" x14ac:dyDescent="0.25">
      <c r="A61" s="298" t="s">
        <v>943</v>
      </c>
      <c r="B61" s="299" t="s">
        <v>964</v>
      </c>
      <c r="C61" s="306" t="s">
        <v>965</v>
      </c>
      <c r="D61" s="306" t="s">
        <v>966</v>
      </c>
      <c r="E61" s="306" t="s">
        <v>967</v>
      </c>
      <c r="F61" s="306" t="s">
        <v>968</v>
      </c>
      <c r="G61" s="305" t="s">
        <v>969</v>
      </c>
      <c r="H61" s="307" t="s">
        <v>970</v>
      </c>
      <c r="I61" s="307"/>
      <c r="J61" s="307" t="s">
        <v>971</v>
      </c>
      <c r="K61" s="307"/>
      <c r="L61" s="301" t="s">
        <v>972</v>
      </c>
      <c r="M61" s="306" t="s">
        <v>619</v>
      </c>
      <c r="N61" s="308" t="s">
        <v>973</v>
      </c>
      <c r="O61" s="97" t="str">
        <f t="shared" si="0"/>
        <v>Gestión Estratégica</v>
      </c>
    </row>
    <row r="62" spans="1:15" ht="15.75" customHeight="1" x14ac:dyDescent="0.25">
      <c r="A62" s="298" t="s">
        <v>943</v>
      </c>
      <c r="B62" s="299" t="s">
        <v>974</v>
      </c>
      <c r="C62" s="300" t="s">
        <v>975</v>
      </c>
      <c r="D62" s="303" t="s">
        <v>976</v>
      </c>
      <c r="E62" s="301" t="s">
        <v>639</v>
      </c>
      <c r="F62" s="303" t="s">
        <v>977</v>
      </c>
      <c r="G62" s="309">
        <v>2</v>
      </c>
      <c r="H62" s="309">
        <v>2</v>
      </c>
      <c r="I62" s="309"/>
      <c r="J62" s="309">
        <v>3</v>
      </c>
      <c r="K62" s="309"/>
      <c r="L62" s="301" t="s">
        <v>978</v>
      </c>
      <c r="M62" s="306" t="s">
        <v>619</v>
      </c>
      <c r="N62" s="308" t="s">
        <v>979</v>
      </c>
      <c r="O62" s="97" t="str">
        <f t="shared" si="0"/>
        <v>GESTIÓN SOCIAL</v>
      </c>
    </row>
    <row r="63" spans="1:15" ht="15.75" customHeight="1" x14ac:dyDescent="0.25">
      <c r="A63" s="298" t="s">
        <v>943</v>
      </c>
      <c r="B63" s="299" t="s">
        <v>974</v>
      </c>
      <c r="C63" s="310" t="s">
        <v>980</v>
      </c>
      <c r="D63" s="303" t="s">
        <v>622</v>
      </c>
      <c r="E63" s="301" t="s">
        <v>178</v>
      </c>
      <c r="F63" s="303" t="s">
        <v>981</v>
      </c>
      <c r="G63" s="305">
        <v>0.77410000000000001</v>
      </c>
      <c r="H63" s="311">
        <v>0.75</v>
      </c>
      <c r="I63" s="311"/>
      <c r="J63" s="311">
        <v>0.94</v>
      </c>
      <c r="K63" s="311"/>
      <c r="L63" s="301" t="s">
        <v>982</v>
      </c>
      <c r="M63" s="306" t="s">
        <v>619</v>
      </c>
      <c r="N63" s="308" t="s">
        <v>983</v>
      </c>
      <c r="O63" s="97" t="str">
        <f t="shared" si="0"/>
        <v>GESTIÓN SOCIAL</v>
      </c>
    </row>
    <row r="64" spans="1:15" ht="15.75" customHeight="1" x14ac:dyDescent="0.25">
      <c r="A64" s="298" t="s">
        <v>943</v>
      </c>
      <c r="B64" s="299" t="s">
        <v>974</v>
      </c>
      <c r="C64" s="300" t="s">
        <v>984</v>
      </c>
      <c r="D64" s="303" t="s">
        <v>985</v>
      </c>
      <c r="E64" s="301" t="s">
        <v>178</v>
      </c>
      <c r="F64" s="303" t="s">
        <v>986</v>
      </c>
      <c r="G64" s="305">
        <v>1</v>
      </c>
      <c r="H64" s="311">
        <v>0.9</v>
      </c>
      <c r="I64" s="311"/>
      <c r="J64" s="311">
        <v>0.9</v>
      </c>
      <c r="K64" s="311"/>
      <c r="L64" s="301" t="s">
        <v>987</v>
      </c>
      <c r="M64" s="306" t="s">
        <v>619</v>
      </c>
      <c r="N64" s="308" t="s">
        <v>983</v>
      </c>
      <c r="O64" s="97" t="str">
        <f t="shared" si="0"/>
        <v>GESTIÓN SOCIAL</v>
      </c>
    </row>
    <row r="65" spans="1:15" ht="15.75" customHeight="1" x14ac:dyDescent="0.25">
      <c r="A65" s="298" t="s">
        <v>943</v>
      </c>
      <c r="B65" s="299" t="s">
        <v>974</v>
      </c>
      <c r="C65" s="310" t="s">
        <v>988</v>
      </c>
      <c r="D65" s="312" t="s">
        <v>989</v>
      </c>
      <c r="E65" s="301" t="s">
        <v>178</v>
      </c>
      <c r="F65" s="303" t="s">
        <v>990</v>
      </c>
      <c r="G65" s="309">
        <v>4.2</v>
      </c>
      <c r="H65" s="309">
        <v>3</v>
      </c>
      <c r="I65" s="309"/>
      <c r="J65" s="309">
        <v>5</v>
      </c>
      <c r="K65" s="309"/>
      <c r="L65" s="301" t="s">
        <v>991</v>
      </c>
      <c r="M65" s="306" t="s">
        <v>619</v>
      </c>
      <c r="N65" s="308" t="s">
        <v>983</v>
      </c>
      <c r="O65" s="97" t="str">
        <f t="shared" si="0"/>
        <v>GESTIÓN SOCIAL</v>
      </c>
    </row>
    <row r="66" spans="1:15" ht="15.75" customHeight="1" x14ac:dyDescent="0.25">
      <c r="A66" s="298" t="s">
        <v>943</v>
      </c>
      <c r="B66" s="313" t="s">
        <v>992</v>
      </c>
      <c r="C66" s="300" t="s">
        <v>993</v>
      </c>
      <c r="D66" s="303" t="s">
        <v>994</v>
      </c>
      <c r="E66" s="301" t="s">
        <v>178</v>
      </c>
      <c r="F66" s="303" t="s">
        <v>995</v>
      </c>
      <c r="G66" s="304">
        <v>0.997</v>
      </c>
      <c r="H66" s="311">
        <v>1</v>
      </c>
      <c r="I66" s="311"/>
      <c r="J66" s="311">
        <v>1</v>
      </c>
      <c r="K66" s="311"/>
      <c r="L66" s="301" t="s">
        <v>996</v>
      </c>
      <c r="M66" s="306" t="s">
        <v>619</v>
      </c>
      <c r="N66" s="308" t="s">
        <v>997</v>
      </c>
      <c r="O66" s="97" t="str">
        <f t="shared" si="0"/>
        <v>PAI</v>
      </c>
    </row>
    <row r="67" spans="1:15" ht="15.75" customHeight="1" x14ac:dyDescent="0.25">
      <c r="A67" s="298" t="s">
        <v>943</v>
      </c>
      <c r="B67" s="313" t="s">
        <v>992</v>
      </c>
      <c r="C67" s="300" t="s">
        <v>998</v>
      </c>
      <c r="D67" s="306" t="s">
        <v>999</v>
      </c>
      <c r="E67" s="310" t="s">
        <v>178</v>
      </c>
      <c r="F67" s="306" t="s">
        <v>1000</v>
      </c>
      <c r="G67" s="305">
        <v>0.70340000000000003</v>
      </c>
      <c r="H67" s="311">
        <v>0.75</v>
      </c>
      <c r="I67" s="311"/>
      <c r="J67" s="311">
        <v>0.94</v>
      </c>
      <c r="K67" s="311"/>
      <c r="L67" s="301" t="s">
        <v>1001</v>
      </c>
      <c r="M67" s="306" t="s">
        <v>619</v>
      </c>
      <c r="N67" s="308" t="s">
        <v>997</v>
      </c>
      <c r="O67" s="97" t="str">
        <f t="shared" si="0"/>
        <v>PAI</v>
      </c>
    </row>
    <row r="68" spans="1:15" ht="15.75" customHeight="1" x14ac:dyDescent="0.25">
      <c r="A68" s="298" t="s">
        <v>943</v>
      </c>
      <c r="B68" s="314" t="s">
        <v>1002</v>
      </c>
      <c r="C68" s="315" t="s">
        <v>1003</v>
      </c>
      <c r="D68" s="316" t="s">
        <v>1004</v>
      </c>
      <c r="E68" s="310" t="s">
        <v>178</v>
      </c>
      <c r="F68" s="316" t="s">
        <v>1005</v>
      </c>
      <c r="G68" s="305">
        <v>0.34789999999999999</v>
      </c>
      <c r="H68" s="311">
        <v>0.3</v>
      </c>
      <c r="I68" s="311"/>
      <c r="J68" s="311">
        <v>0.2</v>
      </c>
      <c r="K68" s="311"/>
      <c r="L68" s="301" t="s">
        <v>1006</v>
      </c>
      <c r="M68" s="306" t="s">
        <v>619</v>
      </c>
      <c r="N68" s="301" t="s">
        <v>1007</v>
      </c>
      <c r="O68" s="97" t="str">
        <f t="shared" si="0"/>
        <v>PROMOCIÓN DE LA SALUD INTEGRAL</v>
      </c>
    </row>
    <row r="69" spans="1:15" ht="15.75" customHeight="1" x14ac:dyDescent="0.25">
      <c r="A69" s="317" t="s">
        <v>1008</v>
      </c>
      <c r="B69" s="318" t="s">
        <v>1009</v>
      </c>
      <c r="C69" s="319" t="s">
        <v>1010</v>
      </c>
      <c r="D69" s="320" t="s">
        <v>1011</v>
      </c>
      <c r="E69" s="321" t="s">
        <v>628</v>
      </c>
      <c r="F69" s="319" t="s">
        <v>1012</v>
      </c>
      <c r="G69" s="319">
        <v>193</v>
      </c>
      <c r="H69" s="319">
        <v>198</v>
      </c>
      <c r="I69" s="319"/>
      <c r="J69" s="319">
        <v>218</v>
      </c>
      <c r="K69" s="319"/>
      <c r="L69" s="319" t="s">
        <v>1013</v>
      </c>
      <c r="M69" s="319" t="s">
        <v>631</v>
      </c>
      <c r="N69" s="319" t="s">
        <v>1014</v>
      </c>
      <c r="O69" s="97" t="str">
        <f t="shared" si="0"/>
        <v>CREACIÓN Y TRANSFORMACIÓN  DEL CONOCIMIENTO</v>
      </c>
    </row>
    <row r="70" spans="1:15" ht="15.75" customHeight="1" x14ac:dyDescent="0.25">
      <c r="A70" s="317" t="s">
        <v>1008</v>
      </c>
      <c r="B70" s="322" t="s">
        <v>1009</v>
      </c>
      <c r="C70" s="323" t="s">
        <v>1015</v>
      </c>
      <c r="D70" s="324" t="s">
        <v>1016</v>
      </c>
      <c r="E70" s="325" t="s">
        <v>628</v>
      </c>
      <c r="F70" s="324" t="s">
        <v>1017</v>
      </c>
      <c r="G70" s="326">
        <v>12</v>
      </c>
      <c r="H70" s="326">
        <v>10</v>
      </c>
      <c r="I70" s="324"/>
      <c r="J70" s="324">
        <v>17</v>
      </c>
      <c r="K70" s="324"/>
      <c r="L70" s="324" t="s">
        <v>1018</v>
      </c>
      <c r="M70" s="326" t="s">
        <v>631</v>
      </c>
      <c r="N70" s="326" t="s">
        <v>1014</v>
      </c>
      <c r="O70" s="97" t="str">
        <f t="shared" si="0"/>
        <v>CREACIÓN Y TRANSFORMACIÓN  DEL CONOCIMIENTO</v>
      </c>
    </row>
    <row r="71" spans="1:15" ht="15.75" customHeight="1" x14ac:dyDescent="0.25">
      <c r="A71" s="317" t="s">
        <v>1008</v>
      </c>
      <c r="B71" s="318" t="s">
        <v>1009</v>
      </c>
      <c r="C71" s="326" t="s">
        <v>1019</v>
      </c>
      <c r="D71" s="324" t="s">
        <v>1020</v>
      </c>
      <c r="E71" s="325" t="s">
        <v>628</v>
      </c>
      <c r="F71" s="324" t="s">
        <v>1021</v>
      </c>
      <c r="G71" s="326">
        <v>6</v>
      </c>
      <c r="H71" s="326">
        <v>9</v>
      </c>
      <c r="I71" s="324"/>
      <c r="J71" s="324">
        <v>12</v>
      </c>
      <c r="K71" s="324"/>
      <c r="L71" s="324" t="s">
        <v>1022</v>
      </c>
      <c r="M71" s="326" t="s">
        <v>631</v>
      </c>
      <c r="N71" s="326" t="s">
        <v>1014</v>
      </c>
      <c r="O71" s="97" t="str">
        <f t="shared" si="0"/>
        <v>CREACIÓN Y TRANSFORMACIÓN  DEL CONOCIMIENTO</v>
      </c>
    </row>
    <row r="72" spans="1:15" ht="15.75" customHeight="1" x14ac:dyDescent="0.25">
      <c r="A72" s="317" t="s">
        <v>1008</v>
      </c>
      <c r="B72" s="327" t="s">
        <v>676</v>
      </c>
      <c r="C72" s="326" t="s">
        <v>1023</v>
      </c>
      <c r="D72" s="324" t="s">
        <v>1024</v>
      </c>
      <c r="E72" s="325" t="s">
        <v>628</v>
      </c>
      <c r="F72" s="326" t="s">
        <v>1025</v>
      </c>
      <c r="G72" s="326">
        <v>82</v>
      </c>
      <c r="H72" s="326">
        <v>82</v>
      </c>
      <c r="I72" s="326"/>
      <c r="J72" s="326">
        <v>85</v>
      </c>
      <c r="K72" s="326"/>
      <c r="L72" s="326" t="s">
        <v>1026</v>
      </c>
      <c r="M72" s="326" t="s">
        <v>1027</v>
      </c>
      <c r="N72" s="326" t="s">
        <v>1014</v>
      </c>
      <c r="O72" s="97" t="str">
        <f t="shared" si="0"/>
        <v>DESARROLLO INSTITUCIONAL</v>
      </c>
    </row>
    <row r="73" spans="1:15" ht="15.75" customHeight="1" x14ac:dyDescent="0.25">
      <c r="A73" s="317" t="s">
        <v>1008</v>
      </c>
      <c r="B73" s="327" t="s">
        <v>676</v>
      </c>
      <c r="C73" s="326" t="s">
        <v>1028</v>
      </c>
      <c r="D73" s="326" t="s">
        <v>1029</v>
      </c>
      <c r="E73" s="325" t="s">
        <v>178</v>
      </c>
      <c r="F73" s="326" t="s">
        <v>1030</v>
      </c>
      <c r="G73" s="328">
        <v>0.77</v>
      </c>
      <c r="H73" s="328">
        <v>0.8</v>
      </c>
      <c r="I73" s="328"/>
      <c r="J73" s="328">
        <v>0.8</v>
      </c>
      <c r="K73" s="328"/>
      <c r="L73" s="326" t="s">
        <v>1031</v>
      </c>
      <c r="M73" s="326" t="s">
        <v>1032</v>
      </c>
      <c r="N73" s="326" t="s">
        <v>1014</v>
      </c>
      <c r="O73" s="97" t="str">
        <f t="shared" si="0"/>
        <v>DESARROLLO INSTITUCIONAL</v>
      </c>
    </row>
    <row r="74" spans="1:15" ht="15.75" customHeight="1" x14ac:dyDescent="0.25">
      <c r="A74" s="317" t="s">
        <v>1008</v>
      </c>
      <c r="B74" s="327" t="s">
        <v>676</v>
      </c>
      <c r="C74" s="329" t="s">
        <v>1033</v>
      </c>
      <c r="D74" s="329" t="s">
        <v>1034</v>
      </c>
      <c r="E74" s="325" t="s">
        <v>628</v>
      </c>
      <c r="F74" s="329" t="s">
        <v>1035</v>
      </c>
      <c r="G74" s="329">
        <v>34</v>
      </c>
      <c r="H74" s="329">
        <v>40</v>
      </c>
      <c r="I74" s="329"/>
      <c r="J74" s="329">
        <v>24</v>
      </c>
      <c r="K74" s="329"/>
      <c r="L74" s="329" t="s">
        <v>1036</v>
      </c>
      <c r="M74" s="329" t="s">
        <v>1037</v>
      </c>
      <c r="N74" s="329" t="s">
        <v>1014</v>
      </c>
      <c r="O74" s="97" t="str">
        <f t="shared" si="0"/>
        <v>DESARROLLO INSTITUCIONAL</v>
      </c>
    </row>
    <row r="75" spans="1:15" ht="15.75" customHeight="1" x14ac:dyDescent="0.25">
      <c r="A75" s="317" t="s">
        <v>1008</v>
      </c>
      <c r="B75" s="327" t="s">
        <v>676</v>
      </c>
      <c r="C75" s="326" t="s">
        <v>1038</v>
      </c>
      <c r="D75" s="330" t="s">
        <v>1039</v>
      </c>
      <c r="E75" s="331" t="s">
        <v>843</v>
      </c>
      <c r="F75" s="326" t="s">
        <v>1040</v>
      </c>
      <c r="G75" s="326">
        <v>0</v>
      </c>
      <c r="H75" s="331">
        <v>1.2</v>
      </c>
      <c r="I75" s="331"/>
      <c r="J75" s="331" t="s">
        <v>699</v>
      </c>
      <c r="K75" s="331"/>
      <c r="L75" s="326" t="s">
        <v>1041</v>
      </c>
      <c r="M75" s="324" t="s">
        <v>1042</v>
      </c>
      <c r="N75" s="326" t="s">
        <v>1014</v>
      </c>
      <c r="O75" s="97" t="str">
        <f t="shared" si="0"/>
        <v>DESARROLLO INSTITUCIONAL</v>
      </c>
    </row>
    <row r="76" spans="1:15" ht="15.75" customHeight="1" x14ac:dyDescent="0.25">
      <c r="A76" s="317" t="s">
        <v>1008</v>
      </c>
      <c r="B76" s="327" t="s">
        <v>1043</v>
      </c>
      <c r="C76" s="319" t="s">
        <v>1044</v>
      </c>
      <c r="D76" s="319" t="s">
        <v>1045</v>
      </c>
      <c r="E76" s="325" t="s">
        <v>628</v>
      </c>
      <c r="F76" s="319" t="s">
        <v>1046</v>
      </c>
      <c r="G76" s="319">
        <v>67</v>
      </c>
      <c r="H76" s="319">
        <v>12</v>
      </c>
      <c r="I76" s="319"/>
      <c r="J76" s="319">
        <v>125</v>
      </c>
      <c r="K76" s="319"/>
      <c r="L76" s="319" t="s">
        <v>1047</v>
      </c>
      <c r="M76" s="320" t="s">
        <v>1048</v>
      </c>
      <c r="N76" s="326" t="s">
        <v>1049</v>
      </c>
      <c r="O76" s="97" t="str">
        <f t="shared" si="0"/>
        <v>GESTIÓN, TRANSFERENCIA O APLICACIÓN DEL CONOCIMIENTO</v>
      </c>
    </row>
    <row r="77" spans="1:15" ht="15.75" customHeight="1" x14ac:dyDescent="0.25">
      <c r="A77" s="317" t="s">
        <v>1008</v>
      </c>
      <c r="B77" s="327" t="s">
        <v>1043</v>
      </c>
      <c r="C77" s="326" t="s">
        <v>1050</v>
      </c>
      <c r="D77" s="324" t="s">
        <v>1051</v>
      </c>
      <c r="E77" s="325" t="s">
        <v>628</v>
      </c>
      <c r="F77" s="326" t="s">
        <v>1052</v>
      </c>
      <c r="G77" s="326">
        <v>4243</v>
      </c>
      <c r="H77" s="326">
        <v>1000</v>
      </c>
      <c r="I77" s="326"/>
      <c r="J77" s="326">
        <v>200</v>
      </c>
      <c r="K77" s="326"/>
      <c r="L77" s="326" t="s">
        <v>1053</v>
      </c>
      <c r="M77" s="326"/>
      <c r="N77" s="319" t="s">
        <v>1049</v>
      </c>
      <c r="O77" s="97" t="str">
        <f t="shared" si="0"/>
        <v>GESTIÓN, TRANSFERENCIA O APLICACIÓN DEL CONOCIMIENTO</v>
      </c>
    </row>
    <row r="78" spans="1:15" ht="15.75" customHeight="1" x14ac:dyDescent="0.25">
      <c r="A78" s="317" t="s">
        <v>1008</v>
      </c>
      <c r="B78" s="327" t="s">
        <v>1054</v>
      </c>
      <c r="C78" s="326" t="s">
        <v>1055</v>
      </c>
      <c r="D78" s="326" t="s">
        <v>1056</v>
      </c>
      <c r="E78" s="325" t="s">
        <v>639</v>
      </c>
      <c r="F78" s="326" t="s">
        <v>1057</v>
      </c>
      <c r="G78" s="326">
        <v>68</v>
      </c>
      <c r="H78" s="326">
        <v>68</v>
      </c>
      <c r="I78" s="326"/>
      <c r="J78" s="326">
        <v>70</v>
      </c>
      <c r="K78" s="326"/>
      <c r="L78" s="326" t="s">
        <v>1058</v>
      </c>
      <c r="M78" s="326" t="s">
        <v>1059</v>
      </c>
      <c r="N78" s="332" t="s">
        <v>1060</v>
      </c>
      <c r="O78" s="97" t="str">
        <f t="shared" si="0"/>
        <v>Generación de desarrollo social y cultural a través de la extensión</v>
      </c>
    </row>
    <row r="79" spans="1:15" ht="15.75" customHeight="1" x14ac:dyDescent="0.25">
      <c r="A79" s="317" t="s">
        <v>1008</v>
      </c>
      <c r="B79" s="327" t="s">
        <v>1054</v>
      </c>
      <c r="C79" s="326" t="s">
        <v>1061</v>
      </c>
      <c r="D79" s="326" t="s">
        <v>1062</v>
      </c>
      <c r="E79" s="325" t="s">
        <v>639</v>
      </c>
      <c r="F79" s="326" t="s">
        <v>1063</v>
      </c>
      <c r="G79" s="326" t="s">
        <v>699</v>
      </c>
      <c r="H79" s="326">
        <v>610</v>
      </c>
      <c r="I79" s="326"/>
      <c r="J79" s="326" t="s">
        <v>699</v>
      </c>
      <c r="K79" s="326"/>
      <c r="L79" s="325" t="s">
        <v>1064</v>
      </c>
      <c r="M79" s="325" t="s">
        <v>1065</v>
      </c>
      <c r="N79" s="332" t="s">
        <v>1060</v>
      </c>
      <c r="O79" s="97" t="str">
        <f t="shared" si="0"/>
        <v>Generación de desarrollo social y cultural a través de la extensión</v>
      </c>
    </row>
    <row r="80" spans="1:15" ht="15.75" customHeight="1" x14ac:dyDescent="0.25">
      <c r="A80" s="317" t="s">
        <v>1008</v>
      </c>
      <c r="B80" s="327" t="s">
        <v>1054</v>
      </c>
      <c r="C80" s="326" t="s">
        <v>1066</v>
      </c>
      <c r="D80" s="326" t="s">
        <v>1067</v>
      </c>
      <c r="E80" s="325" t="s">
        <v>639</v>
      </c>
      <c r="F80" s="333" t="s">
        <v>1068</v>
      </c>
      <c r="G80" s="326" t="s">
        <v>699</v>
      </c>
      <c r="H80" s="326">
        <v>155</v>
      </c>
      <c r="I80" s="326"/>
      <c r="J80" s="326" t="s">
        <v>699</v>
      </c>
      <c r="K80" s="326"/>
      <c r="L80" s="325" t="s">
        <v>1069</v>
      </c>
      <c r="M80" s="325" t="s">
        <v>1070</v>
      </c>
      <c r="N80" s="332" t="s">
        <v>1060</v>
      </c>
      <c r="O80" s="97" t="str">
        <f t="shared" si="0"/>
        <v>Generación de desarrollo social y cultural a través de la extensión</v>
      </c>
    </row>
    <row r="81" spans="1:15" ht="15.75" customHeight="1" x14ac:dyDescent="0.25">
      <c r="A81" s="317" t="s">
        <v>1008</v>
      </c>
      <c r="B81" s="327" t="s">
        <v>1054</v>
      </c>
      <c r="C81" s="326" t="s">
        <v>1071</v>
      </c>
      <c r="D81" s="326" t="s">
        <v>1072</v>
      </c>
      <c r="E81" s="325" t="s">
        <v>639</v>
      </c>
      <c r="F81" s="326" t="s">
        <v>1073</v>
      </c>
      <c r="G81" s="326" t="s">
        <v>699</v>
      </c>
      <c r="H81" s="326">
        <v>1800</v>
      </c>
      <c r="I81" s="326"/>
      <c r="J81" s="326" t="s">
        <v>699</v>
      </c>
      <c r="K81" s="326"/>
      <c r="L81" s="325" t="s">
        <v>1074</v>
      </c>
      <c r="M81" s="325" t="s">
        <v>1075</v>
      </c>
      <c r="N81" s="325" t="s">
        <v>1076</v>
      </c>
      <c r="O81" s="97" t="str">
        <f t="shared" si="0"/>
        <v>Generación de desarrollo social y cultural a través de la extensión</v>
      </c>
    </row>
    <row r="82" spans="1:15" ht="15.75" customHeight="1" x14ac:dyDescent="0.25">
      <c r="A82" s="317" t="s">
        <v>1008</v>
      </c>
      <c r="B82" s="327" t="s">
        <v>1054</v>
      </c>
      <c r="C82" s="326" t="s">
        <v>1077</v>
      </c>
      <c r="D82" s="326" t="s">
        <v>1078</v>
      </c>
      <c r="E82" s="325" t="s">
        <v>639</v>
      </c>
      <c r="F82" s="326" t="s">
        <v>1079</v>
      </c>
      <c r="G82" s="326" t="s">
        <v>699</v>
      </c>
      <c r="H82" s="326">
        <v>20</v>
      </c>
      <c r="I82" s="326"/>
      <c r="J82" s="326" t="s">
        <v>699</v>
      </c>
      <c r="K82" s="326"/>
      <c r="L82" s="325" t="s">
        <v>1080</v>
      </c>
      <c r="M82" s="326" t="s">
        <v>1081</v>
      </c>
      <c r="N82" s="325" t="s">
        <v>1076</v>
      </c>
      <c r="O82" s="97" t="str">
        <f t="shared" si="0"/>
        <v>Generación de desarrollo social y cultural a través de la extensión</v>
      </c>
    </row>
    <row r="83" spans="1:15" ht="15.75" customHeight="1" x14ac:dyDescent="0.25">
      <c r="A83" s="334" t="s">
        <v>1082</v>
      </c>
      <c r="B83" s="335" t="s">
        <v>1083</v>
      </c>
      <c r="C83" s="336" t="s">
        <v>1084</v>
      </c>
      <c r="D83" s="337" t="s">
        <v>1085</v>
      </c>
      <c r="E83" s="336" t="s">
        <v>178</v>
      </c>
      <c r="F83" s="336" t="s">
        <v>1086</v>
      </c>
      <c r="G83" s="338">
        <v>0.1</v>
      </c>
      <c r="H83" s="339">
        <v>0.1</v>
      </c>
      <c r="I83" s="339"/>
      <c r="J83" s="339">
        <v>0.2</v>
      </c>
      <c r="K83" s="339"/>
      <c r="L83" s="339" t="s">
        <v>1087</v>
      </c>
      <c r="M83" s="336" t="s">
        <v>1088</v>
      </c>
      <c r="N83" s="336" t="s">
        <v>1089</v>
      </c>
      <c r="O83" s="97" t="str">
        <f t="shared" si="0"/>
        <v>Nivel de internacionalización</v>
      </c>
    </row>
    <row r="84" spans="1:15" ht="15.75" customHeight="1" x14ac:dyDescent="0.25">
      <c r="A84" s="334" t="s">
        <v>1082</v>
      </c>
      <c r="B84" s="335" t="s">
        <v>1083</v>
      </c>
      <c r="C84" s="336" t="s">
        <v>1090</v>
      </c>
      <c r="D84" s="337" t="s">
        <v>1091</v>
      </c>
      <c r="E84" s="336" t="s">
        <v>178</v>
      </c>
      <c r="F84" s="336" t="s">
        <v>1092</v>
      </c>
      <c r="G84" s="338">
        <v>0.372</v>
      </c>
      <c r="H84" s="339">
        <v>0.4</v>
      </c>
      <c r="I84" s="339"/>
      <c r="J84" s="339">
        <v>0.5</v>
      </c>
      <c r="K84" s="339"/>
      <c r="L84" s="339" t="s">
        <v>1093</v>
      </c>
      <c r="M84" s="336" t="s">
        <v>1088</v>
      </c>
      <c r="N84" s="336" t="s">
        <v>1089</v>
      </c>
      <c r="O84" s="97" t="str">
        <f t="shared" si="0"/>
        <v>Nivel de internacionalización</v>
      </c>
    </row>
    <row r="85" spans="1:15" ht="15.75" customHeight="1" x14ac:dyDescent="0.25">
      <c r="A85" s="334" t="s">
        <v>1082</v>
      </c>
      <c r="B85" s="335" t="s">
        <v>1083</v>
      </c>
      <c r="C85" s="336" t="s">
        <v>1094</v>
      </c>
      <c r="D85" s="337" t="s">
        <v>1095</v>
      </c>
      <c r="E85" s="336" t="s">
        <v>178</v>
      </c>
      <c r="F85" s="336" t="s">
        <v>1096</v>
      </c>
      <c r="G85" s="339">
        <v>0.18</v>
      </c>
      <c r="H85" s="339">
        <v>0.19</v>
      </c>
      <c r="I85" s="339"/>
      <c r="J85" s="339">
        <v>0.34</v>
      </c>
      <c r="K85" s="339"/>
      <c r="L85" s="339" t="s">
        <v>1097</v>
      </c>
      <c r="M85" s="336" t="s">
        <v>1088</v>
      </c>
      <c r="N85" s="336" t="s">
        <v>1098</v>
      </c>
      <c r="O85" s="97" t="str">
        <f t="shared" si="0"/>
        <v>Nivel de internacionalización</v>
      </c>
    </row>
    <row r="86" spans="1:15" ht="15.75" customHeight="1" x14ac:dyDescent="0.25">
      <c r="A86" s="334" t="s">
        <v>1082</v>
      </c>
      <c r="B86" s="335" t="s">
        <v>1083</v>
      </c>
      <c r="C86" s="336" t="s">
        <v>1099</v>
      </c>
      <c r="D86" s="337" t="s">
        <v>1100</v>
      </c>
      <c r="E86" s="336" t="s">
        <v>639</v>
      </c>
      <c r="F86" s="336" t="s">
        <v>1101</v>
      </c>
      <c r="G86" s="336">
        <v>12</v>
      </c>
      <c r="H86" s="336">
        <v>10</v>
      </c>
      <c r="I86" s="336"/>
      <c r="J86" s="336" t="s">
        <v>699</v>
      </c>
      <c r="K86" s="336"/>
      <c r="L86" s="339" t="s">
        <v>1102</v>
      </c>
      <c r="M86" s="336" t="s">
        <v>1103</v>
      </c>
      <c r="N86" s="336" t="s">
        <v>1104</v>
      </c>
      <c r="O86" s="97" t="str">
        <f t="shared" si="0"/>
        <v>Nivel de internacionalización</v>
      </c>
    </row>
    <row r="87" spans="1:15" ht="15.75" customHeight="1" x14ac:dyDescent="0.25">
      <c r="A87" s="334" t="s">
        <v>1082</v>
      </c>
      <c r="B87" s="335" t="s">
        <v>1083</v>
      </c>
      <c r="C87" s="336" t="s">
        <v>1105</v>
      </c>
      <c r="D87" s="336" t="s">
        <v>1106</v>
      </c>
      <c r="E87" s="336" t="s">
        <v>639</v>
      </c>
      <c r="F87" s="336" t="s">
        <v>1107</v>
      </c>
      <c r="G87" s="336">
        <v>36</v>
      </c>
      <c r="H87" s="336">
        <v>43</v>
      </c>
      <c r="I87" s="336"/>
      <c r="J87" s="336" t="s">
        <v>699</v>
      </c>
      <c r="K87" s="336"/>
      <c r="L87" s="339" t="s">
        <v>1108</v>
      </c>
      <c r="M87" s="336" t="s">
        <v>1103</v>
      </c>
      <c r="N87" s="336" t="s">
        <v>1104</v>
      </c>
      <c r="O87" s="97" t="str">
        <f t="shared" si="0"/>
        <v>Nivel de internacionalización</v>
      </c>
    </row>
    <row r="88" spans="1:15" ht="15.75" customHeight="1" x14ac:dyDescent="0.25">
      <c r="A88" s="334" t="s">
        <v>1082</v>
      </c>
      <c r="B88" s="335" t="s">
        <v>1083</v>
      </c>
      <c r="C88" s="336" t="s">
        <v>1109</v>
      </c>
      <c r="D88" s="337" t="s">
        <v>1110</v>
      </c>
      <c r="E88" s="336" t="s">
        <v>639</v>
      </c>
      <c r="F88" s="336" t="s">
        <v>1111</v>
      </c>
      <c r="G88" s="340">
        <v>77</v>
      </c>
      <c r="H88" s="340">
        <v>60</v>
      </c>
      <c r="I88" s="340"/>
      <c r="J88" s="340">
        <v>70</v>
      </c>
      <c r="K88" s="340"/>
      <c r="L88" s="339" t="s">
        <v>1112</v>
      </c>
      <c r="M88" s="336" t="s">
        <v>1113</v>
      </c>
      <c r="N88" s="336" t="s">
        <v>1114</v>
      </c>
      <c r="O88" s="97" t="str">
        <f t="shared" si="0"/>
        <v>Nivel de internacionalización</v>
      </c>
    </row>
    <row r="89" spans="1:15" ht="15.75" customHeight="1" x14ac:dyDescent="0.25">
      <c r="A89" s="334" t="s">
        <v>1082</v>
      </c>
      <c r="B89" s="335" t="s">
        <v>1083</v>
      </c>
      <c r="C89" s="336" t="s">
        <v>1115</v>
      </c>
      <c r="D89" s="337" t="s">
        <v>1116</v>
      </c>
      <c r="E89" s="336" t="s">
        <v>1117</v>
      </c>
      <c r="F89" s="336" t="s">
        <v>1118</v>
      </c>
      <c r="G89" s="340">
        <v>70</v>
      </c>
      <c r="H89" s="340">
        <v>40</v>
      </c>
      <c r="I89" s="340"/>
      <c r="J89" s="340">
        <v>40</v>
      </c>
      <c r="K89" s="340"/>
      <c r="L89" s="339" t="s">
        <v>1119</v>
      </c>
      <c r="M89" s="336" t="s">
        <v>1120</v>
      </c>
      <c r="N89" s="336" t="s">
        <v>1114</v>
      </c>
      <c r="O89" s="97" t="str">
        <f t="shared" si="0"/>
        <v>Nivel de internacionalización</v>
      </c>
    </row>
    <row r="90" spans="1:15" ht="15.75" customHeight="1" x14ac:dyDescent="0.25">
      <c r="A90" s="334" t="s">
        <v>1082</v>
      </c>
      <c r="B90" s="335" t="s">
        <v>1083</v>
      </c>
      <c r="C90" s="336" t="s">
        <v>1121</v>
      </c>
      <c r="D90" s="337" t="s">
        <v>1122</v>
      </c>
      <c r="E90" s="336" t="s">
        <v>178</v>
      </c>
      <c r="F90" s="336" t="s">
        <v>1123</v>
      </c>
      <c r="G90" s="339">
        <v>0.89</v>
      </c>
      <c r="H90" s="339">
        <v>0.9</v>
      </c>
      <c r="I90" s="339"/>
      <c r="J90" s="339">
        <v>0.95</v>
      </c>
      <c r="K90" s="339"/>
      <c r="L90" s="339" t="s">
        <v>1124</v>
      </c>
      <c r="M90" s="336" t="s">
        <v>1125</v>
      </c>
      <c r="N90" s="336" t="s">
        <v>1114</v>
      </c>
      <c r="O90" s="97" t="str">
        <f t="shared" si="0"/>
        <v>Nivel de internacionalización</v>
      </c>
    </row>
    <row r="91" spans="1:15" ht="15.75" customHeight="1" x14ac:dyDescent="0.25">
      <c r="A91" s="334" t="s">
        <v>1082</v>
      </c>
      <c r="B91" s="335" t="s">
        <v>1083</v>
      </c>
      <c r="C91" s="336" t="s">
        <v>1126</v>
      </c>
      <c r="D91" s="336" t="s">
        <v>1127</v>
      </c>
      <c r="E91" s="336" t="s">
        <v>639</v>
      </c>
      <c r="F91" s="336" t="s">
        <v>1128</v>
      </c>
      <c r="G91" s="341">
        <v>18</v>
      </c>
      <c r="H91" s="341">
        <v>18</v>
      </c>
      <c r="I91" s="341"/>
      <c r="J91" s="341">
        <v>18</v>
      </c>
      <c r="K91" s="341"/>
      <c r="L91" s="336" t="s">
        <v>1129</v>
      </c>
      <c r="M91" s="336" t="s">
        <v>1130</v>
      </c>
      <c r="N91" s="336" t="s">
        <v>1114</v>
      </c>
      <c r="O91" s="97" t="str">
        <f t="shared" si="0"/>
        <v>Nivel de internacionalización</v>
      </c>
    </row>
    <row r="92" spans="1:15" ht="15.75" customHeight="1" x14ac:dyDescent="0.25">
      <c r="A92" s="334" t="s">
        <v>1082</v>
      </c>
      <c r="B92" s="335" t="s">
        <v>1083</v>
      </c>
      <c r="C92" s="336" t="s">
        <v>1131</v>
      </c>
      <c r="D92" s="336" t="s">
        <v>1132</v>
      </c>
      <c r="E92" s="336" t="s">
        <v>639</v>
      </c>
      <c r="F92" s="336" t="s">
        <v>1133</v>
      </c>
      <c r="G92" s="341">
        <v>204</v>
      </c>
      <c r="H92" s="341">
        <v>180</v>
      </c>
      <c r="I92" s="341"/>
      <c r="J92" s="341">
        <v>220</v>
      </c>
      <c r="K92" s="341"/>
      <c r="L92" s="336" t="s">
        <v>1134</v>
      </c>
      <c r="M92" s="336" t="s">
        <v>1135</v>
      </c>
      <c r="N92" s="336" t="s">
        <v>1136</v>
      </c>
      <c r="O92" s="97" t="str">
        <f t="shared" si="0"/>
        <v>Nivel de internacionalización</v>
      </c>
    </row>
    <row r="93" spans="1:15" ht="15.75" customHeight="1" x14ac:dyDescent="0.25">
      <c r="A93" s="334" t="s">
        <v>1082</v>
      </c>
      <c r="B93" s="335" t="s">
        <v>1083</v>
      </c>
      <c r="C93" s="336" t="s">
        <v>1137</v>
      </c>
      <c r="D93" s="336" t="s">
        <v>1138</v>
      </c>
      <c r="E93" s="336" t="s">
        <v>639</v>
      </c>
      <c r="F93" s="336" t="s">
        <v>1139</v>
      </c>
      <c r="G93" s="341">
        <v>69</v>
      </c>
      <c r="H93" s="341">
        <v>40</v>
      </c>
      <c r="I93" s="341"/>
      <c r="J93" s="341">
        <v>50</v>
      </c>
      <c r="K93" s="341"/>
      <c r="L93" s="336" t="s">
        <v>1140</v>
      </c>
      <c r="M93" s="336" t="s">
        <v>1141</v>
      </c>
      <c r="N93" s="336" t="s">
        <v>1136</v>
      </c>
      <c r="O93" s="97" t="str">
        <f t="shared" si="0"/>
        <v>Nivel de internacionalización</v>
      </c>
    </row>
    <row r="94" spans="1:15" ht="15.75" customHeight="1" x14ac:dyDescent="0.25">
      <c r="A94" s="334" t="s">
        <v>1082</v>
      </c>
      <c r="B94" s="335" t="s">
        <v>1083</v>
      </c>
      <c r="C94" s="336" t="s">
        <v>1142</v>
      </c>
      <c r="D94" s="336" t="s">
        <v>1143</v>
      </c>
      <c r="E94" s="336" t="s">
        <v>639</v>
      </c>
      <c r="F94" s="336" t="s">
        <v>1144</v>
      </c>
      <c r="G94" s="341">
        <v>3</v>
      </c>
      <c r="H94" s="341">
        <v>2</v>
      </c>
      <c r="I94" s="341"/>
      <c r="J94" s="341">
        <v>2</v>
      </c>
      <c r="K94" s="341"/>
      <c r="L94" s="336" t="s">
        <v>1145</v>
      </c>
      <c r="M94" s="336" t="s">
        <v>1146</v>
      </c>
      <c r="N94" s="336" t="s">
        <v>1114</v>
      </c>
      <c r="O94" s="97" t="str">
        <f t="shared" si="0"/>
        <v>Nivel de internacionalización</v>
      </c>
    </row>
    <row r="95" spans="1:15" ht="15.75" customHeight="1" x14ac:dyDescent="0.25">
      <c r="A95" s="334" t="s">
        <v>1082</v>
      </c>
      <c r="B95" s="335" t="s">
        <v>1083</v>
      </c>
      <c r="C95" s="336" t="s">
        <v>1147</v>
      </c>
      <c r="D95" s="336" t="s">
        <v>1148</v>
      </c>
      <c r="E95" s="336" t="s">
        <v>639</v>
      </c>
      <c r="F95" s="336" t="s">
        <v>1149</v>
      </c>
      <c r="G95" s="341">
        <v>3</v>
      </c>
      <c r="H95" s="341">
        <v>6</v>
      </c>
      <c r="I95" s="341"/>
      <c r="J95" s="341">
        <v>8</v>
      </c>
      <c r="K95" s="341"/>
      <c r="L95" s="336" t="s">
        <v>1150</v>
      </c>
      <c r="M95" s="336" t="s">
        <v>1151</v>
      </c>
      <c r="N95" s="336" t="s">
        <v>1152</v>
      </c>
      <c r="O95" s="97" t="str">
        <f t="shared" si="0"/>
        <v>Nivel de internacionalización</v>
      </c>
    </row>
    <row r="96" spans="1:15" ht="15.75" customHeight="1" x14ac:dyDescent="0.25">
      <c r="A96" s="334" t="s">
        <v>1082</v>
      </c>
      <c r="B96" s="335" t="s">
        <v>1083</v>
      </c>
      <c r="C96" s="336" t="s">
        <v>1153</v>
      </c>
      <c r="D96" s="336" t="s">
        <v>1154</v>
      </c>
      <c r="E96" s="336" t="s">
        <v>639</v>
      </c>
      <c r="F96" s="336" t="s">
        <v>1155</v>
      </c>
      <c r="G96" s="341">
        <v>15</v>
      </c>
      <c r="H96" s="341">
        <v>12</v>
      </c>
      <c r="I96" s="341"/>
      <c r="J96" s="341">
        <v>8</v>
      </c>
      <c r="K96" s="341"/>
      <c r="L96" s="336" t="s">
        <v>1156</v>
      </c>
      <c r="M96" s="336" t="s">
        <v>1157</v>
      </c>
      <c r="N96" s="336" t="s">
        <v>1136</v>
      </c>
      <c r="O96" s="97" t="str">
        <f t="shared" si="0"/>
        <v>Nivel de internacionalización</v>
      </c>
    </row>
    <row r="97" spans="1:15" ht="15.75" customHeight="1" x14ac:dyDescent="0.25">
      <c r="A97" s="334" t="s">
        <v>1082</v>
      </c>
      <c r="B97" s="335" t="s">
        <v>1083</v>
      </c>
      <c r="C97" s="336" t="s">
        <v>1158</v>
      </c>
      <c r="D97" s="336" t="s">
        <v>1159</v>
      </c>
      <c r="E97" s="336" t="s">
        <v>639</v>
      </c>
      <c r="F97" s="336" t="s">
        <v>1160</v>
      </c>
      <c r="G97" s="341">
        <v>20</v>
      </c>
      <c r="H97" s="341">
        <v>20</v>
      </c>
      <c r="I97" s="341"/>
      <c r="J97" s="341">
        <v>18</v>
      </c>
      <c r="K97" s="341"/>
      <c r="L97" s="336" t="s">
        <v>1161</v>
      </c>
      <c r="M97" s="336" t="s">
        <v>1162</v>
      </c>
      <c r="N97" s="336" t="s">
        <v>1163</v>
      </c>
      <c r="O97" s="97" t="str">
        <f t="shared" si="0"/>
        <v>Nivel de internacionalización</v>
      </c>
    </row>
    <row r="98" spans="1:15" ht="15.75" customHeight="1" x14ac:dyDescent="0.25">
      <c r="A98" s="334" t="s">
        <v>1082</v>
      </c>
      <c r="B98" s="342" t="s">
        <v>1164</v>
      </c>
      <c r="C98" s="336" t="s">
        <v>1165</v>
      </c>
      <c r="D98" s="337" t="s">
        <v>1166</v>
      </c>
      <c r="E98" s="336" t="s">
        <v>178</v>
      </c>
      <c r="F98" s="336" t="s">
        <v>1167</v>
      </c>
      <c r="G98" s="339">
        <v>0.28000000000000003</v>
      </c>
      <c r="H98" s="339">
        <v>0.3</v>
      </c>
      <c r="I98" s="339"/>
      <c r="J98" s="339">
        <v>0.4</v>
      </c>
      <c r="K98" s="339"/>
      <c r="L98" s="339" t="s">
        <v>1168</v>
      </c>
      <c r="M98" s="336" t="s">
        <v>1169</v>
      </c>
      <c r="N98" s="336" t="s">
        <v>1104</v>
      </c>
      <c r="O98" s="97" t="str">
        <f t="shared" si="0"/>
        <v xml:space="preserve">Gestión de la Información </v>
      </c>
    </row>
    <row r="99" spans="1:15" ht="15.75" customHeight="1" x14ac:dyDescent="0.25">
      <c r="A99" s="343" t="s">
        <v>1170</v>
      </c>
      <c r="B99" s="344" t="s">
        <v>1171</v>
      </c>
      <c r="C99" s="273" t="s">
        <v>1172</v>
      </c>
      <c r="D99" s="269" t="s">
        <v>1173</v>
      </c>
      <c r="E99" s="268" t="s">
        <v>639</v>
      </c>
      <c r="F99" s="268" t="s">
        <v>1174</v>
      </c>
      <c r="G99" s="273">
        <v>13</v>
      </c>
      <c r="H99" s="273">
        <v>13</v>
      </c>
      <c r="I99" s="273"/>
      <c r="J99" s="273">
        <v>13</v>
      </c>
      <c r="K99" s="273"/>
      <c r="L99" s="276" t="s">
        <v>1175</v>
      </c>
      <c r="M99" s="273" t="s">
        <v>1176</v>
      </c>
      <c r="N99" s="345" t="s">
        <v>660</v>
      </c>
      <c r="O99" s="97" t="str">
        <f t="shared" si="0"/>
        <v>Direccionamiento estratégico de los ámbitos de la Tecnología y la Producción</v>
      </c>
    </row>
    <row r="100" spans="1:15" ht="15.75" customHeight="1" x14ac:dyDescent="0.25">
      <c r="A100" s="343" t="s">
        <v>1170</v>
      </c>
      <c r="B100" s="289" t="s">
        <v>1177</v>
      </c>
      <c r="C100" s="346" t="s">
        <v>1178</v>
      </c>
      <c r="D100" s="268" t="s">
        <v>1179</v>
      </c>
      <c r="E100" s="347" t="s">
        <v>639</v>
      </c>
      <c r="F100" s="268" t="s">
        <v>1180</v>
      </c>
      <c r="G100" s="273">
        <v>21</v>
      </c>
      <c r="H100" s="273">
        <v>19</v>
      </c>
      <c r="I100" s="273"/>
      <c r="J100" s="273">
        <v>20</v>
      </c>
      <c r="K100" s="273"/>
      <c r="L100" s="268" t="s">
        <v>1181</v>
      </c>
      <c r="M100" s="268" t="s">
        <v>1182</v>
      </c>
      <c r="N100" s="348" t="s">
        <v>660</v>
      </c>
      <c r="O100" s="97" t="str">
        <f t="shared" si="0"/>
        <v>Direccionamiento estratégico del ámbito del Conocimiento</v>
      </c>
    </row>
    <row r="101" spans="1:15" ht="15.75" customHeight="1" x14ac:dyDescent="0.3">
      <c r="A101" s="343" t="s">
        <v>1170</v>
      </c>
      <c r="B101" s="289" t="s">
        <v>1177</v>
      </c>
      <c r="C101" s="349" t="s">
        <v>1183</v>
      </c>
      <c r="D101" s="268" t="s">
        <v>1184</v>
      </c>
      <c r="E101" s="268" t="s">
        <v>639</v>
      </c>
      <c r="F101" s="350" t="s">
        <v>1185</v>
      </c>
      <c r="G101" s="273">
        <v>7</v>
      </c>
      <c r="H101" s="273">
        <v>7</v>
      </c>
      <c r="I101" s="273"/>
      <c r="J101" s="273">
        <v>4</v>
      </c>
      <c r="K101" s="273"/>
      <c r="L101" s="285" t="s">
        <v>1186</v>
      </c>
      <c r="M101" s="268" t="s">
        <v>1187</v>
      </c>
      <c r="N101" s="348" t="s">
        <v>660</v>
      </c>
      <c r="O101" s="97" t="str">
        <f t="shared" si="0"/>
        <v>Direccionamiento estratégico del ámbito del Conocimiento</v>
      </c>
    </row>
    <row r="102" spans="1:15" ht="15.75" customHeight="1" x14ac:dyDescent="0.25">
      <c r="A102" s="343" t="s">
        <v>1170</v>
      </c>
      <c r="B102" s="351" t="s">
        <v>1188</v>
      </c>
      <c r="C102" s="269" t="s">
        <v>1189</v>
      </c>
      <c r="D102" s="269" t="s">
        <v>1190</v>
      </c>
      <c r="E102" s="268" t="s">
        <v>639</v>
      </c>
      <c r="F102" s="269" t="s">
        <v>1191</v>
      </c>
      <c r="G102" s="273">
        <v>35</v>
      </c>
      <c r="H102" s="273">
        <v>36</v>
      </c>
      <c r="I102" s="273"/>
      <c r="J102" s="273">
        <v>35</v>
      </c>
      <c r="K102" s="273"/>
      <c r="L102" s="268" t="s">
        <v>1192</v>
      </c>
      <c r="M102" s="268" t="s">
        <v>1193</v>
      </c>
      <c r="N102" s="348" t="s">
        <v>660</v>
      </c>
      <c r="O102" s="97" t="str">
        <f t="shared" si="0"/>
        <v>Direccionamiento estratégico del ámbito de la sociedad, el ambiente, la cultura, la educación y la cultura de la paz</v>
      </c>
    </row>
    <row r="103" spans="1:15" ht="15.75" customHeight="1" x14ac:dyDescent="0.25">
      <c r="A103" s="334" t="s">
        <v>1194</v>
      </c>
      <c r="B103" s="352" t="s">
        <v>1195</v>
      </c>
      <c r="C103" s="336" t="s">
        <v>1196</v>
      </c>
      <c r="D103" s="353" t="s">
        <v>1197</v>
      </c>
      <c r="E103" s="354" t="s">
        <v>178</v>
      </c>
      <c r="F103" s="336" t="s">
        <v>1198</v>
      </c>
      <c r="G103" s="355">
        <v>0.75</v>
      </c>
      <c r="H103" s="339">
        <v>0.75</v>
      </c>
      <c r="I103" s="339"/>
      <c r="J103" s="339">
        <v>0.75</v>
      </c>
      <c r="K103" s="339"/>
      <c r="L103" s="336" t="s">
        <v>1199</v>
      </c>
      <c r="M103" s="336" t="s">
        <v>1200</v>
      </c>
      <c r="N103" s="356" t="s">
        <v>1201</v>
      </c>
      <c r="O103" s="97" t="str">
        <f t="shared" si="0"/>
        <v>Vigilancia e Inteligencia Competitiva y del entorno</v>
      </c>
    </row>
    <row r="104" spans="1:15" ht="15.75" customHeight="1" x14ac:dyDescent="0.25">
      <c r="A104" s="334" t="s">
        <v>1194</v>
      </c>
      <c r="B104" s="357" t="s">
        <v>1202</v>
      </c>
      <c r="C104" s="358" t="s">
        <v>1203</v>
      </c>
      <c r="D104" s="359" t="s">
        <v>1204</v>
      </c>
      <c r="E104" s="360" t="s">
        <v>628</v>
      </c>
      <c r="F104" s="358" t="s">
        <v>1205</v>
      </c>
      <c r="G104" s="361">
        <v>9</v>
      </c>
      <c r="H104" s="361">
        <v>10</v>
      </c>
      <c r="I104" s="361"/>
      <c r="J104" s="361">
        <v>8</v>
      </c>
      <c r="K104" s="361"/>
      <c r="L104" s="355" t="s">
        <v>1206</v>
      </c>
      <c r="M104" s="356" t="s">
        <v>1207</v>
      </c>
      <c r="N104" s="517" t="s">
        <v>1208</v>
      </c>
      <c r="O104" s="97" t="str">
        <f t="shared" si="0"/>
        <v>Gestión de las alianzas estrategicas</v>
      </c>
    </row>
    <row r="105" spans="1:15" ht="15.75" customHeight="1" x14ac:dyDescent="0.25">
      <c r="A105" s="334" t="s">
        <v>1194</v>
      </c>
      <c r="B105" s="357" t="s">
        <v>1202</v>
      </c>
      <c r="C105" s="358" t="s">
        <v>1209</v>
      </c>
      <c r="D105" s="359" t="s">
        <v>1210</v>
      </c>
      <c r="E105" s="354" t="s">
        <v>178</v>
      </c>
      <c r="F105" s="358" t="s">
        <v>1211</v>
      </c>
      <c r="G105" s="361">
        <v>0.95</v>
      </c>
      <c r="H105" s="355">
        <v>0.82608695652173914</v>
      </c>
      <c r="I105" s="355"/>
      <c r="J105" s="355">
        <v>0.9</v>
      </c>
      <c r="K105" s="355"/>
      <c r="L105" s="355" t="s">
        <v>1212</v>
      </c>
      <c r="M105" s="356" t="s">
        <v>1213</v>
      </c>
      <c r="N105" s="410"/>
      <c r="O105" s="97" t="str">
        <f t="shared" si="0"/>
        <v>Gestión de las alianzas estrategicas</v>
      </c>
    </row>
    <row r="106" spans="1:15" ht="49.5" customHeight="1" x14ac:dyDescent="0.25">
      <c r="A106" s="334" t="s">
        <v>1194</v>
      </c>
      <c r="B106" s="362" t="s">
        <v>1214</v>
      </c>
      <c r="C106" s="336" t="s">
        <v>1215</v>
      </c>
      <c r="D106" s="336" t="s">
        <v>1216</v>
      </c>
      <c r="E106" s="354" t="s">
        <v>628</v>
      </c>
      <c r="F106" s="336" t="s">
        <v>1217</v>
      </c>
      <c r="G106" s="336">
        <v>7</v>
      </c>
      <c r="H106" s="356">
        <v>7</v>
      </c>
      <c r="I106" s="356"/>
      <c r="J106" s="356">
        <v>7</v>
      </c>
      <c r="K106" s="356"/>
      <c r="L106" s="336" t="s">
        <v>1218</v>
      </c>
      <c r="M106" s="518" t="s">
        <v>1219</v>
      </c>
      <c r="N106" s="517" t="s">
        <v>1220</v>
      </c>
      <c r="O106" s="97" t="str">
        <f t="shared" si="0"/>
        <v xml:space="preserve"> Gestión de la sociedad en movimiento e Institucional </v>
      </c>
    </row>
    <row r="107" spans="1:15" ht="15.75" customHeight="1" x14ac:dyDescent="0.25">
      <c r="A107" s="334" t="s">
        <v>1194</v>
      </c>
      <c r="B107" s="362" t="s">
        <v>1214</v>
      </c>
      <c r="C107" s="336" t="s">
        <v>1221</v>
      </c>
      <c r="D107" s="337" t="s">
        <v>1222</v>
      </c>
      <c r="E107" s="336" t="s">
        <v>628</v>
      </c>
      <c r="F107" s="336" t="s">
        <v>1223</v>
      </c>
      <c r="G107" s="336">
        <v>40</v>
      </c>
      <c r="H107" s="356">
        <v>38</v>
      </c>
      <c r="I107" s="356"/>
      <c r="J107" s="356">
        <v>38</v>
      </c>
      <c r="K107" s="356"/>
      <c r="L107" s="336" t="s">
        <v>1224</v>
      </c>
      <c r="M107" s="410"/>
      <c r="N107" s="410"/>
      <c r="O107" s="97"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123825</xdr:rowOff>
              </from>
              <to>
                <xdr:col>6</xdr:col>
                <xdr:colOff>9525</xdr:colOff>
                <xdr:row>2</xdr:row>
                <xdr:rowOff>123825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180975</xdr:rowOff>
              </from>
              <to>
                <xdr:col>6</xdr:col>
                <xdr:colOff>9525</xdr:colOff>
                <xdr:row>4</xdr:row>
                <xdr:rowOff>57150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28575</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95250</xdr:rowOff>
              </from>
              <to>
                <xdr:col>6</xdr:col>
                <xdr:colOff>9525</xdr:colOff>
                <xdr:row>4</xdr:row>
                <xdr:rowOff>123825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28575</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95250</xdr:rowOff>
              </from>
              <to>
                <xdr:col>6</xdr:col>
                <xdr:colOff>9525</xdr:colOff>
                <xdr:row>5</xdr:row>
                <xdr:rowOff>123825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