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1BRUIPlLyQUL6qmmbCB2f8wU/QBqxvhHazEyvLif5wI="/>
    </ext>
  </extLst>
</workbook>
</file>

<file path=xl/calcChain.xml><?xml version="1.0" encoding="utf-8"?>
<calcChain xmlns="http://schemas.openxmlformats.org/spreadsheetml/2006/main">
  <c r="F21" i="8" l="1"/>
  <c r="D86" i="4"/>
  <c r="D77" i="4"/>
  <c r="D69" i="4"/>
  <c r="D60" i="4"/>
  <c r="B179" i="5" l="1"/>
  <c r="B180" i="5"/>
  <c r="B181" i="5"/>
  <c r="B182" i="5"/>
  <c r="B178" i="5"/>
  <c r="G179" i="5"/>
  <c r="G180" i="5"/>
  <c r="G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M28" i="8"/>
  <c r="F27" i="8" a="1"/>
  <c r="F27" i="8" s="1"/>
  <c r="F26" i="8" a="1"/>
  <c r="F26" i="8" s="1"/>
  <c r="F25" i="8" a="1"/>
  <c r="F25" i="8" s="1"/>
  <c r="F24" i="8" a="1"/>
  <c r="F24" i="8" s="1"/>
  <c r="F23" i="8" a="1"/>
  <c r="F23" i="8" s="1"/>
  <c r="F22" i="8" a="1"/>
  <c r="F22" i="8"/>
  <c r="C18" i="8"/>
  <c r="D13" i="8"/>
  <c r="D11" i="8"/>
  <c r="D9" i="8"/>
  <c r="D13" i="7"/>
  <c r="D11" i="7"/>
  <c r="D9" i="7"/>
  <c r="D13" i="6"/>
  <c r="D11" i="6"/>
  <c r="D9" i="6"/>
  <c r="H182" i="5"/>
  <c r="C180" i="5"/>
  <c r="C179" i="5"/>
  <c r="C178" i="5"/>
  <c r="C167" i="5"/>
  <c r="E167" i="5" s="1"/>
  <c r="M182" i="5" s="1"/>
  <c r="B167" i="5"/>
  <c r="D166" i="5"/>
  <c r="B166" i="5"/>
  <c r="B165" i="5"/>
  <c r="B164" i="5"/>
  <c r="B163" i="5"/>
  <c r="B150" i="5"/>
  <c r="B149" i="5"/>
  <c r="B148" i="5"/>
  <c r="B147" i="5"/>
  <c r="B146" i="5"/>
  <c r="B133" i="5"/>
  <c r="B132" i="5"/>
  <c r="B131" i="5"/>
  <c r="B130" i="5"/>
  <c r="B129" i="5"/>
  <c r="B117" i="5"/>
  <c r="B116" i="5"/>
  <c r="C115" i="5"/>
  <c r="B115" i="5"/>
  <c r="C114" i="5"/>
  <c r="B114" i="5"/>
  <c r="B113" i="5"/>
  <c r="E102" i="5"/>
  <c r="C117" i="5" s="1"/>
  <c r="F101" i="5"/>
  <c r="F100" i="5"/>
  <c r="F99" i="5"/>
  <c r="F98" i="5"/>
  <c r="G98" i="5" s="1"/>
  <c r="H98" i="5" s="1"/>
  <c r="I98" i="5" s="1"/>
  <c r="B98" i="5"/>
  <c r="B99" i="5" s="1"/>
  <c r="B100" i="5" s="1"/>
  <c r="B101" i="5" s="1"/>
  <c r="F97" i="5"/>
  <c r="G97" i="5" s="1"/>
  <c r="H97" i="5" s="1"/>
  <c r="F96" i="5"/>
  <c r="F95" i="5"/>
  <c r="F94" i="5"/>
  <c r="F93" i="5"/>
  <c r="G93" i="5" s="1"/>
  <c r="B92" i="5"/>
  <c r="E85" i="5"/>
  <c r="C116" i="5" s="1"/>
  <c r="D116" i="5" s="1"/>
  <c r="H181" i="5" s="1"/>
  <c r="F84" i="5"/>
  <c r="F83" i="5"/>
  <c r="F82" i="5"/>
  <c r="F81" i="5"/>
  <c r="G81" i="5" s="1"/>
  <c r="H81" i="5" s="1"/>
  <c r="B81" i="5"/>
  <c r="B82" i="5" s="1"/>
  <c r="B83" i="5" s="1"/>
  <c r="B84" i="5" s="1"/>
  <c r="F80" i="5"/>
  <c r="F79" i="5"/>
  <c r="F78" i="5"/>
  <c r="G78" i="5" s="1"/>
  <c r="H78" i="5" s="1"/>
  <c r="I78" i="5" s="1"/>
  <c r="F77" i="5"/>
  <c r="F76" i="5"/>
  <c r="B75" i="5"/>
  <c r="E69" i="5"/>
  <c r="F68" i="5"/>
  <c r="G67" i="5"/>
  <c r="F67" i="5"/>
  <c r="F66" i="5"/>
  <c r="F65" i="5"/>
  <c r="G65" i="5" s="1"/>
  <c r="H65" i="5" s="1"/>
  <c r="B65" i="5"/>
  <c r="B66" i="5" s="1"/>
  <c r="B67" i="5" s="1"/>
  <c r="B68" i="5" s="1"/>
  <c r="F64" i="5"/>
  <c r="F63" i="5"/>
  <c r="F62" i="5"/>
  <c r="F61" i="5"/>
  <c r="F60" i="5"/>
  <c r="F69" i="5" s="1"/>
  <c r="C131" i="5" s="1"/>
  <c r="B59" i="5"/>
  <c r="E54" i="5"/>
  <c r="F53" i="5"/>
  <c r="G53" i="5" s="1"/>
  <c r="H53" i="5" s="1"/>
  <c r="F52" i="5"/>
  <c r="F51" i="5"/>
  <c r="G51" i="5" s="1"/>
  <c r="F50" i="5"/>
  <c r="F49" i="5"/>
  <c r="F48" i="5"/>
  <c r="G48" i="5" s="1"/>
  <c r="H48" i="5" s="1"/>
  <c r="I48" i="5" s="1"/>
  <c r="F47" i="5"/>
  <c r="F46" i="5"/>
  <c r="F45" i="5"/>
  <c r="B44" i="5"/>
  <c r="E39" i="5"/>
  <c r="C113" i="5" s="1"/>
  <c r="F38" i="5"/>
  <c r="G38" i="5" s="1"/>
  <c r="H38" i="5" s="1"/>
  <c r="F37" i="5"/>
  <c r="F36" i="5"/>
  <c r="F35" i="5"/>
  <c r="F34" i="5"/>
  <c r="F33" i="5"/>
  <c r="G33" i="5" s="1"/>
  <c r="H33" i="5" s="1"/>
  <c r="F32" i="5"/>
  <c r="G32" i="5" s="1"/>
  <c r="H32" i="5" s="1"/>
  <c r="F31" i="5"/>
  <c r="F30" i="5"/>
  <c r="B29" i="5"/>
  <c r="C13" i="5"/>
  <c r="C11" i="5"/>
  <c r="C9" i="5"/>
  <c r="D95" i="4"/>
  <c r="D57" i="4"/>
  <c r="D55" i="4"/>
  <c r="D54" i="4"/>
  <c r="D53" i="4"/>
  <c r="D56" i="4" s="1"/>
  <c r="E21" i="4"/>
  <c r="E20" i="4"/>
  <c r="E19" i="4"/>
  <c r="E18" i="4"/>
  <c r="E17" i="4"/>
  <c r="E16" i="4"/>
  <c r="E13" i="4"/>
  <c r="E11" i="4"/>
  <c r="E9" i="4"/>
  <c r="D13" i="3"/>
  <c r="D11" i="3"/>
  <c r="D9" i="3"/>
  <c r="D38" i="2"/>
  <c r="D37" i="2"/>
  <c r="D36" i="2"/>
  <c r="D35" i="2"/>
  <c r="D34" i="2"/>
  <c r="D33" i="2"/>
  <c r="D32" i="2"/>
  <c r="D31" i="2"/>
  <c r="D30" i="2"/>
  <c r="D29" i="2"/>
  <c r="D28" i="2"/>
  <c r="D27" i="2"/>
  <c r="D26" i="2"/>
  <c r="D25" i="2"/>
  <c r="D24" i="2"/>
  <c r="D23" i="2"/>
  <c r="D22" i="2"/>
  <c r="D21" i="2"/>
  <c r="D20" i="2"/>
  <c r="D19" i="2"/>
  <c r="L13" i="2"/>
  <c r="G83" i="5" l="1"/>
  <c r="H83" i="5" s="1"/>
  <c r="E117" i="5"/>
  <c r="J182" i="5" s="1"/>
  <c r="C182" i="5"/>
  <c r="H93" i="5"/>
  <c r="I93" i="5" s="1"/>
  <c r="I51" i="5"/>
  <c r="G49" i="5"/>
  <c r="H49" i="5" s="1"/>
  <c r="G79" i="5"/>
  <c r="H79" i="5" s="1"/>
  <c r="C183" i="5"/>
  <c r="I61" i="5"/>
  <c r="H67" i="5"/>
  <c r="I67" i="5" s="1"/>
  <c r="G84" i="5"/>
  <c r="H84" i="5" s="1"/>
  <c r="I62" i="5"/>
  <c r="G52" i="5"/>
  <c r="H52" i="5" s="1"/>
  <c r="I81" i="5"/>
  <c r="G99" i="5"/>
  <c r="E116" i="5"/>
  <c r="G46" i="5"/>
  <c r="H46" i="5" s="1"/>
  <c r="G101" i="5"/>
  <c r="H101" i="5" s="1"/>
  <c r="C181" i="5"/>
  <c r="I38" i="5"/>
  <c r="I32" i="5"/>
  <c r="D113" i="5"/>
  <c r="C118" i="5"/>
  <c r="H51" i="5"/>
  <c r="G62" i="5"/>
  <c r="H62" i="5" s="1"/>
  <c r="F54" i="5"/>
  <c r="F102" i="5"/>
  <c r="C133" i="5" s="1"/>
  <c r="E115" i="5"/>
  <c r="I63" i="5"/>
  <c r="I64" i="5"/>
  <c r="G35" i="5"/>
  <c r="H35" i="5" s="1"/>
  <c r="F85" i="5"/>
  <c r="C132" i="5" s="1"/>
  <c r="G76" i="5"/>
  <c r="D180" i="5"/>
  <c r="I65" i="5"/>
  <c r="I66" i="5"/>
  <c r="G96" i="5"/>
  <c r="H96" i="5" s="1"/>
  <c r="D114" i="5"/>
  <c r="F182" i="5"/>
  <c r="G30" i="5"/>
  <c r="G36" i="5"/>
  <c r="H36" i="5" s="1"/>
  <c r="F39" i="5"/>
  <c r="C129" i="5" s="1"/>
  <c r="G60" i="5"/>
  <c r="G63" i="5"/>
  <c r="H63" i="5" s="1"/>
  <c r="G68" i="5"/>
  <c r="H68" i="5" s="1"/>
  <c r="G82" i="5"/>
  <c r="H82" i="5" s="1"/>
  <c r="G94" i="5"/>
  <c r="H94" i="5" s="1"/>
  <c r="I33" i="5"/>
  <c r="G47" i="5"/>
  <c r="H47" i="5" s="1"/>
  <c r="G50" i="5"/>
  <c r="H50" i="5" s="1"/>
  <c r="G66" i="5"/>
  <c r="H66" i="5" s="1"/>
  <c r="G77" i="5"/>
  <c r="H77" i="5" s="1"/>
  <c r="G80" i="5"/>
  <c r="H80" i="5" s="1"/>
  <c r="I97" i="5"/>
  <c r="D115" i="5"/>
  <c r="G100" i="5"/>
  <c r="H100" i="5" s="1"/>
  <c r="G31" i="5"/>
  <c r="H31" i="5" s="1"/>
  <c r="G34" i="5"/>
  <c r="H34" i="5" s="1"/>
  <c r="G37" i="5"/>
  <c r="H37" i="5" s="1"/>
  <c r="I53" i="5"/>
  <c r="G61" i="5"/>
  <c r="H61" i="5" s="1"/>
  <c r="G64" i="5"/>
  <c r="H64" i="5" s="1"/>
  <c r="G95" i="5"/>
  <c r="H95" i="5" s="1"/>
  <c r="G45" i="5"/>
  <c r="I82" i="5" l="1"/>
  <c r="I77" i="5"/>
  <c r="I80" i="5"/>
  <c r="I83" i="5"/>
  <c r="I101" i="5"/>
  <c r="I95" i="5"/>
  <c r="I79" i="5"/>
  <c r="I37" i="5"/>
  <c r="I50" i="5"/>
  <c r="I34" i="5"/>
  <c r="I47" i="5"/>
  <c r="I49" i="5"/>
  <c r="D131" i="5"/>
  <c r="H45" i="5"/>
  <c r="H54" i="5" s="1"/>
  <c r="C164" i="5" s="1"/>
  <c r="G54" i="5"/>
  <c r="C147" i="5" s="1"/>
  <c r="C130" i="5"/>
  <c r="I46" i="5"/>
  <c r="I94" i="5"/>
  <c r="J181" i="5"/>
  <c r="G39" i="5"/>
  <c r="H30" i="5"/>
  <c r="D130" i="5"/>
  <c r="D147" i="5" s="1"/>
  <c r="D164" i="5" s="1"/>
  <c r="E114" i="5"/>
  <c r="I35" i="5"/>
  <c r="D118" i="5"/>
  <c r="D119" i="5" s="1"/>
  <c r="D129" i="5"/>
  <c r="E113" i="5"/>
  <c r="I52" i="5"/>
  <c r="J180" i="5"/>
  <c r="E133" i="5"/>
  <c r="D182" i="5"/>
  <c r="I31" i="5"/>
  <c r="G69" i="5"/>
  <c r="H60" i="5"/>
  <c r="H69" i="5" s="1"/>
  <c r="C165" i="5" s="1"/>
  <c r="I100" i="5"/>
  <c r="I84" i="5"/>
  <c r="E129" i="5"/>
  <c r="D178" i="5"/>
  <c r="G85" i="5"/>
  <c r="H76" i="5"/>
  <c r="H85" i="5" s="1"/>
  <c r="I68" i="5"/>
  <c r="I96" i="5"/>
  <c r="C166" i="5"/>
  <c r="H99" i="5"/>
  <c r="I99" i="5" s="1"/>
  <c r="D181" i="5"/>
  <c r="E132" i="5"/>
  <c r="K181" i="5" s="1"/>
  <c r="I36" i="5"/>
  <c r="G102" i="5"/>
  <c r="F180" i="5" l="1"/>
  <c r="E147" i="5"/>
  <c r="L179" i="5" s="1"/>
  <c r="E179" i="5"/>
  <c r="C148" i="5"/>
  <c r="I69" i="5"/>
  <c r="J179" i="5"/>
  <c r="I45" i="5"/>
  <c r="H179" i="5"/>
  <c r="H39" i="5"/>
  <c r="C163" i="5" s="1"/>
  <c r="I30" i="5"/>
  <c r="I76" i="5"/>
  <c r="C146" i="5"/>
  <c r="I60" i="5"/>
  <c r="K178" i="5"/>
  <c r="E130" i="5"/>
  <c r="K179" i="5" s="1"/>
  <c r="D179" i="5"/>
  <c r="F181" i="5"/>
  <c r="E166" i="5"/>
  <c r="M181" i="5" s="1"/>
  <c r="E164" i="5"/>
  <c r="M179" i="5" s="1"/>
  <c r="F179" i="5"/>
  <c r="C150" i="5"/>
  <c r="K182" i="5"/>
  <c r="D148" i="5"/>
  <c r="E131" i="5"/>
  <c r="C149" i="5"/>
  <c r="I85" i="5"/>
  <c r="D183" i="5"/>
  <c r="H102" i="5"/>
  <c r="I102" i="5" s="1"/>
  <c r="C134" i="5"/>
  <c r="E118" i="5"/>
  <c r="E119" i="5" s="1"/>
  <c r="C120" i="5" s="1"/>
  <c r="J178" i="5"/>
  <c r="D134" i="5"/>
  <c r="D146" i="5"/>
  <c r="I54" i="5"/>
  <c r="D135" i="5" l="1"/>
  <c r="E181" i="5"/>
  <c r="G181" i="5" s="1"/>
  <c r="E149" i="5"/>
  <c r="K180" i="5"/>
  <c r="I179" i="5"/>
  <c r="K183" i="5"/>
  <c r="E148" i="5"/>
  <c r="L180" i="5" s="1"/>
  <c r="E180" i="5"/>
  <c r="I39" i="5"/>
  <c r="C168" i="5"/>
  <c r="F178" i="5"/>
  <c r="F183" i="5" s="1"/>
  <c r="E163" i="5"/>
  <c r="D151" i="5"/>
  <c r="D163" i="5"/>
  <c r="H178" i="5"/>
  <c r="D165" i="5"/>
  <c r="E165" i="5" s="1"/>
  <c r="M180" i="5" s="1"/>
  <c r="H180" i="5"/>
  <c r="E134" i="5"/>
  <c r="E135" i="5" s="1"/>
  <c r="J183" i="5"/>
  <c r="E150" i="5"/>
  <c r="E182" i="5"/>
  <c r="G182" i="5" s="1"/>
  <c r="C151" i="5"/>
  <c r="E178" i="5"/>
  <c r="E146" i="5"/>
  <c r="C136" i="5" l="1"/>
  <c r="M178" i="5"/>
  <c r="M183" i="5" s="1"/>
  <c r="E168" i="5"/>
  <c r="E169" i="5" s="1"/>
  <c r="E183" i="5"/>
  <c r="G183" i="5"/>
  <c r="L182" i="5"/>
  <c r="I182" i="5"/>
  <c r="I180" i="5"/>
  <c r="H183" i="5"/>
  <c r="D168" i="5"/>
  <c r="D169" i="5" s="1"/>
  <c r="L181" i="5"/>
  <c r="I181" i="5"/>
  <c r="E151" i="5"/>
  <c r="E152" i="5" s="1"/>
  <c r="L178" i="5"/>
  <c r="I178" i="5"/>
  <c r="D152" i="5"/>
  <c r="H184" i="5" l="1"/>
  <c r="C170" i="5"/>
  <c r="C153" i="5"/>
  <c r="I183" i="5"/>
  <c r="I184" i="5" s="1"/>
  <c r="L183" i="5"/>
  <c r="G185" i="5" l="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ID#AAABlH-TOxo
Usuario UTP    (2025-06-03 22:37:15)
2018 - 2.4
2019 - 2.42</t>
        </r>
      </text>
    </comment>
    <comment ref="H4" authorId="0" shapeId="0">
      <text>
        <r>
          <rPr>
            <sz val="11"/>
            <color theme="1"/>
            <rFont val="Calibri"/>
            <family val="2"/>
            <scheme val="minor"/>
          </rPr>
          <t>======
ID#AAABlH-TOxw
Usuario UTP    (2025-06-03 22:37:15)
Siempre el 90%</t>
        </r>
      </text>
    </comment>
    <comment ref="H5" authorId="0" shapeId="0">
      <text>
        <r>
          <rPr>
            <sz val="11"/>
            <color theme="1"/>
            <rFont val="Calibri"/>
            <family val="2"/>
            <scheme val="minor"/>
          </rPr>
          <t>======
ID#AAABlH-TOx0
Usuario UTP    (2025-06-03 22:37:15)
2018 - 82%
2019 - 84%</t>
        </r>
      </text>
    </comment>
    <comment ref="H18" authorId="0" shapeId="0">
      <text>
        <r>
          <rPr>
            <sz val="11"/>
            <color theme="1"/>
            <rFont val="Calibri"/>
            <family val="2"/>
            <scheme val="minor"/>
          </rPr>
          <t>======
ID#AAABlH-TOxs
Usuario UTP    (2025-06-03 22:37:15)
2018 - 78%
2019 - 79%</t>
        </r>
      </text>
    </comment>
  </commentList>
  <extLst>
    <ext xmlns:r="http://schemas.openxmlformats.org/officeDocument/2006/relationships" uri="GoogleSheetsCustomDataVersion2">
      <go:sheetsCustomData xmlns:go="http://customooxmlschemas.google.com/" r:id="rId1" roundtripDataSignature="AMtx7mh7q7Gx5BjH31Z1vMnC+ddxaD2NVA=="/>
    </ext>
  </extLst>
</comments>
</file>

<file path=xl/sharedStrings.xml><?xml version="1.0" encoding="utf-8"?>
<sst xmlns="http://schemas.openxmlformats.org/spreadsheetml/2006/main" count="2148" uniqueCount="1262">
  <si>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</si>
  <si>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</si>
  <si>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</si>
  <si>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</si>
  <si>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</si>
  <si>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</si>
  <si>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</si>
  <si>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</si>
  <si>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</si>
  <si>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Modernización y Desarrollo Organizacional (PDI2028 – GSI - 36)</t>
  </si>
  <si>
    <t>Dependencia responsable del proyecto</t>
  </si>
  <si>
    <t>Vicerrectoría Administrativa y Financiera</t>
  </si>
  <si>
    <t>Pilar de Gestión</t>
  </si>
  <si>
    <t>Gestión y Sostenibilidad Institucional</t>
  </si>
  <si>
    <t>Coordinador Pilar de Gestión</t>
  </si>
  <si>
    <t>Vicerrector Administrativo y Financiero</t>
  </si>
  <si>
    <t>Programa</t>
  </si>
  <si>
    <t>Gestión del Desarrollo Humano y Organizacional</t>
  </si>
  <si>
    <t>Procesos asociados 
(Sistema Integral de Gestión)</t>
  </si>
  <si>
    <t>Estratégico - Direccionamiento Institucional</t>
  </si>
  <si>
    <t>De apoyo - Administración institucional</t>
  </si>
  <si>
    <t>De apoyo - Bienestar Institucional</t>
  </si>
  <si>
    <t>Factores de calidad institucional a los que apunta el proyecto</t>
  </si>
  <si>
    <t>10. Organización, gestión y administración</t>
  </si>
  <si>
    <t>Características relacionadas</t>
  </si>
  <si>
    <t>25. Administración y gestión.</t>
  </si>
  <si>
    <t>27. Capacidad de gestión</t>
  </si>
  <si>
    <t>9. Bienestar institucional</t>
  </si>
  <si>
    <t xml:space="preserve">24. Estructura y funcionamiento del bienestar institucional </t>
  </si>
  <si>
    <t>Estándares de calidad (Modelo de acreditación internacional Sello Sofía)</t>
  </si>
  <si>
    <t>3. Recursos Humanos.</t>
  </si>
  <si>
    <t>Criterios relacionados</t>
  </si>
  <si>
    <t>8. Personal de administración y gestión</t>
  </si>
  <si>
    <t>2. Organización, financiación y alianzas</t>
  </si>
  <si>
    <t>4. Organización</t>
  </si>
  <si>
    <t xml:space="preserve">Otras instancias o dependencias participantes </t>
  </si>
  <si>
    <t>Gestión del Talento Humano
Vicerrectoría Administrativa y Financiera - Sistema Integral de Calidad</t>
  </si>
  <si>
    <t>Actores o entidades externas a la UTP que participan en el proyecto</t>
  </si>
  <si>
    <t>No aplica</t>
  </si>
  <si>
    <t>Programas a los cuales le aporta indirectamente el proyecto</t>
  </si>
  <si>
    <t>Sostenibilidad financiera</t>
  </si>
  <si>
    <t>Gestión e Implementación de la Política de Bienestar Institucional</t>
  </si>
  <si>
    <t>Gestión del Desarrollo Humano y organizacional</t>
  </si>
  <si>
    <t>Objetivos de Desarrollo Sostenible (ODS) a los cuales le aporta el proyecto</t>
  </si>
  <si>
    <t>Objetivo</t>
  </si>
  <si>
    <t>Descripción de la manera como aporta:</t>
  </si>
  <si>
    <t>8. Promover el crecimiento económico sostenido, inclusivo y sostenible, el empleo pleno y productivo y el trabajo decente para todos</t>
  </si>
  <si>
    <t>Contribuir a la calidad de vida y bienestar del personal de la Universidad, en el entendido que el talento humano es el recurso fundamental para garantizar el funcionamiento, entrega de servicios con oportunidad y calidad, así como el cumplimiento de los objetivos y de la misión Institucional. 
Es por ello que, se considera importante determinar las necesidades de personal en cuanto a número de empleos por dependencia y procesos, que componen la estructura organizacional; describiendo sus funciones, perfiles y competencias articulado a la remuneración definida de acuerdo a las responsabilidades asignadas. Esto permite que las personas cumplan con las asignaciones definidas por la Institución y de igual forman cuenten con tiempo disponible para desarrollar actividades de interés personal que aporte a una vida sana y digna.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</si>
  <si>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</si>
  <si>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</si>
  <si>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</si>
  <si>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</si>
  <si>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</si>
  <si>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</si>
  <si>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</si>
  <si>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Diseño Organizacional desactualizado, poco flexible y desarticulado, que no responde a las necesidades de la Universidad del siglo XXI, ni aporta al Bienestar y crecimiento de los colaboradores, así como en la eficiencia de la Institución. </t>
  </si>
  <si>
    <t>1. Planta de personal insuficiente y con poca claridad del rol para el desarrollo de las actividades  acorde a las necesidades Institucionales.</t>
  </si>
  <si>
    <t>1.1 Incoherencia entre lo que se debe hacer, lo que se está haciendo y roles definidos en la Institución
1.2 Sobrecarga laboral por parte del personal vinculado en las diferentes dependencias con el propósito de lograr el cumplimiento de los objetivos trazados por la Institución.
1.3 Asignación de tareas a colaboradores que no están relacionadas con el nivel, rol y grado del cargo que desempeña, por el cumplimiento oportuno de los requerimientos presentado.</t>
  </si>
  <si>
    <t>2. Estructura organizacional por procesos inadecuada a los requerimientos Institucionales.</t>
  </si>
  <si>
    <t>2.1 Inexistencia de funciones y objetivos de las dependencias.
2.2 Procesos desactualizados y duplicidad de esfuerzos entre dependencias. 
2.3 No se cuentan con procedimientos transversales que articulen las dependencias definidas por la institución.</t>
  </si>
  <si>
    <t xml:space="preserve">3. Incapacidad de la Institución de generar cambios organizacionales efectivos, que permitan las transformaciones requeridas para el óptimo desarrollo. </t>
  </si>
  <si>
    <t>3.1 No existe compromiso de los directivos y líderes de las dependencias, para implementar y lograr los cambios planteados y requeridos, por resistencia a experimentar.
3.2 Limitación de esfuerzos para la implementación de cambios en la Institución.
3.3. No se percibe un ambiente de confianza entre los líderes de la Universidad, lo que afecta el clima al interior de las dependencias y con otras dependencias, limitando la implementación de cambios requeridos por la Institución</t>
  </si>
  <si>
    <t>Efectos directos</t>
  </si>
  <si>
    <t>Efectos indirectos</t>
  </si>
  <si>
    <t>1. Demora en los tiempos de respuesta y no atención oportuna de los requerimientos de los usuarios internos y externos.</t>
  </si>
  <si>
    <t>1.1 Reprocesos en el desarrollo de las actividades requeridas por la institución , debido a la poca claridad del alcance de la dependencia.
1.2 Procesos desarticulados, duplicidad de esfuerzos, falta de integración y cooperación entre los miembros de las distintas dependencias.
1.3 Niveles de insatisfacción, molestia, incomodidad, desmotivación y rumores por parte del personal de la Institución.</t>
  </si>
  <si>
    <t>2. Resistencia al cambio</t>
  </si>
  <si>
    <t>2.1 Débiles líneas de comunicación con usuarios internos y externos que permitan el desarrollo de acciones efectivas. 
2.2 No se percibe ambiente de confianza entre los líderes para el desarrollo de los objetivos propuestos. 
2.3 Percepción desfavorable de los colaboradores sobre la no implementación de cambios o mejoras de la Universidad a raíz de estudios realizados.</t>
  </si>
  <si>
    <r>
      <rPr>
        <sz val="11"/>
        <color rgb="FF000000"/>
        <rFont val="Arial Narrow"/>
        <family val="2"/>
      </rPr>
      <t xml:space="preserve">3. </t>
    </r>
    <r>
      <rPr>
        <sz val="11"/>
        <color rgb="FF000000"/>
        <rFont val="Arial Narrow"/>
        <family val="2"/>
      </rPr>
      <t>Sobrecarga laboral y presión en la entrega de resultados a los colaboradores.</t>
    </r>
  </si>
  <si>
    <t>3.1 Incremento de contratistas para el desarrollo de actividades misionales. 
3.2 Diversidad en la modalidad de vinculación para el desarrollo de actividades misionales que afecta directamente el clima de cada dependencia. 
3.3 Cultura del traslado de la carga laboral, responsabilidad y toma de decisiones asociadas, a otra dependencias y cargos.</t>
  </si>
  <si>
    <t>Identificación del problema, necesidad u oportunidad (descripción o explicación del árbol del problema)</t>
  </si>
  <si>
    <t xml:space="preserve">El diseño organizacional permite el establecimiento de funciones, procesos y relaciones formales en la Universidad, integrando el direccionamiento estratégico con los resultados, a fin de posibilitar su sostenibilidad en el tiempo y que soporte el cumplimiento de los objetivos Institucionales definidos. </t>
  </si>
  <si>
    <t>Descripción del proyecto</t>
  </si>
  <si>
    <t>El proyecto consiste en realizar una modernización y desarrollo organizacional que permita:
- Definir un modelo organizacional alineado con el direccionamiento estratégico, Plan Educativo Institucional y el Plan de Desarrollo definido.
- Definir la estructura organizacional por procesos que responda a las necesidades de la Institución. 
- Redistribuir los roles de acuerdo a las características y necesidades de las dependencias, así como establecer la cantidad del personal requerido para la prestación del servicio.
- Generar estrategias que posibiliten la implementación de los resultados obtenidos, realizando una efectiva gestión del cambio.
- Aportar al mejoramiento del desempeño organizacional y a la satisfacción de los colaboradores.</t>
  </si>
  <si>
    <t>Justificación</t>
  </si>
  <si>
    <t>Se viene adelantando desde la institución un proceso de modernización administrativa,  que debido a la complejidad de la Universidad, se requiere darle continuidad para responder a los requerimientos de la Alta Dirección y compromisos establecidos en las diferentes fases de intervención, que aportan al mejoramiento de la organización para la prestación eficiente y efectiva de los servicios e impacten de forma positiva la calidad de vida y bienestar del personal vinculado. 
De acuerdo al conocimiento y avance del proyecto antes mencionado, se considera pertinente ampliar el alcance del mismo, pasando a modernización y desarrollo organizacional, en el entendido que los resultados que se obtengan impactarán no solo el desempeño de la Universidad, sino también los niveles de satisfacción del personal, y su compromiso para el funcionamiento y el cambio organizacional requerido.</t>
  </si>
  <si>
    <t>Caracterización población objetivo (beneficiarios)</t>
  </si>
  <si>
    <t xml:space="preserve">Personal vinculado a la Universidad. </t>
  </si>
  <si>
    <t>Pilar de gestión</t>
  </si>
  <si>
    <t>Nombre del Proyecto</t>
  </si>
  <si>
    <t>Problema Central del proyecto</t>
  </si>
  <si>
    <t>Objetivo general del proyecto</t>
  </si>
  <si>
    <t>Definir un diseño organizacional para la Institución adecuado, flexible y articulado que responda a las necesidades de la Universidad del siglo XXI, aportando al Bienestar, crecimiento y eficiencia de ésta.</t>
  </si>
  <si>
    <t>Causa Directa 1</t>
  </si>
  <si>
    <t>Objetivo específico 1</t>
  </si>
  <si>
    <t>Determinar el plan de vinculaciones requeridas en las dependencias académicas y administrativas, para el desarrollo de sus actividades, acorde con las necesidades Institucionales.</t>
  </si>
  <si>
    <t>Causa Directa 2</t>
  </si>
  <si>
    <t>Objetivo específico 2</t>
  </si>
  <si>
    <t>Fortalecer la estructura organizacional por procesos adecuada a los requerimientos Institucionales, y con claridad en el alcance de las dependencias.</t>
  </si>
  <si>
    <t>Causa Directa 3</t>
  </si>
  <si>
    <t>Objetivo específico 3</t>
  </si>
  <si>
    <t xml:space="preserve">Aplicar estrategias de mejoramiento organizacional, que facilite a las dependencias la optimización de sus procesos, aumentar la eficiencia y la calidad de sus servicios. </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</si>
  <si>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</si>
  <si>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</si>
  <si>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</si>
  <si>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</si>
  <si>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</si>
  <si>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</si>
  <si>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</si>
  <si>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</si>
  <si>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</si>
  <si>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</si>
  <si>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</si>
  <si>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</si>
  <si>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</si>
  <si>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</si>
  <si>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</si>
  <si>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</si>
  <si>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</si>
  <si>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</si>
  <si>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</si>
  <si>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</si>
  <si>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</si>
  <si>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</si>
  <si>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institucional a través de la gestión y la conservación de los recursos financieros, así como por el desarrollo humano y organizacional, que soporten el funcionamiento y la operación de la Institución</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</si>
  <si>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</si>
  <si>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</si>
  <si>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</si>
  <si>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</si>
  <si>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</si>
  <si>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</si>
  <si>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</si>
  <si>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</si>
  <si>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</si>
  <si>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</si>
  <si>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</si>
  <si>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</si>
  <si>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Gestión y sostenibilidad institucional</t>
  </si>
  <si>
    <t>Desarrollo Humano y Organizacional</t>
  </si>
  <si>
    <t>Este indicador mide el Nivel de Intervención Institucional a través de las estrategias de Desarrollo Humano y Organizacional</t>
  </si>
  <si>
    <t>Porcentaje (%)</t>
  </si>
  <si>
    <t>50% DH  + 50%  DO
DH: Desarrollo Humano 
DO: Desarrollo Organizacional</t>
  </si>
  <si>
    <t>Soportes del cálculo del indicador de Desarrollo Humano y Organizacional</t>
  </si>
  <si>
    <t>* Insuficiente participación,  y compromiso Institucional. 
* Insuficiente recurso para la intervención y cumplimiento de actividades.
* Insuficiente articulación de las áreas  y el direccionamiento estratégico.
* Resistencia al cambio. 
* Falta de políticas y directrices claras para el cumplimiento del objetivo y apoyo de la alta dirección.</t>
  </si>
  <si>
    <t>* Gestión del Talento Humano
* Vicerrectoría Administrativa y Financiera
* Sistema Integral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</si>
  <si>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</si>
  <si>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</si>
  <si>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</si>
  <si>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</si>
  <si>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</si>
  <si>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Nivel de Intervención de la población objetivo en las estrategias de Desarrollo  Organizacional</t>
  </si>
  <si>
    <t>Este indicador mide el Nivel de Intervención de las dependencias desde la estrategia de desarrollo organizacional enmarcado en los proyectos Modernización y Desarrollo Organizacional (MDYO) y Consolidación de los Sistemas de Gestión (CSG)</t>
  </si>
  <si>
    <t>50% Intervención MDYO + 50% Intervención CSG</t>
  </si>
  <si>
    <t>Consolidado información Vicerrectoría Administrativa y Financiera y Sistema Integral de Gestión.</t>
  </si>
  <si>
    <t>* Vicerrectoría Administrativa y Financiera
* Sistema Integral de Gestión</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</si>
  <si>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</si>
  <si>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</si>
  <si>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</si>
  <si>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</si>
  <si>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</si>
  <si>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</si>
  <si>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Nivel de avance de análisis de empleos</t>
  </si>
  <si>
    <t xml:space="preserve">% avance de la ejecución del Plan Operativo </t>
  </si>
  <si>
    <t xml:space="preserve">Porcentaje </t>
  </si>
  <si>
    <t>Sumatoria del porcentaje de cumplimiento de las actividades establecidas.</t>
  </si>
  <si>
    <t xml:space="preserve">Plan de trabajo definido por vigencia </t>
  </si>
  <si>
    <t>Disponibilidad presupuestal 
Acompañamiento y toma de decisiones de la alta dirección</t>
  </si>
  <si>
    <t>Profesional Especializado II - Vicerrectoría Administrativa y Financiera/ Gestión Organizacional</t>
  </si>
  <si>
    <t>Nivel de avance del fortalecimiento organizacional</t>
  </si>
  <si>
    <t xml:space="preserve">% avance en la ejecución del Plan Operativo </t>
  </si>
  <si>
    <t>Nivel de avance del plan operativo Mejoramiento Organizacional</t>
  </si>
  <si>
    <t>Nivel de avance de análisis técnico y financiero para vinculación docente</t>
  </si>
  <si>
    <t>Profesional Especializado II - Vicerrectoría Administrativa y Financiera/ Direccionamiento Económico y Financiero</t>
  </si>
  <si>
    <t>En este nivel encuentran las actividades que se desarrollarán en el plan operativo 2025</t>
  </si>
  <si>
    <t>Actividades 2025</t>
  </si>
  <si>
    <t>Fecha de inicio 2025 (dd/mm/aa)</t>
  </si>
  <si>
    <t>Fecha fin 2025 (dd/mm/aa)</t>
  </si>
  <si>
    <t>Dependencia Responsable</t>
  </si>
  <si>
    <t xml:space="preserve">Sensibilización y preparación para el inicio del análisis por dependencia intervenida </t>
  </si>
  <si>
    <t>Vicerrectoría Administrativa y Financiera / Proceso: Gestión Organizacional</t>
  </si>
  <si>
    <t>Medición de cargas de trabajo</t>
  </si>
  <si>
    <t>Análisis y presentación de los resultados obtenidos en la dependencia intervenida</t>
  </si>
  <si>
    <t xml:space="preserve">Entrega de resultados a los interesados </t>
  </si>
  <si>
    <t>Construcción y propuesta de: manuales de funciones y competencias laborales y descripción de responsabilidades y requisitos</t>
  </si>
  <si>
    <t>Análisis de cargas de trabajo específicos solicitados por las dependencias y priorizado por el Vicerrector Administrativo y Financiero</t>
  </si>
  <si>
    <r>
      <rPr>
        <sz val="11"/>
        <color rgb="FF000000"/>
        <rFont val="Arial Narrow"/>
        <family val="2"/>
      </rPr>
      <t>Estrategias de fortalecimiento</t>
    </r>
    <r>
      <rPr>
        <sz val="11"/>
        <color rgb="FF000000"/>
        <rFont val="Arial Narrow"/>
        <family val="2"/>
      </rPr>
      <t xml:space="preserve"> y articulación con las dependencias en el marco del </t>
    </r>
    <r>
      <rPr>
        <sz val="11"/>
        <color rgb="FF000000"/>
        <rFont val="Arial Narrow"/>
        <family val="2"/>
      </rPr>
      <t>Acuerdo de Estructura Organizacional aprobado.</t>
    </r>
  </si>
  <si>
    <t>Generación de propuesta de mejoramiento de procesos y distribución de actividades en las vinculaciones de los procesos en intervención de la dependencia.</t>
  </si>
  <si>
    <t>Presentación de propuesta de mejoramiento para el inicio de la implementación en la dependencia intervenida, con claridad de los alcance de los diferentes actores.</t>
  </si>
  <si>
    <t>Acompañamiento en la implementación del mejoramiento del proceso en la dependencia en intervención, desde el alcance del equipo técnico.</t>
  </si>
  <si>
    <t>Evaluación del resultado del mejoramiento de procesos implementado en la dependencia.</t>
  </si>
  <si>
    <t>Implementar estrategias de sensibilización y comunicación hacia la gestión del cambio, hacia el mejoramiento organizacional.</t>
  </si>
  <si>
    <t xml:space="preserve"> </t>
  </si>
  <si>
    <t>Análisis que determine la viabilidad operativa, técnica y/o disponibilidad presupuestal de las solicitudes pertinentes.</t>
  </si>
  <si>
    <t>Vicerrectoría Administrativa y Financiera / Proceso: Direccionamiento Económico y Financiero</t>
  </si>
  <si>
    <t>Presentación ante las instancias competentes para su respectivo trámite, de las propuestas que tengan un concepto administrativo y financiero favorable.</t>
  </si>
  <si>
    <t>Implementación de los trámites administrativos requeridos para las vinculaciones aprobadas, de acuerdo a los lineamientos particulares de cada caso, el cual incluye, en el caso de los programas nuevos, el seguimiento al cumplimiento de las condiciones que permitan atender las vinculaciones antes enunciadas.</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</si>
  <si>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</si>
  <si>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</si>
  <si>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</si>
  <si>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</si>
  <si>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</si>
  <si>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</si>
  <si>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</si>
  <si>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</si>
  <si>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</si>
  <si>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</si>
  <si>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</si>
  <si>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</si>
  <si>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Profesional para desarrollar actividades en el marco de este plan operativo y del proyecto. </t>
  </si>
  <si>
    <t xml:space="preserve">Compra de equipo </t>
  </si>
  <si>
    <t>Compra de Materiales</t>
  </si>
  <si>
    <t xml:space="preserve">Impresos y publicaciones </t>
  </si>
  <si>
    <t xml:space="preserve">Viáticos </t>
  </si>
  <si>
    <t>Capacitación administrativa</t>
  </si>
  <si>
    <t xml:space="preserve">Capacitación en temas asociados al proyecto. </t>
  </si>
  <si>
    <t>Libros y/o revistas (Material Bibliográfico)</t>
  </si>
  <si>
    <t>Arrendamientos de espacios y alquiler de equipos</t>
  </si>
  <si>
    <t xml:space="preserve">Mantenimiento </t>
  </si>
  <si>
    <t xml:space="preserve">Prestación de servicios para actividades de facilitación y sensibilización a los equipos de trabajo.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</si>
  <si>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</si>
  <si>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</si>
  <si>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</si>
  <si>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</si>
  <si>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</si>
  <si>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</si>
  <si>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</si>
  <si>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</si>
  <si>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</si>
  <si>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</si>
  <si>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Recursos propios de la Institución</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</si>
  <si>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</si>
  <si>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</si>
  <si>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</si>
  <si>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</si>
  <si>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</si>
  <si>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</si>
  <si>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</si>
  <si>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</si>
  <si>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</si>
  <si>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</si>
  <si>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</si>
  <si>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</si>
  <si>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</si>
  <si>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</si>
  <si>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</si>
  <si>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</si>
  <si>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</si>
  <si>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</si>
  <si>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</si>
  <si>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</si>
  <si>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</si>
  <si>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</si>
  <si>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</si>
  <si>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</si>
  <si>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</si>
  <si>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</si>
  <si>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</si>
  <si>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</si>
  <si>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</si>
  <si>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</si>
  <si>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</si>
  <si>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</si>
  <si>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</si>
  <si>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</si>
  <si>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</si>
  <si>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</si>
  <si>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</si>
  <si>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</si>
  <si>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</si>
  <si>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</si>
  <si>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</si>
  <si>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</si>
  <si>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</si>
  <si>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</si>
  <si>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</si>
  <si>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</si>
  <si>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</si>
  <si>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</si>
  <si>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</si>
  <si>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</si>
  <si>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</si>
  <si>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</si>
  <si>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</si>
  <si>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</si>
  <si>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</si>
  <si>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</si>
  <si>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</si>
  <si>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</si>
  <si>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</si>
  <si>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X</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</si>
  <si>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</si>
  <si>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</si>
  <si>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</si>
  <si>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</si>
  <si>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</si>
  <si>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</si>
  <si>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</si>
  <si>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</si>
  <si>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</si>
  <si>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</si>
  <si>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</si>
  <si>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</si>
  <si>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</si>
  <si>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</si>
  <si>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</si>
  <si>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</si>
  <si>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</si>
  <si>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</si>
  <si>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</si>
  <si>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</si>
  <si>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</si>
  <si>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</si>
  <si>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</si>
  <si>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Probable</t>
  </si>
  <si>
    <t>Menor</t>
  </si>
  <si>
    <t xml:space="preserve">* Insatisfacción de las personas que no logren obtener una mejor vinculación laboral en la Universidad.
* Dependencias con personas vinculadas a través de diferentes modelos, generando dificultades en la administración y posibles afectaciones al clima laboral. </t>
  </si>
  <si>
    <t xml:space="preserve">* Priorización de la atención de las necesidades Institucionales, en coherencia con la capacidad de recursos disponibles y aprobados por la Institución para este proyecto. </t>
  </si>
  <si>
    <t>Operacionales</t>
  </si>
  <si>
    <t xml:space="preserve">Errores presentados en los análisis por omisión de la información, tanto de las personas que suministran la información, como de los analistas pertenecientes al equipo técnico. </t>
  </si>
  <si>
    <t>Moderado</t>
  </si>
  <si>
    <t xml:space="preserve">* Mejoramiento de la metodologías y controles al interior del equipo para la obtención y análisis de la información.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</si>
  <si>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</si>
  <si>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</si>
  <si>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</si>
  <si>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</si>
  <si>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</si>
  <si>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</si>
  <si>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</si>
  <si>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</si>
  <si>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</si>
  <si>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</si>
  <si>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</si>
  <si>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</si>
  <si>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</si>
  <si>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</si>
  <si>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</si>
  <si>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</si>
  <si>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</si>
  <si>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</si>
  <si>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 xml:space="preserve">Pilar de Gestión y Sostenibilidad Institucional / Programa de Desarrollo Humano y Organizacional </t>
  </si>
  <si>
    <t xml:space="preserve">Modernización y Desarrollo Organizacional </t>
  </si>
  <si>
    <t>Ajuste del objetivo específico No. 3</t>
  </si>
  <si>
    <t>Fortalecimiento Organizacional</t>
  </si>
  <si>
    <t xml:space="preserve">Eliminación de la actividad No. 2.3 "Generación de propuestas de mejoramiento de procesos y distribución de actividades en las dependencias en intervención desde análisis de empleos.". </t>
  </si>
  <si>
    <t>Esta actividad se debe eliminar debido a que se cruza con las actividades definidas en el plan operativo "Mejoramiento Organizacional"</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</si>
  <si>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</si>
  <si>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</si>
  <si>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</si>
  <si>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</si>
  <si>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</si>
  <si>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</si>
  <si>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</si>
  <si>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</si>
  <si>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</si>
  <si>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</si>
  <si>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</si>
  <si>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</si>
  <si>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</si>
  <si>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</si>
  <si>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</si>
  <si>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</si>
  <si>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</si>
  <si>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</si>
  <si>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</si>
  <si>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</si>
  <si>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</si>
  <si>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</si>
  <si>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</si>
  <si>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</si>
  <si>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</si>
  <si>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</si>
  <si>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</si>
  <si>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</si>
  <si>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</si>
  <si>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</si>
  <si>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</si>
  <si>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</si>
  <si>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</si>
  <si>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</si>
  <si>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</si>
  <si>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</si>
  <si>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</si>
  <si>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</si>
  <si>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</si>
  <si>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</si>
  <si>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</si>
  <si>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</si>
  <si>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</si>
  <si>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</si>
  <si>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</si>
  <si>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</si>
  <si>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</si>
  <si>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</si>
  <si>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</si>
  <si>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</si>
  <si>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</si>
  <si>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CRITERIO2</t>
  </si>
  <si>
    <t>3. Profesores</t>
  </si>
  <si>
    <t>FACTOR3</t>
  </si>
  <si>
    <t xml:space="preserve">3. Formación integral y construcción de la comunidad académica en el Proyecto Educativo Institucional. </t>
  </si>
  <si>
    <t>3. Misión, visión y objetivos</t>
  </si>
  <si>
    <t>CRITERIO3</t>
  </si>
  <si>
    <t>4. Procesos
académicos</t>
  </si>
  <si>
    <t>FACTOR4</t>
  </si>
  <si>
    <t>2. ESTUDIANTES</t>
  </si>
  <si>
    <t>4. Deberes y derechos de los estudiantes.</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</si>
  <si>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</si>
  <si>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</si>
  <si>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</si>
  <si>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</si>
  <si>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</si>
  <si>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</si>
  <si>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</si>
  <si>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</si>
  <si>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</si>
  <si>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</si>
  <si>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</si>
  <si>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</si>
  <si>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</si>
  <si>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</si>
  <si>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</si>
  <si>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</si>
  <si>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</si>
  <si>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</si>
  <si>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</si>
  <si>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</si>
  <si>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</si>
  <si>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</si>
  <si>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</si>
  <si>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</si>
  <si>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Sistema de Aseguramiento de la Calidad</t>
  </si>
  <si>
    <t>CRITERIO8</t>
  </si>
  <si>
    <t>FACTOR9</t>
  </si>
  <si>
    <t>9. Carrera docente</t>
  </si>
  <si>
    <t>9. Evaluación y plan de formación de RRHH</t>
  </si>
  <si>
    <t>9. Información pública</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</si>
  <si>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</si>
  <si>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</si>
  <si>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</si>
  <si>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</si>
  <si>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</si>
  <si>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</si>
  <si>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</si>
  <si>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</si>
  <si>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</si>
  <si>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</si>
  <si>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</si>
  <si>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</si>
  <si>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</si>
  <si>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</si>
  <si>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</si>
  <si>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</si>
  <si>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</si>
  <si>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</si>
  <si>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</si>
  <si>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</si>
  <si>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</si>
  <si>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</si>
  <si>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</si>
  <si>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</si>
  <si>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</si>
  <si>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</si>
  <si>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</si>
  <si>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</si>
  <si>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</si>
  <si>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</si>
  <si>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</si>
  <si>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</si>
  <si>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</si>
  <si>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</si>
  <si>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</si>
  <si>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</si>
  <si>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</si>
  <si>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</si>
  <si>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</si>
  <si>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</si>
  <si>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</si>
  <si>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</si>
  <si>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</si>
  <si>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</si>
  <si>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</si>
  <si>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</si>
  <si>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</si>
  <si>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</si>
  <si>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</si>
  <si>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</si>
  <si>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</si>
  <si>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</si>
  <si>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</si>
  <si>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</si>
  <si>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</si>
  <si>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</si>
  <si>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</si>
  <si>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</si>
  <si>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</si>
  <si>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</si>
  <si>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</si>
  <si>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</si>
  <si>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</si>
  <si>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</si>
  <si>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</si>
  <si>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</si>
  <si>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</si>
  <si>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</si>
  <si>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</si>
  <si>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</si>
  <si>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</si>
  <si>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</si>
  <si>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</si>
  <si>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</si>
  <si>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</si>
  <si>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</si>
  <si>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</si>
  <si>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</si>
  <si>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</si>
  <si>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</si>
  <si>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</si>
  <si>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</si>
  <si>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</si>
  <si>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</si>
  <si>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</si>
  <si>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</si>
  <si>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</si>
  <si>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</si>
  <si>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</si>
  <si>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</si>
  <si>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</si>
  <si>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</si>
  <si>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</si>
  <si>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</si>
  <si>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</si>
  <si>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</si>
  <si>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</si>
  <si>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</si>
  <si>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</si>
  <si>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</si>
  <si>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</si>
  <si>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</si>
  <si>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</si>
  <si>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</si>
  <si>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</si>
  <si>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</si>
  <si>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</si>
  <si>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</si>
  <si>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</si>
  <si>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</si>
  <si>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</si>
  <si>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</si>
  <si>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</si>
  <si>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</si>
  <si>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</si>
  <si>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</si>
  <si>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</si>
  <si>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</si>
  <si>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</si>
  <si>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</si>
  <si>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</si>
  <si>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</si>
  <si>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</si>
  <si>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</si>
  <si>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</si>
  <si>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</si>
  <si>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</si>
  <si>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Bienestar institucional, calidad de vida e inclusión en contextos universitarios</t>
  </si>
  <si>
    <t>CV</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</si>
  <si>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</si>
  <si>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</si>
  <si>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</si>
  <si>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</si>
  <si>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</si>
  <si>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</si>
  <si>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</si>
  <si>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</si>
  <si>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</si>
  <si>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</si>
  <si>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</si>
  <si>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</si>
  <si>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</si>
  <si>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</si>
  <si>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</si>
  <si>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</si>
  <si>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</si>
  <si>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</si>
  <si>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</si>
  <si>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</si>
  <si>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</si>
  <si>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</si>
  <si>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</si>
  <si>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</si>
  <si>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</si>
  <si>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</si>
  <si>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</si>
  <si>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</si>
  <si>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</si>
  <si>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</si>
  <si>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</si>
  <si>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</si>
  <si>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</si>
  <si>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</si>
  <si>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</si>
  <si>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</si>
  <si>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</si>
  <si>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</si>
  <si>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</si>
  <si>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</si>
  <si>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</si>
  <si>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</si>
  <si>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</si>
  <si>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</si>
  <si>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</si>
  <si>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</si>
  <si>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</si>
  <si>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</si>
  <si>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</si>
  <si>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</si>
  <si>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</si>
  <si>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</si>
  <si>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</si>
  <si>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</si>
  <si>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</si>
  <si>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</si>
  <si>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</si>
  <si>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</si>
  <si>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</si>
  <si>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</si>
  <si>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</si>
  <si>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</si>
  <si>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</si>
  <si>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</si>
  <si>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</si>
  <si>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</si>
  <si>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</si>
  <si>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</si>
  <si>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</si>
  <si>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</si>
  <si>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</si>
  <si>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</si>
  <si>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</si>
  <si>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</si>
  <si>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</si>
  <si>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</si>
  <si>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</si>
  <si>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</si>
  <si>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</si>
  <si>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</si>
  <si>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</si>
  <si>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</si>
  <si>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</si>
  <si>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</si>
  <si>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</si>
  <si>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</si>
  <si>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</si>
  <si>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</si>
  <si>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</si>
  <si>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</si>
  <si>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</si>
  <si>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</si>
  <si>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</si>
  <si>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</si>
  <si>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</si>
  <si>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</si>
  <si>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</si>
  <si>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</si>
  <si>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</si>
  <si>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</si>
  <si>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</si>
  <si>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</si>
  <si>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</si>
  <si>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</si>
  <si>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</si>
  <si>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</si>
  <si>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</si>
  <si>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</si>
  <si>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</si>
  <si>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</si>
  <si>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</si>
  <si>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</si>
  <si>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</si>
  <si>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</si>
  <si>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</si>
  <si>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</si>
  <si>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</si>
  <si>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</si>
  <si>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</si>
  <si>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</si>
  <si>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</si>
  <si>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</si>
  <si>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</si>
  <si>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</si>
  <si>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</si>
  <si>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</si>
  <si>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</si>
  <si>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</si>
  <si>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</si>
  <si>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</si>
  <si>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</si>
  <si>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</si>
  <si>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</si>
  <si>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</si>
  <si>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</si>
  <si>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</si>
  <si>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</si>
  <si>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</si>
  <si>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</si>
  <si>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</si>
  <si>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</si>
  <si>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</si>
  <si>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</si>
  <si>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</si>
  <si>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</si>
  <si>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</si>
  <si>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</si>
  <si>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</si>
  <si>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</si>
  <si>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</si>
  <si>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</si>
  <si>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</si>
  <si>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</si>
  <si>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</si>
  <si>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</si>
  <si>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</si>
  <si>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</si>
  <si>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</si>
  <si>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</si>
  <si>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</si>
  <si>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</si>
  <si>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</si>
  <si>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</si>
  <si>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</si>
  <si>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</si>
  <si>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</si>
  <si>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</si>
  <si>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</si>
  <si>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</si>
  <si>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</si>
  <si>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</si>
  <si>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</si>
  <si>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</si>
  <si>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</si>
  <si>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</si>
  <si>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</si>
  <si>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</si>
  <si>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</si>
  <si>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</si>
  <si>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</si>
  <si>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</si>
  <si>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</si>
  <si>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</si>
  <si>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</si>
  <si>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</si>
  <si>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</si>
  <si>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</si>
  <si>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</si>
  <si>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</si>
  <si>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</si>
  <si>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</si>
  <si>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</si>
  <si>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</si>
  <si>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</si>
  <si>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</si>
  <si>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</si>
  <si>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</si>
  <si>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</si>
  <si>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</si>
  <si>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</si>
  <si>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</si>
  <si>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</si>
  <si>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</si>
  <si>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</si>
  <si>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</si>
  <si>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</si>
  <si>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</si>
  <si>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</si>
  <si>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</si>
  <si>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</si>
  <si>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</si>
  <si>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</si>
  <si>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</si>
  <si>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</si>
  <si>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</si>
  <si>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</si>
  <si>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</si>
  <si>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</si>
  <si>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</si>
  <si>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</si>
  <si>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</si>
  <si>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</si>
  <si>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</si>
  <si>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</si>
  <si>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</si>
  <si>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</si>
  <si>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</si>
  <si>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</si>
  <si>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</si>
  <si>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</si>
  <si>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</si>
  <si>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</si>
  <si>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</si>
  <si>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</si>
  <si>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</si>
  <si>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</si>
  <si>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</si>
  <si>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</si>
  <si>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</si>
  <si>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</si>
  <si>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</si>
  <si>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</si>
  <si>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</si>
  <si>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</si>
  <si>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</si>
  <si>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</si>
  <si>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</si>
  <si>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</si>
  <si>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</si>
  <si>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</si>
  <si>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</si>
  <si>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</si>
  <si>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</si>
  <si>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</si>
  <si>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</si>
  <si>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</si>
  <si>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</si>
  <si>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</si>
  <si>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</si>
  <si>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</si>
  <si>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</si>
  <si>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</si>
  <si>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</si>
  <si>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</si>
  <si>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</si>
  <si>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</si>
  <si>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</si>
  <si>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</si>
  <si>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</si>
  <si>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</si>
  <si>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</si>
  <si>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</si>
  <si>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</si>
  <si>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</si>
  <si>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</si>
  <si>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</si>
  <si>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</si>
  <si>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</si>
  <si>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</si>
  <si>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</si>
  <si>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</si>
  <si>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</si>
  <si>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</si>
  <si>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</si>
  <si>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</si>
  <si>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</si>
  <si>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</si>
  <si>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</si>
  <si>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</si>
  <si>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</si>
  <si>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</si>
  <si>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</si>
  <si>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</si>
  <si>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</si>
  <si>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</si>
  <si>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</si>
  <si>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</si>
  <si>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</si>
  <si>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</si>
  <si>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</si>
  <si>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</si>
  <si>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</si>
  <si>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</si>
  <si>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</si>
  <si>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</si>
  <si>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</si>
  <si>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</si>
  <si>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</si>
  <si>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</si>
  <si>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</si>
  <si>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</si>
  <si>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</si>
  <si>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</si>
  <si>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</si>
  <si>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</si>
  <si>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</si>
  <si>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</si>
  <si>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</si>
  <si>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</si>
  <si>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</si>
  <si>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</si>
  <si>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</si>
  <si>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</si>
  <si>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</si>
  <si>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</si>
  <si>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</si>
  <si>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</si>
  <si>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</si>
  <si>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</si>
  <si>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</si>
  <si>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</si>
  <si>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</si>
  <si>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</si>
  <si>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</si>
  <si>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</si>
  <si>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</si>
  <si>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</si>
  <si>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</si>
  <si>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</si>
  <si>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</si>
  <si>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</si>
  <si>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</si>
  <si>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</si>
  <si>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</si>
  <si>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</si>
  <si>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</si>
  <si>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</si>
  <si>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</si>
  <si>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</si>
  <si>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</si>
  <si>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</si>
  <si>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</si>
  <si>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</si>
  <si>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</si>
  <si>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</si>
  <si>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</si>
  <si>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</si>
  <si>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</si>
  <si>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</si>
  <si>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</si>
  <si>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</si>
  <si>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</si>
  <si>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</si>
  <si>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</si>
  <si>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</si>
  <si>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</si>
  <si>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</si>
  <si>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</si>
  <si>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</si>
  <si>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</si>
  <si>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</si>
  <si>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</si>
  <si>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</si>
  <si>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</si>
  <si>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</si>
  <si>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</si>
  <si>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</si>
  <si>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</si>
  <si>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</si>
  <si>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</si>
  <si>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</si>
  <si>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</si>
  <si>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</si>
  <si>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</si>
  <si>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</si>
  <si>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</si>
  <si>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</si>
  <si>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</si>
  <si>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</si>
  <si>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</si>
  <si>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</si>
  <si>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</si>
  <si>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</si>
  <si>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</si>
  <si>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</si>
  <si>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</si>
  <si>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</si>
  <si>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</si>
  <si>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</si>
  <si>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</si>
  <si>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</si>
  <si>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</si>
  <si>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</si>
  <si>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</si>
  <si>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</si>
  <si>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</si>
  <si>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</si>
  <si>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</si>
  <si>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</si>
  <si>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</si>
  <si>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</si>
  <si>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</si>
  <si>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</si>
  <si>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</si>
  <si>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</si>
  <si>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</si>
  <si>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</si>
  <si>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</si>
  <si>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</si>
  <si>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</si>
  <si>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</si>
  <si>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</si>
  <si>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</si>
  <si>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</si>
  <si>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</si>
  <si>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</si>
  <si>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</si>
  <si>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</si>
  <si>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</si>
  <si>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</si>
  <si>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</si>
  <si>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</si>
  <si>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</si>
  <si>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</si>
  <si>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</si>
  <si>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</si>
  <si>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</si>
  <si>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</si>
  <si>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</si>
  <si>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</si>
  <si>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</si>
  <si>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</si>
  <si>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</si>
  <si>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</si>
  <si>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</si>
  <si>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</si>
  <si>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</si>
  <si>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</si>
  <si>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</si>
  <si>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</si>
  <si>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</si>
  <si>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</si>
  <si>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</si>
  <si>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</si>
  <si>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</si>
  <si>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</si>
  <si>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</si>
  <si>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</si>
  <si>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</si>
  <si>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</si>
  <si>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</si>
  <si>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</si>
  <si>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</si>
  <si>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</si>
  <si>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</si>
  <si>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</si>
  <si>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</si>
  <si>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</si>
  <si>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</si>
  <si>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</si>
  <si>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</si>
  <si>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</si>
  <si>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</si>
  <si>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</si>
  <si>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</si>
  <si>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</si>
  <si>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</si>
  <si>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</si>
  <si>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</si>
  <si>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</si>
  <si>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</si>
  <si>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</si>
  <si>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</si>
  <si>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</si>
  <si>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</si>
  <si>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</si>
  <si>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</si>
  <si>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</si>
  <si>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</si>
  <si>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</si>
  <si>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</si>
  <si>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</si>
  <si>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</si>
  <si>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</si>
  <si>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</si>
  <si>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</si>
  <si>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</si>
  <si>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</si>
  <si>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</si>
  <si>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</si>
  <si>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</si>
  <si>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</si>
  <si>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</si>
  <si>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</si>
  <si>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</si>
  <si>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</si>
  <si>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</si>
  <si>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</si>
  <si>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</si>
  <si>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</si>
  <si>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</si>
  <si>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</si>
  <si>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</si>
  <si>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</si>
  <si>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</si>
  <si>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</si>
  <si>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</si>
  <si>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</si>
  <si>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</si>
  <si>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</si>
  <si>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</si>
  <si>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</si>
  <si>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</si>
  <si>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</si>
  <si>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</si>
  <si>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</si>
  <si>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</si>
  <si>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</si>
  <si>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</si>
  <si>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</si>
  <si>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</si>
  <si>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</si>
  <si>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</si>
  <si>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</si>
  <si>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</si>
  <si>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</si>
  <si>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</si>
  <si>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</si>
  <si>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</si>
  <si>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</si>
  <si>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</si>
  <si>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</si>
  <si>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</si>
  <si>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</si>
  <si>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</si>
  <si>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</si>
  <si>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</si>
  <si>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</si>
  <si>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</si>
  <si>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</si>
  <si>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</si>
  <si>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</si>
  <si>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</si>
  <si>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</si>
  <si>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</si>
  <si>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</si>
  <si>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</si>
  <si>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</si>
  <si>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</si>
  <si>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</si>
  <si>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</si>
  <si>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</si>
  <si>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</si>
  <si>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</si>
  <si>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</si>
  <si>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</si>
  <si>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</si>
  <si>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</si>
  <si>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</si>
  <si>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</si>
  <si>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</si>
  <si>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</si>
  <si>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</si>
  <si>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</si>
  <si>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</si>
  <si>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</si>
  <si>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</si>
  <si>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</si>
  <si>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</si>
  <si>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</si>
  <si>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</si>
  <si>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</si>
  <si>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</si>
  <si>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</si>
  <si>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</si>
  <si>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</si>
  <si>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</si>
  <si>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</si>
  <si>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</si>
  <si>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</si>
  <si>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</si>
  <si>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</si>
  <si>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</si>
  <si>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</si>
  <si>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</si>
  <si>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</si>
  <si>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</si>
  <si>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</si>
  <si>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</si>
  <si>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</si>
  <si>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</si>
  <si>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</si>
  <si>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</si>
  <si>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</si>
  <si>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</si>
  <si>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</si>
  <si>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</si>
  <si>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</si>
  <si>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</si>
  <si>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</si>
  <si>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</si>
  <si>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</si>
  <si>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</si>
  <si>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</si>
  <si>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</si>
  <si>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</si>
  <si>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</si>
  <si>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</si>
  <si>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</si>
  <si>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</si>
  <si>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</si>
  <si>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</si>
  <si>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</si>
  <si>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</si>
  <si>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</si>
  <si>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</si>
  <si>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</si>
  <si>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</si>
  <si>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</si>
  <si>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</si>
  <si>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</si>
  <si>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</si>
  <si>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</si>
  <si>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</si>
  <si>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</si>
  <si>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</si>
  <si>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</si>
  <si>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</si>
  <si>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</si>
  <si>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</si>
  <si>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</si>
  <si>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</si>
  <si>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</si>
  <si>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</si>
  <si>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</si>
  <si>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</si>
  <si>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</si>
  <si>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</si>
  <si>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</si>
  <si>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</si>
  <si>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</si>
  <si>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</si>
  <si>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</si>
  <si>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</si>
  <si>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</si>
  <si>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</si>
  <si>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</si>
  <si>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</si>
  <si>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</si>
  <si>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</si>
  <si>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</si>
  <si>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</si>
  <si>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</si>
  <si>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</si>
  <si>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</si>
  <si>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71,1%</t>
  </si>
  <si>
    <t>Responsable
Pilar de Gestión</t>
  </si>
  <si>
    <r>
      <t xml:space="preserve">Identificar y proponer lineamientos, directrices o guías </t>
    </r>
    <r>
      <rPr>
        <sz val="11"/>
        <color rgb="FF000000"/>
        <rFont val="Arial Narrow"/>
        <family val="2"/>
      </rPr>
      <t xml:space="preserve">asociadas a la organización interna de la Universidad, </t>
    </r>
    <r>
      <rPr>
        <sz val="11"/>
        <color rgb="FF000000"/>
        <rFont val="Arial Narrow"/>
        <family val="2"/>
      </rPr>
      <t>en los casos requeridos</t>
    </r>
  </si>
  <si>
    <t xml:space="preserve">Realización de análisis de servicios específicos priorizado por el Vicerrector Administrativo y Financiero con propuestas de mejora correspondientes </t>
  </si>
  <si>
    <t xml:space="preserve">Identificar el proceso que requiere ser mejorado en las dependencias en intervención desde análisis de empleos. </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</si>
  <si>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</si>
  <si>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t xml:space="preserve">Adquisición de elementos para las actividades de sensibilización. </t>
  </si>
  <si>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</si>
  <si>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</si>
  <si>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</si>
  <si>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</si>
  <si>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 xml:space="preserve">El proyecto pretende aportar a la eficiencia y mejoramiento de las capacidades institucionales a través de la identificación de las necesidades de las dependencias académicas y administrativa para la adecuada prestación del servicio y acorde a las objetivos institucionales; así como la definición clara de los alcance de las dependencias y la implementación de estrategias para la aplicación de los resultados obtenidos.
Así mismo, se busca contribuir al mejoramiento de las condiciones laborales de las personas que se identifiquen realizando actividades misionales con vocación de permanencia en las dependencias académicas y administrativas intervenidas. </t>
  </si>
  <si>
    <t xml:space="preserve">Beneficios indirectos por eliminación de reprocesos que generan sobrecostos para la Institución. </t>
  </si>
  <si>
    <t xml:space="preserve">La Universidad no cuente con la capacidad financiera para implementar nuevas vinculaciones, soportadas en los resultados obtenidos a través de las intervenciones realizadas en análisis de empleos. </t>
  </si>
  <si>
    <t xml:space="preserve">* Estudios técnicos con imprecisiones frente al desarrollo de las actividades analizadas, lo que puede conllevar a resultados finales parciales. </t>
  </si>
  <si>
    <t xml:space="preserve">El objetivo específico estaba orientado a la gerencia del cambio, sin embargo, de acuerdo con el enfoque que el proyecto ha tenido en el último año, se hace necesario ajustarlo a estrategias de mejoramiento organizacional. </t>
  </si>
  <si>
    <t>Nombre del indicador de pilar o programa nuevo o a eliminar</t>
  </si>
  <si>
    <t>02 de julio de 2025</t>
  </si>
  <si>
    <r>
      <rPr>
        <b/>
        <sz val="11"/>
        <color theme="1"/>
        <rFont val="Arial Narrow"/>
        <family val="2"/>
      </rPr>
      <t xml:space="preserve">Plan operativo 1. </t>
    </r>
    <r>
      <rPr>
        <sz val="11"/>
        <color theme="1"/>
        <rFont val="Arial Narrow"/>
        <family val="2"/>
      </rPr>
      <t>Análisis de Empleos</t>
    </r>
  </si>
  <si>
    <r>
      <rPr>
        <b/>
        <sz val="11"/>
        <color theme="1"/>
        <rFont val="Arial Narrow"/>
        <family val="2"/>
      </rPr>
      <t>Plan operativo 2.</t>
    </r>
    <r>
      <rPr>
        <sz val="11"/>
        <color theme="1"/>
        <rFont val="Arial Narrow"/>
        <family val="2"/>
      </rPr>
      <t xml:space="preserve"> Fortalecimiento Organizacional</t>
    </r>
  </si>
  <si>
    <r>
      <rPr>
        <b/>
        <sz val="11"/>
        <color theme="1"/>
        <rFont val="Arial Narrow"/>
        <family val="2"/>
      </rPr>
      <t xml:space="preserve">Plan operativo 3. </t>
    </r>
    <r>
      <rPr>
        <sz val="11"/>
        <color theme="1"/>
        <rFont val="Arial Narrow"/>
        <family val="2"/>
      </rPr>
      <t>Mejoramiento organizacional</t>
    </r>
  </si>
  <si>
    <r>
      <rPr>
        <b/>
        <sz val="11"/>
        <color theme="1"/>
        <rFont val="Arial Narrow"/>
        <family val="2"/>
      </rPr>
      <t>Plan Operativo 4.</t>
    </r>
    <r>
      <rPr>
        <sz val="11"/>
        <color theme="1"/>
        <rFont val="Arial Narrow"/>
        <family val="2"/>
      </rPr>
      <t xml:space="preserve"> Análisis técnico y financiero para vinculación docente</t>
    </r>
  </si>
  <si>
    <t>1 de 8</t>
  </si>
  <si>
    <t>2 de 8</t>
  </si>
  <si>
    <t>3 de 8</t>
  </si>
  <si>
    <t>4 de 8</t>
  </si>
  <si>
    <t>5 de 8</t>
  </si>
  <si>
    <t>6 de 8</t>
  </si>
  <si>
    <t>7 de 8</t>
  </si>
  <si>
    <t>8 de 8</t>
  </si>
  <si>
    <t>Acuerdo del Consejo Superior Universitario N°16 del 05 de mayo de 2021</t>
  </si>
  <si>
    <t>Articular el proyecto a los Retos No. 1 y No. 2 del Rector en su actual plan de gobierno, lo que permitirá el fortalecimiento de las Facultades a través del estudio técnico y financiero que permita definir necesidad de vinculación docente.</t>
  </si>
  <si>
    <t>Adición del Plan Operativo PO4. Análisis técnico y financiero para vinculación docente. Inclusión de un nuevo Plan Operativo con sus correspondientes actividades, que permita realizar el seguimiento a la realización de análisis técnicos y financieros necesarios para la vinculación de docentes en la modalidad de planta y transitorio. Lo anterior implicó el ajuste en el objetivo específico No. 1.</t>
  </si>
  <si>
    <t xml:space="preserve">Análisis técnico y financiero para vinculación docente. </t>
  </si>
  <si>
    <t>Ajuste a la descripción de las actividades del plan operativo, en el sentido de dar claridad que el alcance en su implementación, es tanto a las dependencias académicas como administrativas de la Institución.</t>
  </si>
  <si>
    <t xml:space="preserve">Clarificar que el alcance la intervención realizada por el proyecto, incluye las dependencias académicas y administrativas, lo que permite que a través de este proyecto se contribuya al cumplimiento del Reto No. 51 del Rector, estando igualmente alineado con lo planteado en el Reto No. 58. </t>
  </si>
  <si>
    <t>Análisis de Empleos</t>
  </si>
  <si>
    <t>NA</t>
  </si>
  <si>
    <t xml:space="preserve">Se requiere eliminar las siguientes actividades:
1. Conformación del equipo para la intervención en Gerencia del Cambio 
2. Identificación de la capacidad de cambio en las dependencias de la Universidad en proceso de intervención
Así mismo, ampliación de la descripción de las otras actividades 3 y 4 e inclusión de una actividad (Sensibilización al Comité para la Modernización y Desarrollo Organizacional, sobre las metodologías utilizadas en las fases del proyecto y el impacto de su implementación a nivel institucional, que permita el mejoramiento de las mismas y el fortalecimiento de la cultura de la modernización. </t>
  </si>
  <si>
    <t xml:space="preserve">De acuerdo con el desarrollo de actividades con el Comité para la Modernización y Desarrollo Organizacional en la vigencia 2021, se han definido la priorización de acciones que permitan aportar el cumplimiento del Reto No. 58 del Rector, asociado con la actualización del nuevo plan de cargos institucional, siendo necesario la definición de acciones concretas que tengan resultados en el corto plazo. </t>
  </si>
  <si>
    <t>Gerencia del Cambio</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</si>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</sst>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d/m/yyyy"/>
    <numFmt numFmtId="166" formatCode="&quot;$&quot;\ #,##0"/>
    <numFmt numFmtId="167" formatCode="_(&quot;$&quot;\ * #,##0_);_(&quot;$&quot;\ * \(#,##0\);_(&quot;$&quot;\ * &quot;-&quot;??_);_(@_)"/>
    <numFmt numFmtId="168" formatCode="_(&quot;$&quot;\ * #,##0.00_);_(&quot;$&quot;\ * \(#,##0.00\);_(&quot;$&quot;\ * &quot;-&quot;??_);_(@_)"/>
    <numFmt numFmtId="169" formatCode="0.0"/>
    <numFmt numFmtId="170"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b/>
      <sz val="10"/>
      <color theme="0"/>
      <name val="Calibri"/>
      <family val="2"/>
    </font>
    <font>
      <b/>
      <sz val="10"/>
      <color theme="0"/>
      <name val="Calibri"/>
      <family val="2"/>
      <scheme val="minor"/>
    </font>
    <font>
      <sz val="11"/>
      <name val="Arial Narrow"/>
      <family val="2"/>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1">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11" fillId="5" borderId="1" xfId="0" applyFont="1" applyFill="1" applyBorder="1" applyAlignment="1">
      <alignment horizontal="left" vertical="center"/>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9" fillId="11" borderId="34" xfId="0" applyFont="1" applyFill="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7" fillId="0" borderId="26" xfId="0" applyFont="1" applyBorder="1" applyAlignment="1">
      <alignment vertical="center" wrapText="1"/>
    </xf>
    <xf numFmtId="0" fontId="9" fillId="0" borderId="10" xfId="0" applyFont="1" applyBorder="1" applyAlignment="1">
      <alignment horizontal="center" vertical="center" wrapText="1"/>
    </xf>
    <xf numFmtId="9" fontId="1" fillId="0" borderId="26" xfId="0" applyNumberFormat="1" applyFont="1" applyBorder="1" applyAlignment="1">
      <alignment horizontal="center" vertical="center" wrapText="1"/>
    </xf>
    <xf numFmtId="164" fontId="9" fillId="0" borderId="26" xfId="0" applyNumberFormat="1" applyFont="1" applyBorder="1" applyAlignment="1">
      <alignment horizontal="center" vertical="center" wrapText="1"/>
    </xf>
    <xf numFmtId="164" fontId="1" fillId="0" borderId="26" xfId="0" applyNumberFormat="1" applyFont="1" applyBorder="1" applyAlignment="1">
      <alignment horizontal="center" vertical="center" wrapText="1"/>
    </xf>
    <xf numFmtId="0" fontId="10" fillId="0" borderId="26"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6" xfId="0" applyFont="1" applyBorder="1"/>
    <xf numFmtId="0" fontId="9" fillId="0" borderId="26" xfId="0" applyFont="1" applyBorder="1" applyAlignment="1">
      <alignment horizontal="center" vertical="center"/>
    </xf>
    <xf numFmtId="0" fontId="7" fillId="0" borderId="26" xfId="0" applyFont="1" applyBorder="1" applyAlignment="1">
      <alignment horizontal="center" vertical="center" wrapText="1"/>
    </xf>
    <xf numFmtId="0" fontId="10" fillId="6" borderId="36" xfId="0" applyFont="1" applyFill="1" applyBorder="1" applyAlignment="1">
      <alignment horizontal="center" vertical="center" wrapText="1"/>
    </xf>
    <xf numFmtId="0" fontId="7" fillId="10" borderId="30" xfId="0" applyFont="1" applyFill="1" applyBorder="1" applyAlignment="1">
      <alignment horizontal="center" vertical="center" wrapText="1"/>
    </xf>
    <xf numFmtId="0" fontId="9" fillId="0" borderId="24" xfId="0" applyFont="1" applyBorder="1" applyAlignment="1">
      <alignment horizontal="center" vertical="center" wrapText="1"/>
    </xf>
    <xf numFmtId="0" fontId="11" fillId="5" borderId="36" xfId="0" applyFont="1" applyFill="1" applyBorder="1" applyAlignment="1">
      <alignment horizontal="left" vertical="center" wrapText="1"/>
    </xf>
    <xf numFmtId="9" fontId="11" fillId="0" borderId="24" xfId="0" applyNumberFormat="1" applyFont="1" applyBorder="1" applyAlignment="1">
      <alignment horizontal="center" vertical="center" wrapText="1"/>
    </xf>
    <xf numFmtId="1" fontId="11" fillId="0" borderId="26" xfId="0" applyNumberFormat="1" applyFont="1" applyBorder="1" applyAlignment="1">
      <alignment vertical="center" wrapText="1"/>
    </xf>
    <xf numFmtId="0" fontId="11" fillId="5" borderId="26" xfId="0" applyFont="1" applyFill="1" applyBorder="1" applyAlignment="1">
      <alignment horizontal="left" vertical="center" wrapText="1"/>
    </xf>
    <xf numFmtId="9" fontId="11" fillId="0" borderId="26"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9" fillId="5" borderId="26" xfId="0" applyFont="1" applyFill="1" applyBorder="1" applyAlignment="1">
      <alignment horizontal="left" vertical="center" wrapText="1"/>
    </xf>
    <xf numFmtId="1" fontId="9" fillId="0" borderId="26" xfId="0" applyNumberFormat="1" applyFont="1" applyBorder="1" applyAlignment="1">
      <alignment vertical="center" wrapText="1"/>
    </xf>
    <xf numFmtId="0" fontId="7" fillId="10" borderId="26" xfId="0" applyFont="1" applyFill="1" applyBorder="1" applyAlignment="1">
      <alignment horizontal="center" vertical="center" wrapText="1"/>
    </xf>
    <xf numFmtId="1" fontId="11" fillId="0" borderId="10" xfId="0" applyNumberFormat="1" applyFont="1" applyBorder="1" applyAlignment="1">
      <alignment vertical="center" wrapText="1"/>
    </xf>
    <xf numFmtId="0" fontId="11"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65" fontId="9" fillId="0" borderId="26" xfId="0" applyNumberFormat="1" applyFont="1" applyBorder="1" applyAlignment="1">
      <alignment horizontal="center" vertical="center" wrapText="1"/>
    </xf>
    <xf numFmtId="14" fontId="9" fillId="5" borderId="26" xfId="0" applyNumberFormat="1" applyFont="1" applyFill="1" applyBorder="1" applyAlignment="1">
      <alignment horizontal="center" vertical="center" wrapText="1"/>
    </xf>
    <xf numFmtId="166" fontId="9" fillId="0" borderId="26" xfId="0" applyNumberFormat="1" applyFont="1" applyBorder="1" applyAlignment="1">
      <alignment horizontal="center" vertical="center" wrapText="1"/>
    </xf>
    <xf numFmtId="166" fontId="16" fillId="5" borderId="1" xfId="0" applyNumberFormat="1" applyFont="1" applyFill="1" applyBorder="1"/>
    <xf numFmtId="165" fontId="11" fillId="0" borderId="26" xfId="0" applyNumberFormat="1" applyFont="1" applyBorder="1" applyAlignment="1">
      <alignment horizontal="center" vertical="center" wrapText="1"/>
    </xf>
    <xf numFmtId="0" fontId="9" fillId="0" borderId="26" xfId="0" applyFont="1" applyBorder="1" applyAlignment="1">
      <alignment horizontal="center" wrapText="1"/>
    </xf>
    <xf numFmtId="0" fontId="16" fillId="5" borderId="1" xfId="0" applyFont="1" applyFill="1" applyBorder="1" applyAlignment="1">
      <alignment vertical="center"/>
    </xf>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6"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6" fontId="11" fillId="0" borderId="26" xfId="0" applyNumberFormat="1" applyFont="1" applyBorder="1" applyAlignment="1">
      <alignment horizontal="center" vertical="center" wrapText="1"/>
    </xf>
    <xf numFmtId="166" fontId="9" fillId="10" borderId="26" xfId="0" applyNumberFormat="1" applyFont="1" applyFill="1" applyBorder="1" applyAlignment="1">
      <alignment horizontal="center" vertical="center"/>
    </xf>
    <xf numFmtId="166" fontId="9" fillId="5" borderId="1" xfId="0" applyNumberFormat="1" applyFont="1" applyFill="1" applyBorder="1"/>
    <xf numFmtId="166"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6"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6" fontId="11" fillId="0" borderId="26" xfId="0" applyNumberFormat="1" applyFont="1" applyBorder="1" applyAlignment="1">
      <alignment horizontal="center" vertical="center"/>
    </xf>
    <xf numFmtId="166" fontId="10" fillId="5" borderId="1" xfId="0" applyNumberFormat="1" applyFont="1" applyFill="1" applyBorder="1" applyAlignment="1">
      <alignment horizontal="center" vertical="center"/>
    </xf>
    <xf numFmtId="166"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6"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6"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9" fontId="7"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6"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6" fontId="10" fillId="11" borderId="26" xfId="0" applyNumberFormat="1" applyFont="1" applyFill="1" applyBorder="1" applyAlignment="1">
      <alignment horizontal="center" vertical="center" wrapText="1"/>
    </xf>
    <xf numFmtId="166"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vertical="center" wrapText="1"/>
    </xf>
    <xf numFmtId="0" fontId="9" fillId="10" borderId="26" xfId="0" applyFont="1" applyFill="1" applyBorder="1" applyAlignment="1">
      <alignment horizontal="center" vertical="center" wrapText="1"/>
    </xf>
    <xf numFmtId="0" fontId="9" fillId="5" borderId="26" xfId="0" applyFont="1" applyFill="1" applyBorder="1" applyAlignment="1">
      <alignment vertical="center" wrapText="1"/>
    </xf>
    <xf numFmtId="0" fontId="9" fillId="5"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6"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6" xfId="0" applyFont="1" applyFill="1" applyBorder="1" applyAlignment="1">
      <alignment vertical="center" wrapText="1"/>
    </xf>
    <xf numFmtId="0" fontId="10" fillId="26" borderId="59" xfId="0" applyFont="1" applyFill="1" applyBorder="1" applyAlignment="1">
      <alignment vertical="center" wrapText="1"/>
    </xf>
    <xf numFmtId="0" fontId="11" fillId="26" borderId="36"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6"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34"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34" xfId="0" applyFont="1" applyFill="1" applyBorder="1" applyAlignment="1">
      <alignment horizontal="center" vertical="center" wrapText="1"/>
    </xf>
    <xf numFmtId="0" fontId="9" fillId="24" borderId="34"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6"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6"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164" fontId="9" fillId="0" borderId="13" xfId="0" applyNumberFormat="1" applyFont="1" applyFill="1" applyBorder="1" applyAlignment="1">
      <alignment horizontal="center" vertical="center" wrapText="1"/>
    </xf>
    <xf numFmtId="0" fontId="11" fillId="28" borderId="0" xfId="0" applyFont="1" applyFill="1"/>
    <xf numFmtId="0" fontId="11" fillId="0" borderId="26" xfId="0" applyNumberFormat="1" applyFont="1" applyBorder="1" applyAlignment="1">
      <alignment horizontal="center" vertical="center" wrapText="1"/>
    </xf>
    <xf numFmtId="0" fontId="9" fillId="5" borderId="26" xfId="0" applyFont="1" applyFill="1" applyBorder="1" applyAlignment="1">
      <alignment horizontal="center" vertical="center"/>
    </xf>
    <xf numFmtId="0" fontId="9" fillId="28" borderId="26" xfId="0" applyFont="1" applyFill="1" applyBorder="1" applyAlignment="1">
      <alignment horizontal="center" vertical="center" wrapText="1"/>
    </xf>
    <xf numFmtId="9" fontId="9" fillId="0" borderId="26" xfId="0" applyNumberFormat="1" applyFont="1" applyFill="1" applyBorder="1" applyAlignment="1">
      <alignment horizontal="center" vertical="center"/>
    </xf>
    <xf numFmtId="0" fontId="9" fillId="0" borderId="15" xfId="0" applyFont="1" applyBorder="1" applyAlignment="1">
      <alignment horizontal="left" vertical="center" wrapText="1"/>
    </xf>
    <xf numFmtId="0" fontId="9" fillId="0" borderId="26" xfId="0" applyFont="1" applyBorder="1" applyAlignment="1">
      <alignment horizontal="left" vertical="center" wrapText="1"/>
    </xf>
    <xf numFmtId="0" fontId="0" fillId="0" borderId="0" xfId="0" applyFont="1" applyAlignment="1"/>
    <xf numFmtId="0" fontId="39" fillId="3" borderId="5" xfId="0" applyFont="1" applyFill="1" applyBorder="1" applyAlignment="1">
      <alignment horizontal="center" vertical="center"/>
    </xf>
    <xf numFmtId="0" fontId="39" fillId="3" borderId="6" xfId="0" applyFont="1" applyFill="1" applyBorder="1" applyAlignment="1">
      <alignment horizontal="center" vertical="center"/>
    </xf>
    <xf numFmtId="0" fontId="39" fillId="3" borderId="7" xfId="0" applyFont="1" applyFill="1" applyBorder="1" applyAlignment="1">
      <alignment horizontal="center" vertical="center"/>
    </xf>
    <xf numFmtId="0" fontId="40" fillId="29" borderId="8" xfId="0" applyFont="1" applyFill="1" applyBorder="1" applyAlignment="1">
      <alignment horizontal="center" vertical="center"/>
    </xf>
    <xf numFmtId="14" fontId="40" fillId="29" borderId="6" xfId="0" quotePrefix="1" applyNumberFormat="1" applyFont="1" applyFill="1" applyBorder="1" applyAlignment="1">
      <alignment horizontal="center" vertical="center"/>
    </xf>
    <xf numFmtId="0" fontId="1" fillId="5" borderId="44" xfId="0" applyFont="1" applyFill="1" applyBorder="1"/>
    <xf numFmtId="0" fontId="1" fillId="5" borderId="44" xfId="0" applyFont="1" applyFill="1" applyBorder="1" applyAlignment="1">
      <alignment vertical="center"/>
    </xf>
    <xf numFmtId="0" fontId="7" fillId="6" borderId="30" xfId="0" applyFont="1" applyFill="1" applyBorder="1" applyAlignment="1">
      <alignment horizontal="center" vertical="center" wrapText="1"/>
    </xf>
    <xf numFmtId="0" fontId="7" fillId="6" borderId="58" xfId="0" applyFont="1" applyFill="1" applyBorder="1" applyAlignment="1">
      <alignment horizontal="center" vertical="center" wrapText="1"/>
    </xf>
    <xf numFmtId="0" fontId="9" fillId="28" borderId="36" xfId="0" applyFont="1" applyFill="1" applyBorder="1" applyAlignment="1">
      <alignment horizontal="center" vertical="center" wrapText="1"/>
    </xf>
    <xf numFmtId="14" fontId="9" fillId="0" borderId="36" xfId="0" applyNumberFormat="1" applyFont="1" applyBorder="1" applyAlignment="1">
      <alignment horizontal="center" vertical="center" wrapText="1"/>
    </xf>
    <xf numFmtId="0" fontId="9" fillId="5" borderId="36" xfId="0" applyFont="1" applyFill="1" applyBorder="1" applyAlignment="1">
      <alignment horizontal="center" vertical="center" wrapText="1"/>
    </xf>
    <xf numFmtId="0" fontId="9" fillId="5" borderId="36" xfId="0" applyFont="1" applyFill="1" applyBorder="1" applyAlignment="1">
      <alignment horizontal="center" vertical="center"/>
    </xf>
    <xf numFmtId="0" fontId="7" fillId="0" borderId="62" xfId="0" applyFont="1" applyFill="1" applyBorder="1" applyAlignment="1">
      <alignment horizontal="center" vertical="center" wrapText="1"/>
    </xf>
    <xf numFmtId="0" fontId="9" fillId="0" borderId="62" xfId="0" applyFont="1" applyBorder="1" applyAlignment="1">
      <alignment horizontal="center" vertical="center" wrapText="1"/>
    </xf>
    <xf numFmtId="0" fontId="9" fillId="0" borderId="62" xfId="0" applyFont="1" applyFill="1" applyBorder="1" applyAlignment="1">
      <alignment horizontal="center" vertical="center" wrapText="1"/>
    </xf>
    <xf numFmtId="14" fontId="9" fillId="0" borderId="62" xfId="0" applyNumberFormat="1" applyFont="1" applyBorder="1" applyAlignment="1">
      <alignment horizontal="center" vertical="center" wrapText="1"/>
    </xf>
    <xf numFmtId="0" fontId="9" fillId="0" borderId="62" xfId="0" applyFont="1" applyBorder="1" applyAlignment="1">
      <alignment horizontal="justify" vertical="center" wrapText="1"/>
    </xf>
    <xf numFmtId="0" fontId="9" fillId="0" borderId="62" xfId="0" applyFont="1" applyFill="1" applyBorder="1" applyAlignment="1">
      <alignment horizontal="left" vertical="center" wrapText="1"/>
    </xf>
    <xf numFmtId="0" fontId="41" fillId="0" borderId="62" xfId="0" applyFont="1" applyBorder="1" applyAlignment="1" applyProtection="1">
      <alignment horizontal="center" vertical="center" wrapText="1"/>
      <protection locked="0"/>
    </xf>
    <xf numFmtId="14" fontId="41" fillId="0" borderId="62"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10" fillId="6" borderId="9" xfId="0" applyFont="1" applyFill="1" applyBorder="1" applyAlignment="1">
      <alignment horizontal="center" vertical="center" wrapText="1"/>
    </xf>
    <xf numFmtId="0" fontId="3" fillId="0" borderId="25" xfId="0" applyFont="1" applyBorder="1"/>
    <xf numFmtId="0" fontId="10" fillId="6" borderId="21" xfId="0" applyFont="1" applyFill="1" applyBorder="1" applyAlignment="1">
      <alignment horizontal="center" vertical="center" wrapText="1"/>
    </xf>
    <xf numFmtId="0" fontId="3" fillId="0" borderId="22" xfId="0" applyFont="1" applyBorder="1"/>
    <xf numFmtId="0" fontId="11"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6" borderId="9" xfId="0" applyFont="1" applyFill="1" applyBorder="1" applyAlignment="1">
      <alignment horizontal="left" vertical="center" wrapText="1"/>
    </xf>
    <xf numFmtId="0" fontId="10" fillId="6" borderId="9" xfId="0" applyFont="1" applyFill="1" applyBorder="1" applyAlignment="1">
      <alignment horizontal="center" vertical="center"/>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0" fillId="0" borderId="20" xfId="0" applyFont="1" applyBorder="1" applyAlignment="1">
      <alignment horizontal="center" vertical="center" wrapText="1"/>
    </xf>
    <xf numFmtId="0" fontId="3" fillId="0" borderId="27" xfId="0" applyFont="1" applyBorder="1"/>
    <xf numFmtId="0" fontId="3" fillId="0" borderId="28" xfId="0" applyFont="1" applyBorder="1"/>
    <xf numFmtId="0" fontId="9" fillId="0" borderId="12" xfId="0" applyFont="1" applyBorder="1" applyAlignment="1">
      <alignment horizontal="left" vertical="center"/>
    </xf>
    <xf numFmtId="0" fontId="9" fillId="0" borderId="9" xfId="0" applyFont="1" applyBorder="1" applyAlignment="1">
      <alignment horizontal="center" vertical="center" wrapText="1"/>
    </xf>
    <xf numFmtId="0" fontId="11" fillId="0" borderId="9" xfId="0" applyFont="1" applyBorder="1" applyAlignment="1">
      <alignment horizontal="left" vertical="center" wrapText="1"/>
    </xf>
    <xf numFmtId="0" fontId="9" fillId="0" borderId="9" xfId="0" applyFont="1" applyBorder="1" applyAlignment="1">
      <alignment vertical="center" wrapText="1"/>
    </xf>
    <xf numFmtId="0" fontId="3" fillId="0" borderId="12" xfId="0" applyFont="1" applyBorder="1" applyAlignment="1"/>
    <xf numFmtId="0" fontId="3" fillId="0" borderId="10" xfId="0" applyFont="1" applyBorder="1" applyAlignment="1"/>
    <xf numFmtId="0" fontId="9" fillId="0" borderId="9" xfId="0" applyFont="1" applyBorder="1" applyAlignment="1">
      <alignment horizontal="left" vertical="center" wrapText="1"/>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1" fillId="0" borderId="9" xfId="0" applyFont="1" applyBorder="1" applyAlignment="1">
      <alignment horizontal="center" vertical="center" wrapText="1"/>
    </xf>
    <xf numFmtId="0" fontId="10" fillId="6" borderId="35" xfId="0" applyFont="1" applyFill="1" applyBorder="1" applyAlignment="1">
      <alignment horizontal="center" vertical="center" wrapText="1"/>
    </xf>
    <xf numFmtId="0" fontId="3" fillId="0" borderId="37" xfId="0" applyFont="1" applyBorder="1"/>
    <xf numFmtId="0" fontId="10" fillId="6" borderId="33" xfId="0" applyFont="1" applyFill="1" applyBorder="1" applyAlignment="1">
      <alignment horizontal="center" vertical="center" wrapText="1"/>
    </xf>
    <xf numFmtId="0" fontId="9" fillId="0" borderId="9" xfId="0" applyFont="1" applyBorder="1" applyAlignment="1">
      <alignment horizontal="center" vertical="center"/>
    </xf>
    <xf numFmtId="0" fontId="9" fillId="5" borderId="9" xfId="0" applyFont="1" applyFill="1" applyBorder="1" applyAlignment="1">
      <alignment horizontal="center" vertical="center" wrapText="1"/>
    </xf>
    <xf numFmtId="49" fontId="11" fillId="0" borderId="9" xfId="0" applyNumberFormat="1" applyFont="1" applyBorder="1" applyAlignment="1">
      <alignment vertical="center" wrapText="1"/>
    </xf>
    <xf numFmtId="49" fontId="9" fillId="0" borderId="9" xfId="0" applyNumberFormat="1" applyFont="1" applyBorder="1" applyAlignment="1">
      <alignment vertical="center" wrapText="1"/>
    </xf>
    <xf numFmtId="49" fontId="9" fillId="0" borderId="9" xfId="0" applyNumberFormat="1" applyFont="1" applyBorder="1" applyAlignment="1">
      <alignment horizontal="left" vertical="center" wrapText="1"/>
    </xf>
    <xf numFmtId="0" fontId="10" fillId="5" borderId="2" xfId="0" applyFont="1" applyFill="1" applyBorder="1" applyAlignment="1">
      <alignment horizontal="center"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10" fillId="6" borderId="38" xfId="0" applyFont="1" applyFill="1" applyBorder="1" applyAlignment="1">
      <alignment horizontal="center" vertical="center" wrapText="1"/>
    </xf>
    <xf numFmtId="0" fontId="3" fillId="0" borderId="39" xfId="0" applyFont="1" applyBorder="1"/>
    <xf numFmtId="0" fontId="3" fillId="0" borderId="40" xfId="0" applyFont="1" applyBorder="1"/>
    <xf numFmtId="0" fontId="10" fillId="13" borderId="20"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167" fontId="9" fillId="0" borderId="20" xfId="0" applyNumberFormat="1" applyFont="1" applyBorder="1" applyAlignment="1">
      <alignment horizontal="center" vertical="center" wrapText="1"/>
    </xf>
    <xf numFmtId="167" fontId="9" fillId="5" borderId="20" xfId="0" applyNumberFormat="1" applyFont="1" applyFill="1" applyBorder="1" applyAlignment="1">
      <alignment horizontal="center" vertical="center" wrapText="1"/>
    </xf>
    <xf numFmtId="167" fontId="9" fillId="5" borderId="42" xfId="0" applyNumberFormat="1" applyFont="1" applyFill="1" applyBorder="1" applyAlignment="1">
      <alignment horizontal="center" vertical="center" wrapText="1"/>
    </xf>
    <xf numFmtId="0" fontId="3" fillId="0" borderId="43" xfId="0" applyFont="1" applyBorder="1"/>
    <xf numFmtId="0" fontId="3" fillId="0" borderId="44" xfId="0" applyFont="1" applyBorder="1"/>
    <xf numFmtId="0" fontId="10" fillId="5" borderId="42"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6"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1" xfId="0" applyFont="1" applyBorder="1"/>
    <xf numFmtId="0" fontId="7" fillId="6" borderId="9" xfId="0" applyFont="1" applyFill="1" applyBorder="1" applyAlignment="1">
      <alignment horizontal="center" vertical="center"/>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5" xfId="0" applyFont="1" applyBorder="1" applyAlignment="1">
      <alignment horizontal="center" vertical="center" wrapText="1"/>
    </xf>
    <xf numFmtId="0" fontId="3" fillId="0" borderId="46" xfId="0" applyFont="1" applyBorder="1"/>
    <xf numFmtId="0" fontId="3" fillId="0" borderId="47" xfId="0" applyFont="1" applyBorder="1"/>
    <xf numFmtId="166" fontId="10" fillId="6" borderId="9" xfId="0" applyNumberFormat="1" applyFont="1" applyFill="1" applyBorder="1" applyAlignment="1">
      <alignment horizontal="center" vertical="center" wrapText="1"/>
    </xf>
    <xf numFmtId="166"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3" fillId="0" borderId="56" xfId="0" applyFont="1" applyBorder="1"/>
    <xf numFmtId="0" fontId="7" fillId="15" borderId="13" xfId="0" applyFont="1" applyFill="1" applyBorder="1" applyAlignment="1">
      <alignment horizontal="center"/>
    </xf>
    <xf numFmtId="0" fontId="7" fillId="15" borderId="61" xfId="0" applyFont="1" applyFill="1" applyBorder="1" applyAlignment="1">
      <alignment horizontal="center"/>
    </xf>
    <xf numFmtId="0" fontId="7" fillId="15" borderId="34"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12">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2</xdr:row>
          <xdr:rowOff>123825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4</xdr:row>
          <xdr:rowOff>123825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5</xdr:row>
          <xdr:rowOff>123825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800100</xdr:colOff>
      <xdr:row>6</xdr:row>
      <xdr:rowOff>152400</xdr:rowOff>
    </xdr:from>
    <xdr:ext cx="50006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76400" y="1295400"/>
          <a:ext cx="5000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INFORMACIÓN BÁSICA DEL PROYECTO</a:t>
          </a:r>
          <a:endParaRPr sz="1400" b="1"/>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1238251</xdr:colOff>
      <xdr:row>5</xdr:row>
      <xdr:rowOff>200025</xdr:rowOff>
    </xdr:from>
    <xdr:ext cx="5791200"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028826" y="1247775"/>
          <a:ext cx="579120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1533525</xdr:colOff>
      <xdr:row>0</xdr:row>
      <xdr:rowOff>28575</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324100"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2149928</xdr:colOff>
      <xdr:row>6</xdr:row>
      <xdr:rowOff>235404</xdr:rowOff>
    </xdr:from>
    <xdr:ext cx="7164161"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74571" y="1378404"/>
          <a:ext cx="716416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4.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4.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333375</xdr:colOff>
      <xdr:row>5</xdr:row>
      <xdr:rowOff>123825</xdr:rowOff>
    </xdr:from>
    <xdr:ext cx="60102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086475" y="1314450"/>
          <a:ext cx="60102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3.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962025</xdr:colOff>
      <xdr:row>6</xdr:row>
      <xdr:rowOff>180975</xdr:rowOff>
    </xdr:from>
    <xdr:ext cx="45910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28850" y="1323975"/>
          <a:ext cx="4591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361950</xdr:colOff>
      <xdr:row>6</xdr:row>
      <xdr:rowOff>9525</xdr:rowOff>
    </xdr:from>
    <xdr:ext cx="496252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00250" y="1266825"/>
          <a:ext cx="4962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847726</xdr:colOff>
      <xdr:row>6</xdr:row>
      <xdr:rowOff>133350</xdr:rowOff>
    </xdr:from>
    <xdr:ext cx="521970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33976" y="1276350"/>
          <a:ext cx="52197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28575</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5105400"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1828801</xdr:colOff>
      <xdr:row>6</xdr:row>
      <xdr:rowOff>142875</xdr:rowOff>
    </xdr:from>
    <xdr:ext cx="32194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933951" y="1285875"/>
          <a:ext cx="3219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wvenv\Downloads\Plantilla%20Ficha%20PDI%202025%20-%202028%20Gestion%20y%20sosteni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9"/>
      <c r="C2" s="410"/>
      <c r="D2" s="410"/>
      <c r="E2" s="410"/>
      <c r="F2" s="410"/>
      <c r="G2" s="410"/>
      <c r="H2" s="410"/>
      <c r="I2" s="411"/>
      <c r="J2" s="2"/>
      <c r="K2" s="388" t="s">
        <v>0</v>
      </c>
      <c r="L2" s="389" t="s">
        <v>1</v>
      </c>
      <c r="M2" s="1"/>
      <c r="N2" s="1"/>
      <c r="O2" s="1"/>
      <c r="P2" s="1"/>
      <c r="Q2" s="1"/>
      <c r="R2" s="1"/>
      <c r="S2" s="1"/>
      <c r="T2" s="1"/>
      <c r="U2" s="1"/>
      <c r="V2" s="1"/>
      <c r="W2" s="1"/>
      <c r="X2" s="1"/>
      <c r="Y2" s="1"/>
      <c r="Z2" s="1"/>
    </row>
    <row r="3" spans="1:26" x14ac:dyDescent="0.25">
      <c r="A3" s="1"/>
      <c r="B3" s="409"/>
      <c r="C3" s="410"/>
      <c r="D3" s="410"/>
      <c r="E3" s="410"/>
      <c r="F3" s="410"/>
      <c r="G3" s="410"/>
      <c r="H3" s="410"/>
      <c r="I3" s="411"/>
      <c r="J3" s="2"/>
      <c r="K3" s="390" t="s">
        <v>2</v>
      </c>
      <c r="L3" s="391">
        <v>10</v>
      </c>
      <c r="M3" s="1"/>
      <c r="N3" s="1"/>
      <c r="O3" s="1"/>
      <c r="P3" s="1"/>
      <c r="Q3" s="1"/>
      <c r="R3" s="1"/>
      <c r="S3" s="1"/>
      <c r="T3" s="1"/>
      <c r="U3" s="1"/>
      <c r="V3" s="1"/>
      <c r="W3" s="1"/>
      <c r="X3" s="1"/>
      <c r="Y3" s="1"/>
      <c r="Z3" s="1"/>
    </row>
    <row r="4" spans="1:26" x14ac:dyDescent="0.25">
      <c r="A4" s="1"/>
      <c r="B4" s="409"/>
      <c r="C4" s="410"/>
      <c r="D4" s="410"/>
      <c r="E4" s="410"/>
      <c r="F4" s="410"/>
      <c r="G4" s="410"/>
      <c r="H4" s="410"/>
      <c r="I4" s="411"/>
      <c r="J4" s="2"/>
      <c r="K4" s="388" t="s">
        <v>3</v>
      </c>
      <c r="L4" s="392">
        <v>45848</v>
      </c>
      <c r="M4" s="1"/>
      <c r="N4" s="1"/>
      <c r="O4" s="1"/>
      <c r="P4" s="1"/>
      <c r="Q4" s="1"/>
      <c r="R4" s="1"/>
      <c r="S4" s="1"/>
      <c r="T4" s="1"/>
      <c r="U4" s="1"/>
      <c r="V4" s="1"/>
      <c r="W4" s="1"/>
      <c r="X4" s="1"/>
      <c r="Y4" s="1"/>
      <c r="Z4" s="1"/>
    </row>
    <row r="5" spans="1:26" x14ac:dyDescent="0.25">
      <c r="A5" s="1"/>
      <c r="B5" s="1"/>
      <c r="C5" s="1"/>
      <c r="D5" s="1"/>
      <c r="E5" s="1"/>
      <c r="F5" s="1"/>
      <c r="G5" s="1"/>
      <c r="H5" s="1"/>
      <c r="I5" s="1"/>
      <c r="J5" s="1"/>
      <c r="K5" s="388" t="s">
        <v>4</v>
      </c>
      <c r="L5" s="389" t="s">
        <v>1242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j5xuEromr5gHH/uuML0Gq0h2Hbj6hxq8fR+4l/kvm9lKhcw/Cj/XZibm9JV5hLpxJYtJ6RdYFkO2KUTYQTjYQ==" saltValue="mADqu7kZRmi/4xIhrIsU6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5" t="s">
        <v>295</v>
      </c>
    </row>
    <row r="4" spans="2:2" x14ac:dyDescent="0.25">
      <c r="B4" s="186" t="s">
        <v>336</v>
      </c>
    </row>
    <row r="5" spans="2:2" x14ac:dyDescent="0.25">
      <c r="B5" s="186" t="s">
        <v>337</v>
      </c>
    </row>
    <row r="6" spans="2:2" x14ac:dyDescent="0.25">
      <c r="B6" s="186" t="s">
        <v>338</v>
      </c>
    </row>
    <row r="7" spans="2:2" x14ac:dyDescent="0.25">
      <c r="B7" s="186" t="s">
        <v>339</v>
      </c>
    </row>
    <row r="8" spans="2:2" x14ac:dyDescent="0.25">
      <c r="B8" s="186" t="s">
        <v>340</v>
      </c>
    </row>
    <row r="9" spans="2:2" x14ac:dyDescent="0.25">
      <c r="B9" s="186" t="s">
        <v>341</v>
      </c>
    </row>
    <row r="10" spans="2:2" x14ac:dyDescent="0.25">
      <c r="B10" s="186" t="s">
        <v>342</v>
      </c>
    </row>
    <row r="11" spans="2:2" x14ac:dyDescent="0.25">
      <c r="B11" s="186" t="s">
        <v>343</v>
      </c>
    </row>
    <row r="12" spans="2:2" x14ac:dyDescent="0.25">
      <c r="B12" s="186" t="s">
        <v>344</v>
      </c>
    </row>
    <row r="13" spans="2:2" x14ac:dyDescent="0.25">
      <c r="B13" s="186" t="s">
        <v>302</v>
      </c>
    </row>
    <row r="14" spans="2:2" x14ac:dyDescent="0.25">
      <c r="B14" s="186" t="s">
        <v>345</v>
      </c>
    </row>
    <row r="15" spans="2:2" x14ac:dyDescent="0.25">
      <c r="B15" s="186" t="s">
        <v>307</v>
      </c>
    </row>
    <row r="16" spans="2:2" x14ac:dyDescent="0.25">
      <c r="B16" s="186" t="s">
        <v>346</v>
      </c>
    </row>
    <row r="18" spans="2:2" x14ac:dyDescent="0.25">
      <c r="B18" s="185" t="s">
        <v>297</v>
      </c>
    </row>
    <row r="19" spans="2:2" x14ac:dyDescent="0.25">
      <c r="B19" s="186" t="s">
        <v>347</v>
      </c>
    </row>
    <row r="20" spans="2:2" x14ac:dyDescent="0.25">
      <c r="B20" s="186" t="s">
        <v>348</v>
      </c>
    </row>
    <row r="21" spans="2:2" ht="15.75" customHeight="1" x14ac:dyDescent="0.25">
      <c r="B21" s="186" t="s">
        <v>349</v>
      </c>
    </row>
    <row r="22" spans="2:2" ht="15.75" customHeight="1" x14ac:dyDescent="0.25">
      <c r="B22" s="186" t="s">
        <v>350</v>
      </c>
    </row>
    <row r="23" spans="2:2" ht="15.75" customHeight="1" x14ac:dyDescent="0.25">
      <c r="B23" s="186" t="s">
        <v>351</v>
      </c>
    </row>
    <row r="24" spans="2:2" ht="15.75" customHeight="1" x14ac:dyDescent="0.25"/>
    <row r="25" spans="2:2" ht="15.75" customHeight="1" x14ac:dyDescent="0.25">
      <c r="B25" s="185" t="s">
        <v>298</v>
      </c>
    </row>
    <row r="26" spans="2:2" ht="15.75" customHeight="1" x14ac:dyDescent="0.25">
      <c r="B26" s="186" t="s">
        <v>352</v>
      </c>
    </row>
    <row r="27" spans="2:2" ht="15.75" customHeight="1" x14ac:dyDescent="0.25">
      <c r="B27" s="186" t="s">
        <v>353</v>
      </c>
    </row>
    <row r="28" spans="2:2" ht="15.75" customHeight="1" x14ac:dyDescent="0.25">
      <c r="B28" s="186" t="s">
        <v>349</v>
      </c>
    </row>
    <row r="29" spans="2:2" ht="15.75" customHeight="1" x14ac:dyDescent="0.25">
      <c r="B29" s="186" t="s">
        <v>354</v>
      </c>
    </row>
    <row r="30" spans="2:2" ht="15.75" customHeight="1" x14ac:dyDescent="0.25">
      <c r="B30" s="186" t="s">
        <v>355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7"/>
      <c r="C35" s="188"/>
      <c r="D35" s="188"/>
      <c r="E35" s="188"/>
      <c r="F35" s="188"/>
      <c r="G35" s="188"/>
      <c r="H35" s="188"/>
      <c r="I35" s="188"/>
      <c r="J35" s="188"/>
      <c r="K35" s="189"/>
    </row>
    <row r="36" spans="2:20" ht="15.75" customHeight="1" x14ac:dyDescent="0.25">
      <c r="B36" s="190"/>
      <c r="C36" s="508" t="s">
        <v>356</v>
      </c>
      <c r="D36" s="410"/>
      <c r="E36" s="410"/>
      <c r="F36" s="410"/>
      <c r="G36" s="410"/>
      <c r="H36" s="410"/>
      <c r="I36" s="410"/>
      <c r="J36" s="411"/>
      <c r="K36" s="191"/>
    </row>
    <row r="37" spans="2:20" ht="15.75" customHeight="1" x14ac:dyDescent="0.25">
      <c r="B37" s="190"/>
      <c r="C37" s="15"/>
      <c r="D37" s="15"/>
      <c r="E37" s="15"/>
      <c r="F37" s="15"/>
      <c r="G37" s="15"/>
      <c r="H37" s="15"/>
      <c r="I37" s="15"/>
      <c r="J37" s="15"/>
      <c r="K37" s="191"/>
    </row>
    <row r="38" spans="2:20" ht="16.5" customHeight="1" x14ac:dyDescent="0.25">
      <c r="B38" s="190"/>
      <c r="C38" s="15"/>
      <c r="D38" s="15"/>
      <c r="E38" s="15"/>
      <c r="F38" s="509" t="s">
        <v>298</v>
      </c>
      <c r="G38" s="413"/>
      <c r="H38" s="413"/>
      <c r="I38" s="413"/>
      <c r="J38" s="414"/>
      <c r="K38" s="191"/>
      <c r="M38" s="192"/>
      <c r="N38" s="193" t="s">
        <v>357</v>
      </c>
      <c r="O38" s="193"/>
      <c r="P38" s="193"/>
      <c r="Q38" s="193"/>
      <c r="R38" s="193"/>
      <c r="S38" s="193"/>
      <c r="T38" s="193"/>
    </row>
    <row r="39" spans="2:20" ht="15.75" customHeight="1" x14ac:dyDescent="0.25">
      <c r="B39" s="190"/>
      <c r="C39" s="15"/>
      <c r="D39" s="15"/>
      <c r="E39" s="15"/>
      <c r="F39" s="194" t="s">
        <v>358</v>
      </c>
      <c r="G39" s="194" t="s">
        <v>304</v>
      </c>
      <c r="H39" s="194" t="s">
        <v>309</v>
      </c>
      <c r="I39" s="194" t="s">
        <v>359</v>
      </c>
      <c r="J39" s="194" t="s">
        <v>360</v>
      </c>
      <c r="K39" s="191"/>
      <c r="M39" s="15"/>
      <c r="N39" s="15"/>
      <c r="O39" s="15"/>
      <c r="P39" s="15"/>
      <c r="Q39" s="15"/>
      <c r="R39" s="15"/>
      <c r="S39" s="15"/>
      <c r="T39" s="15"/>
    </row>
    <row r="40" spans="2:20" ht="15.75" customHeight="1" x14ac:dyDescent="0.25">
      <c r="B40" s="190"/>
      <c r="C40" s="15"/>
      <c r="D40" s="15"/>
      <c r="E40" s="15"/>
      <c r="F40" s="194">
        <v>1</v>
      </c>
      <c r="G40" s="194">
        <v>2</v>
      </c>
      <c r="H40" s="194">
        <v>3</v>
      </c>
      <c r="I40" s="194">
        <v>4</v>
      </c>
      <c r="J40" s="194">
        <v>5</v>
      </c>
      <c r="K40" s="191"/>
      <c r="M40" s="195"/>
      <c r="N40" s="193" t="s">
        <v>361</v>
      </c>
      <c r="O40" s="193"/>
      <c r="P40" s="193"/>
      <c r="Q40" s="193"/>
      <c r="R40" s="193"/>
      <c r="S40" s="193"/>
      <c r="T40" s="193"/>
    </row>
    <row r="41" spans="2:20" ht="15.75" customHeight="1" x14ac:dyDescent="0.3">
      <c r="B41" s="190"/>
      <c r="C41" s="510" t="s">
        <v>297</v>
      </c>
      <c r="D41" s="196" t="s">
        <v>362</v>
      </c>
      <c r="E41" s="194">
        <v>5</v>
      </c>
      <c r="F41" s="197">
        <v>5</v>
      </c>
      <c r="G41" s="198">
        <v>10</v>
      </c>
      <c r="H41" s="199">
        <v>15</v>
      </c>
      <c r="I41" s="199">
        <v>20</v>
      </c>
      <c r="J41" s="199">
        <v>25</v>
      </c>
      <c r="K41" s="191"/>
      <c r="M41" s="15"/>
      <c r="N41" s="15"/>
      <c r="O41" s="15"/>
      <c r="P41" s="15"/>
      <c r="Q41" s="15"/>
      <c r="R41" s="15"/>
      <c r="S41" s="15"/>
      <c r="T41" s="15"/>
    </row>
    <row r="42" spans="2:20" ht="15.75" customHeight="1" x14ac:dyDescent="0.3">
      <c r="B42" s="190"/>
      <c r="C42" s="431"/>
      <c r="D42" s="196" t="s">
        <v>303</v>
      </c>
      <c r="E42" s="194">
        <v>4</v>
      </c>
      <c r="F42" s="197">
        <v>4</v>
      </c>
      <c r="G42" s="197">
        <v>8</v>
      </c>
      <c r="H42" s="198">
        <v>12</v>
      </c>
      <c r="I42" s="199">
        <v>16</v>
      </c>
      <c r="J42" s="199">
        <v>20</v>
      </c>
      <c r="K42" s="191"/>
      <c r="M42" s="200"/>
      <c r="N42" s="193" t="s">
        <v>363</v>
      </c>
      <c r="O42" s="193"/>
      <c r="P42" s="193"/>
      <c r="Q42" s="193"/>
      <c r="R42" s="193"/>
      <c r="S42" s="193"/>
      <c r="T42" s="193"/>
    </row>
    <row r="43" spans="2:20" ht="15.75" customHeight="1" x14ac:dyDescent="0.3">
      <c r="B43" s="190"/>
      <c r="C43" s="431"/>
      <c r="D43" s="196" t="s">
        <v>309</v>
      </c>
      <c r="E43" s="194">
        <v>3</v>
      </c>
      <c r="F43" s="197">
        <v>3</v>
      </c>
      <c r="G43" s="197">
        <v>6</v>
      </c>
      <c r="H43" s="198">
        <v>9</v>
      </c>
      <c r="I43" s="198">
        <v>12</v>
      </c>
      <c r="J43" s="199">
        <v>15</v>
      </c>
      <c r="K43" s="191"/>
      <c r="M43" s="15"/>
      <c r="N43" s="15"/>
      <c r="O43" s="15"/>
      <c r="P43" s="15"/>
      <c r="Q43" s="15"/>
      <c r="R43" s="15"/>
      <c r="S43" s="15"/>
      <c r="T43" s="15"/>
    </row>
    <row r="44" spans="2:20" ht="15.75" customHeight="1" x14ac:dyDescent="0.3">
      <c r="B44" s="190"/>
      <c r="C44" s="431"/>
      <c r="D44" s="196" t="s">
        <v>364</v>
      </c>
      <c r="E44" s="194">
        <v>2</v>
      </c>
      <c r="F44" s="81">
        <v>2</v>
      </c>
      <c r="G44" s="197">
        <v>4</v>
      </c>
      <c r="H44" s="197">
        <v>6</v>
      </c>
      <c r="I44" s="197">
        <v>8</v>
      </c>
      <c r="J44" s="198">
        <v>10</v>
      </c>
      <c r="K44" s="191"/>
      <c r="M44" s="184"/>
      <c r="N44" s="193" t="s">
        <v>365</v>
      </c>
      <c r="O44" s="193"/>
      <c r="P44" s="193"/>
      <c r="Q44" s="193"/>
      <c r="R44" s="193"/>
      <c r="S44" s="193"/>
      <c r="T44" s="193"/>
    </row>
    <row r="45" spans="2:20" ht="15.75" customHeight="1" x14ac:dyDescent="0.3">
      <c r="B45" s="190"/>
      <c r="C45" s="432"/>
      <c r="D45" s="196" t="s">
        <v>366</v>
      </c>
      <c r="E45" s="194">
        <v>1</v>
      </c>
      <c r="F45" s="81">
        <v>1</v>
      </c>
      <c r="G45" s="81">
        <v>2</v>
      </c>
      <c r="H45" s="197">
        <v>3</v>
      </c>
      <c r="I45" s="197">
        <v>4</v>
      </c>
      <c r="J45" s="197">
        <v>5</v>
      </c>
      <c r="K45" s="191"/>
    </row>
    <row r="46" spans="2:20" ht="15.75" customHeight="1" x14ac:dyDescent="0.25">
      <c r="B46" s="190"/>
      <c r="C46" s="15"/>
      <c r="D46" s="15"/>
      <c r="E46" s="15"/>
      <c r="F46" s="15"/>
      <c r="G46" s="15"/>
      <c r="H46" s="15"/>
      <c r="I46" s="15"/>
      <c r="J46" s="15"/>
      <c r="K46" s="191"/>
    </row>
    <row r="47" spans="2:20" ht="15.75" customHeight="1" x14ac:dyDescent="0.25">
      <c r="B47" s="190"/>
      <c r="C47" s="192"/>
      <c r="D47" s="442" t="s">
        <v>367</v>
      </c>
      <c r="E47" s="413"/>
      <c r="F47" s="413"/>
      <c r="G47" s="413"/>
      <c r="H47" s="413"/>
      <c r="I47" s="413"/>
      <c r="J47" s="414"/>
      <c r="K47" s="191"/>
    </row>
    <row r="48" spans="2:20" ht="15.75" customHeight="1" x14ac:dyDescent="0.25">
      <c r="B48" s="190"/>
      <c r="C48" s="15"/>
      <c r="D48" s="15"/>
      <c r="E48" s="15"/>
      <c r="F48" s="15"/>
      <c r="G48" s="15"/>
      <c r="H48" s="15"/>
      <c r="I48" s="15"/>
      <c r="J48" s="15"/>
      <c r="K48" s="191"/>
    </row>
    <row r="49" spans="2:24" ht="15.75" customHeight="1" x14ac:dyDescent="0.25">
      <c r="B49" s="190"/>
      <c r="C49" s="195"/>
      <c r="D49" s="442" t="s">
        <v>368</v>
      </c>
      <c r="E49" s="413"/>
      <c r="F49" s="413"/>
      <c r="G49" s="413"/>
      <c r="H49" s="413"/>
      <c r="I49" s="413"/>
      <c r="J49" s="414"/>
      <c r="K49" s="191"/>
    </row>
    <row r="50" spans="2:24" ht="15.75" customHeight="1" x14ac:dyDescent="0.25">
      <c r="B50" s="190"/>
      <c r="C50" s="15"/>
      <c r="D50" s="15"/>
      <c r="E50" s="15"/>
      <c r="F50" s="15"/>
      <c r="G50" s="15"/>
      <c r="H50" s="15"/>
      <c r="I50" s="15"/>
      <c r="J50" s="15"/>
      <c r="K50" s="191"/>
    </row>
    <row r="51" spans="2:24" ht="15.75" customHeight="1" x14ac:dyDescent="0.25">
      <c r="B51" s="190"/>
      <c r="C51" s="200"/>
      <c r="D51" s="442" t="s">
        <v>369</v>
      </c>
      <c r="E51" s="413"/>
      <c r="F51" s="413"/>
      <c r="G51" s="413"/>
      <c r="H51" s="413"/>
      <c r="I51" s="413"/>
      <c r="J51" s="414"/>
      <c r="K51" s="191"/>
    </row>
    <row r="52" spans="2:24" ht="15.75" customHeight="1" x14ac:dyDescent="0.25">
      <c r="B52" s="190"/>
      <c r="C52" s="15"/>
      <c r="D52" s="15"/>
      <c r="E52" s="15"/>
      <c r="F52" s="15"/>
      <c r="G52" s="15"/>
      <c r="H52" s="15"/>
      <c r="I52" s="15"/>
      <c r="J52" s="15"/>
      <c r="K52" s="191"/>
    </row>
    <row r="53" spans="2:24" ht="15.75" customHeight="1" x14ac:dyDescent="0.25">
      <c r="B53" s="190"/>
      <c r="C53" s="184"/>
      <c r="D53" s="442" t="s">
        <v>370</v>
      </c>
      <c r="E53" s="413"/>
      <c r="F53" s="413"/>
      <c r="G53" s="413"/>
      <c r="H53" s="413"/>
      <c r="I53" s="413"/>
      <c r="J53" s="414"/>
      <c r="K53" s="191"/>
    </row>
    <row r="54" spans="2:24" ht="15.75" customHeight="1" x14ac:dyDescent="0.25">
      <c r="B54" s="201"/>
      <c r="C54" s="202"/>
      <c r="D54" s="202"/>
      <c r="E54" s="202"/>
      <c r="F54" s="202"/>
      <c r="G54" s="202"/>
      <c r="H54" s="202"/>
      <c r="I54" s="202"/>
      <c r="J54" s="202"/>
      <c r="K54" s="203"/>
    </row>
    <row r="55" spans="2:24" ht="15.75" customHeight="1" x14ac:dyDescent="0.25"/>
    <row r="56" spans="2:24" ht="15.75" customHeight="1" x14ac:dyDescent="0.25"/>
    <row r="57" spans="2:24" ht="15.75" customHeight="1" x14ac:dyDescent="0.25">
      <c r="W57" s="204"/>
      <c r="X57" s="204"/>
    </row>
    <row r="58" spans="2:24" ht="15" customHeight="1" x14ac:dyDescent="0.25">
      <c r="W58" s="511"/>
      <c r="X58" s="205"/>
    </row>
    <row r="59" spans="2:24" ht="15" customHeight="1" x14ac:dyDescent="0.25">
      <c r="W59" s="470"/>
      <c r="X59" s="206"/>
    </row>
    <row r="60" spans="2:24" ht="15" customHeight="1" x14ac:dyDescent="0.25">
      <c r="W60" s="511"/>
      <c r="X60" s="205"/>
    </row>
    <row r="61" spans="2:24" ht="15" customHeight="1" x14ac:dyDescent="0.25">
      <c r="W61" s="470"/>
      <c r="X61" s="205"/>
    </row>
    <row r="62" spans="2:24" ht="15" customHeight="1" x14ac:dyDescent="0.25">
      <c r="W62" s="470"/>
      <c r="X62" s="206"/>
    </row>
    <row r="63" spans="2:24" ht="15" customHeight="1" x14ac:dyDescent="0.25">
      <c r="W63" s="470"/>
      <c r="X63" s="206"/>
    </row>
    <row r="64" spans="2:24" ht="15" customHeight="1" x14ac:dyDescent="0.25">
      <c r="W64" s="511"/>
      <c r="X64" s="205"/>
    </row>
    <row r="65" spans="23:24" ht="15" customHeight="1" x14ac:dyDescent="0.25">
      <c r="W65" s="470"/>
      <c r="X65" s="205"/>
    </row>
    <row r="66" spans="23:24" ht="15.75" customHeight="1" x14ac:dyDescent="0.25">
      <c r="W66" s="470"/>
      <c r="X66" s="206"/>
    </row>
    <row r="67" spans="23:24" ht="15" customHeight="1" x14ac:dyDescent="0.25">
      <c r="W67" s="511"/>
      <c r="X67" s="205"/>
    </row>
    <row r="68" spans="23:24" ht="15" customHeight="1" x14ac:dyDescent="0.25">
      <c r="W68" s="470"/>
      <c r="X68" s="205"/>
    </row>
    <row r="69" spans="23:24" ht="15" customHeight="1" x14ac:dyDescent="0.25">
      <c r="W69" s="470"/>
      <c r="X69" s="205"/>
    </row>
    <row r="70" spans="23:24" ht="15" customHeight="1" x14ac:dyDescent="0.25">
      <c r="W70" s="470"/>
      <c r="X70" s="205"/>
    </row>
    <row r="71" spans="23:24" ht="15" customHeight="1" x14ac:dyDescent="0.25">
      <c r="W71" s="470"/>
      <c r="X71" s="205"/>
    </row>
    <row r="72" spans="23:24" ht="15" customHeight="1" x14ac:dyDescent="0.25">
      <c r="W72" s="511"/>
      <c r="X72" s="205"/>
    </row>
    <row r="73" spans="23:24" ht="15" customHeight="1" x14ac:dyDescent="0.25">
      <c r="W73" s="470"/>
      <c r="X73" s="205"/>
    </row>
    <row r="74" spans="23:24" ht="15" customHeight="1" x14ac:dyDescent="0.25">
      <c r="W74" s="470"/>
      <c r="X74" s="205"/>
    </row>
    <row r="75" spans="23:24" ht="15" customHeight="1" x14ac:dyDescent="0.25">
      <c r="W75" s="470"/>
      <c r="X75" s="207"/>
    </row>
    <row r="76" spans="23:24" ht="15" customHeight="1" x14ac:dyDescent="0.25">
      <c r="W76" s="511"/>
      <c r="X76" s="208"/>
    </row>
    <row r="77" spans="23:24" ht="15.75" customHeight="1" x14ac:dyDescent="0.25">
      <c r="W77" s="470"/>
      <c r="X77" s="208"/>
    </row>
    <row r="78" spans="23:24" ht="15.75" customHeight="1" x14ac:dyDescent="0.25">
      <c r="W78" s="470"/>
      <c r="X78" s="208"/>
    </row>
    <row r="79" spans="23:24" ht="15.75" customHeight="1" x14ac:dyDescent="0.25">
      <c r="W79" s="511"/>
      <c r="X79" s="208"/>
    </row>
    <row r="80" spans="23:24" ht="15" customHeight="1" x14ac:dyDescent="0.25">
      <c r="W80" s="470"/>
      <c r="X80" s="208"/>
    </row>
    <row r="81" spans="23:24" ht="15" customHeight="1" x14ac:dyDescent="0.25">
      <c r="W81" s="511"/>
      <c r="X81" s="208"/>
    </row>
    <row r="82" spans="23:24" ht="15" customHeight="1" x14ac:dyDescent="0.25">
      <c r="W82" s="470"/>
      <c r="X82" s="208"/>
    </row>
    <row r="83" spans="23:24" ht="15.75" customHeight="1" x14ac:dyDescent="0.25">
      <c r="W83" s="511"/>
      <c r="X83" s="208"/>
    </row>
    <row r="84" spans="23:24" ht="15.75" customHeight="1" x14ac:dyDescent="0.25">
      <c r="W84" s="470"/>
      <c r="X84" s="208"/>
    </row>
    <row r="85" spans="23:24" ht="15.75" customHeight="1" x14ac:dyDescent="0.25">
      <c r="W85" s="470"/>
      <c r="X85" s="208"/>
    </row>
    <row r="86" spans="23:24" ht="15" customHeight="1" x14ac:dyDescent="0.25">
      <c r="W86" s="511"/>
      <c r="X86" s="208"/>
    </row>
    <row r="87" spans="23:24" ht="15" customHeight="1" x14ac:dyDescent="0.25">
      <c r="W87" s="470"/>
      <c r="X87" s="208"/>
    </row>
    <row r="88" spans="23:24" ht="15" customHeight="1" x14ac:dyDescent="0.25">
      <c r="W88" s="511"/>
      <c r="X88" s="208"/>
    </row>
    <row r="89" spans="23:24" ht="15" customHeight="1" x14ac:dyDescent="0.25">
      <c r="W89" s="470"/>
      <c r="X89" s="208"/>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7"/>
      <c r="C3" s="188"/>
      <c r="D3" s="188"/>
      <c r="E3" s="188"/>
      <c r="F3" s="188"/>
      <c r="G3" s="188"/>
      <c r="H3" s="188"/>
      <c r="I3" s="188"/>
      <c r="J3" s="188"/>
      <c r="K3" s="189"/>
      <c r="L3" s="15"/>
    </row>
    <row r="4" spans="1:12" ht="18" x14ac:dyDescent="0.25">
      <c r="A4" s="15"/>
      <c r="B4" s="190"/>
      <c r="C4" s="508" t="s">
        <v>356</v>
      </c>
      <c r="D4" s="410"/>
      <c r="E4" s="410"/>
      <c r="F4" s="410"/>
      <c r="G4" s="410"/>
      <c r="H4" s="410"/>
      <c r="I4" s="410"/>
      <c r="J4" s="411"/>
      <c r="K4" s="191"/>
      <c r="L4" s="15"/>
    </row>
    <row r="5" spans="1:12" ht="22.5" customHeight="1" x14ac:dyDescent="0.25">
      <c r="A5" s="15"/>
      <c r="B5" s="190"/>
      <c r="C5" s="15"/>
      <c r="D5" s="15"/>
      <c r="E5" s="15"/>
      <c r="F5" s="15"/>
      <c r="G5" s="15"/>
      <c r="H5" s="15"/>
      <c r="I5" s="15"/>
      <c r="J5" s="15"/>
      <c r="K5" s="191"/>
      <c r="L5" s="15"/>
    </row>
    <row r="6" spans="1:12" ht="16.5" x14ac:dyDescent="0.25">
      <c r="A6" s="15"/>
      <c r="B6" s="190"/>
      <c r="C6" s="15"/>
      <c r="D6" s="15"/>
      <c r="E6" s="15"/>
      <c r="F6" s="509" t="s">
        <v>298</v>
      </c>
      <c r="G6" s="413"/>
      <c r="H6" s="413"/>
      <c r="I6" s="413"/>
      <c r="J6" s="414"/>
      <c r="K6" s="191"/>
      <c r="L6" s="15"/>
    </row>
    <row r="7" spans="1:12" ht="16.5" x14ac:dyDescent="0.25">
      <c r="A7" s="15"/>
      <c r="B7" s="190"/>
      <c r="C7" s="15"/>
      <c r="D7" s="15"/>
      <c r="E7" s="15"/>
      <c r="F7" s="194" t="s">
        <v>358</v>
      </c>
      <c r="G7" s="194" t="s">
        <v>304</v>
      </c>
      <c r="H7" s="194" t="s">
        <v>309</v>
      </c>
      <c r="I7" s="194" t="s">
        <v>359</v>
      </c>
      <c r="J7" s="194" t="s">
        <v>360</v>
      </c>
      <c r="K7" s="191"/>
      <c r="L7" s="15"/>
    </row>
    <row r="8" spans="1:12" ht="16.5" x14ac:dyDescent="0.25">
      <c r="A8" s="15"/>
      <c r="B8" s="190"/>
      <c r="C8" s="15"/>
      <c r="D8" s="15"/>
      <c r="E8" s="15"/>
      <c r="F8" s="194">
        <v>1</v>
      </c>
      <c r="G8" s="194">
        <v>2</v>
      </c>
      <c r="H8" s="194">
        <v>3</v>
      </c>
      <c r="I8" s="194">
        <v>4</v>
      </c>
      <c r="J8" s="194">
        <v>5</v>
      </c>
      <c r="K8" s="191"/>
      <c r="L8" s="15"/>
    </row>
    <row r="9" spans="1:12" ht="16.5" x14ac:dyDescent="0.3">
      <c r="A9" s="15"/>
      <c r="B9" s="190"/>
      <c r="C9" s="510" t="s">
        <v>297</v>
      </c>
      <c r="D9" s="196" t="s">
        <v>362</v>
      </c>
      <c r="E9" s="194">
        <v>5</v>
      </c>
      <c r="F9" s="197">
        <v>5</v>
      </c>
      <c r="G9" s="198">
        <v>10</v>
      </c>
      <c r="H9" s="199">
        <v>15</v>
      </c>
      <c r="I9" s="199">
        <v>20</v>
      </c>
      <c r="J9" s="199">
        <v>25</v>
      </c>
      <c r="K9" s="191"/>
      <c r="L9" s="15"/>
    </row>
    <row r="10" spans="1:12" ht="16.5" x14ac:dyDescent="0.3">
      <c r="A10" s="15"/>
      <c r="B10" s="190"/>
      <c r="C10" s="431"/>
      <c r="D10" s="196" t="s">
        <v>303</v>
      </c>
      <c r="E10" s="194">
        <v>4</v>
      </c>
      <c r="F10" s="197">
        <v>4</v>
      </c>
      <c r="G10" s="197">
        <v>8</v>
      </c>
      <c r="H10" s="198">
        <v>12</v>
      </c>
      <c r="I10" s="199">
        <v>16</v>
      </c>
      <c r="J10" s="199">
        <v>20</v>
      </c>
      <c r="K10" s="191"/>
      <c r="L10" s="15"/>
    </row>
    <row r="11" spans="1:12" ht="16.5" x14ac:dyDescent="0.3">
      <c r="A11" s="15"/>
      <c r="B11" s="190"/>
      <c r="C11" s="431"/>
      <c r="D11" s="196" t="s">
        <v>309</v>
      </c>
      <c r="E11" s="194">
        <v>3</v>
      </c>
      <c r="F11" s="197">
        <v>3</v>
      </c>
      <c r="G11" s="197">
        <v>6</v>
      </c>
      <c r="H11" s="198">
        <v>9</v>
      </c>
      <c r="I11" s="198">
        <v>12</v>
      </c>
      <c r="J11" s="199">
        <v>15</v>
      </c>
      <c r="K11" s="191"/>
      <c r="L11" s="15"/>
    </row>
    <row r="12" spans="1:12" ht="16.5" x14ac:dyDescent="0.3">
      <c r="A12" s="15"/>
      <c r="B12" s="190"/>
      <c r="C12" s="431"/>
      <c r="D12" s="196" t="s">
        <v>364</v>
      </c>
      <c r="E12" s="194">
        <v>2</v>
      </c>
      <c r="F12" s="81">
        <v>2</v>
      </c>
      <c r="G12" s="197">
        <v>4</v>
      </c>
      <c r="H12" s="197">
        <v>6</v>
      </c>
      <c r="I12" s="197">
        <v>8</v>
      </c>
      <c r="J12" s="198">
        <v>10</v>
      </c>
      <c r="K12" s="191"/>
      <c r="L12" s="15"/>
    </row>
    <row r="13" spans="1:12" ht="16.5" x14ac:dyDescent="0.3">
      <c r="A13" s="15"/>
      <c r="B13" s="190"/>
      <c r="C13" s="432"/>
      <c r="D13" s="196" t="s">
        <v>366</v>
      </c>
      <c r="E13" s="194">
        <v>1</v>
      </c>
      <c r="F13" s="81">
        <v>1</v>
      </c>
      <c r="G13" s="81">
        <v>2</v>
      </c>
      <c r="H13" s="197">
        <v>3</v>
      </c>
      <c r="I13" s="197">
        <v>4</v>
      </c>
      <c r="J13" s="197">
        <v>5</v>
      </c>
      <c r="K13" s="191"/>
      <c r="L13" s="15"/>
    </row>
    <row r="14" spans="1:12" x14ac:dyDescent="0.25">
      <c r="A14" s="15"/>
      <c r="B14" s="190"/>
      <c r="C14" s="15"/>
      <c r="D14" s="15"/>
      <c r="E14" s="15"/>
      <c r="F14" s="15"/>
      <c r="G14" s="15"/>
      <c r="H14" s="15"/>
      <c r="I14" s="15"/>
      <c r="J14" s="15"/>
      <c r="K14" s="191"/>
      <c r="L14" s="15"/>
    </row>
    <row r="15" spans="1:12" x14ac:dyDescent="0.25">
      <c r="A15" s="15"/>
      <c r="B15" s="190"/>
      <c r="C15" s="192"/>
      <c r="D15" s="442" t="s">
        <v>367</v>
      </c>
      <c r="E15" s="413"/>
      <c r="F15" s="413"/>
      <c r="G15" s="413"/>
      <c r="H15" s="413"/>
      <c r="I15" s="413"/>
      <c r="J15" s="414"/>
      <c r="K15" s="191"/>
      <c r="L15" s="15"/>
    </row>
    <row r="16" spans="1:12" x14ac:dyDescent="0.25">
      <c r="A16" s="15"/>
      <c r="B16" s="190"/>
      <c r="C16" s="15"/>
      <c r="D16" s="15"/>
      <c r="E16" s="15"/>
      <c r="F16" s="15"/>
      <c r="G16" s="15"/>
      <c r="H16" s="15"/>
      <c r="I16" s="15"/>
      <c r="J16" s="15"/>
      <c r="K16" s="191"/>
      <c r="L16" s="15"/>
    </row>
    <row r="17" spans="1:12" x14ac:dyDescent="0.25">
      <c r="A17" s="15"/>
      <c r="B17" s="190"/>
      <c r="C17" s="195"/>
      <c r="D17" s="442" t="s">
        <v>368</v>
      </c>
      <c r="E17" s="413"/>
      <c r="F17" s="413"/>
      <c r="G17" s="413"/>
      <c r="H17" s="413"/>
      <c r="I17" s="413"/>
      <c r="J17" s="414"/>
      <c r="K17" s="191"/>
      <c r="L17" s="15"/>
    </row>
    <row r="18" spans="1:12" x14ac:dyDescent="0.25">
      <c r="A18" s="15"/>
      <c r="B18" s="190"/>
      <c r="C18" s="15"/>
      <c r="D18" s="15"/>
      <c r="E18" s="15"/>
      <c r="F18" s="15"/>
      <c r="G18" s="15"/>
      <c r="H18" s="15"/>
      <c r="I18" s="15"/>
      <c r="J18" s="15"/>
      <c r="K18" s="191"/>
      <c r="L18" s="15"/>
    </row>
    <row r="19" spans="1:12" x14ac:dyDescent="0.25">
      <c r="A19" s="15"/>
      <c r="B19" s="190"/>
      <c r="C19" s="200"/>
      <c r="D19" s="442" t="s">
        <v>369</v>
      </c>
      <c r="E19" s="413"/>
      <c r="F19" s="413"/>
      <c r="G19" s="413"/>
      <c r="H19" s="413"/>
      <c r="I19" s="413"/>
      <c r="J19" s="414"/>
      <c r="K19" s="191"/>
      <c r="L19" s="15"/>
    </row>
    <row r="20" spans="1:12" x14ac:dyDescent="0.25">
      <c r="A20" s="15"/>
      <c r="B20" s="190"/>
      <c r="C20" s="15"/>
      <c r="D20" s="15"/>
      <c r="E20" s="15"/>
      <c r="F20" s="15"/>
      <c r="G20" s="15"/>
      <c r="H20" s="15"/>
      <c r="I20" s="15"/>
      <c r="J20" s="15"/>
      <c r="K20" s="191"/>
      <c r="L20" s="15"/>
    </row>
    <row r="21" spans="1:12" ht="15.75" customHeight="1" x14ac:dyDescent="0.25">
      <c r="A21" s="15"/>
      <c r="B21" s="190"/>
      <c r="C21" s="184"/>
      <c r="D21" s="442" t="s">
        <v>370</v>
      </c>
      <c r="E21" s="413"/>
      <c r="F21" s="413"/>
      <c r="G21" s="413"/>
      <c r="H21" s="413"/>
      <c r="I21" s="413"/>
      <c r="J21" s="414"/>
      <c r="K21" s="191"/>
      <c r="L21" s="15"/>
    </row>
    <row r="22" spans="1:12" ht="15.75" customHeight="1" x14ac:dyDescent="0.25">
      <c r="A22" s="15"/>
      <c r="B22" s="201"/>
      <c r="C22" s="202"/>
      <c r="D22" s="202"/>
      <c r="E22" s="202"/>
      <c r="F22" s="202"/>
      <c r="G22" s="202"/>
      <c r="H22" s="202"/>
      <c r="I22" s="202"/>
      <c r="J22" s="202"/>
      <c r="K22" s="203"/>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09" t="s">
        <v>371</v>
      </c>
      <c r="D5" s="209" t="s">
        <v>371</v>
      </c>
      <c r="E5" s="209" t="s">
        <v>372</v>
      </c>
      <c r="H5" s="209" t="s">
        <v>373</v>
      </c>
      <c r="I5" s="209" t="s">
        <v>374</v>
      </c>
      <c r="K5" s="209" t="s">
        <v>373</v>
      </c>
    </row>
    <row r="6" spans="1:12" ht="31.5" x14ac:dyDescent="0.25">
      <c r="A6" s="210" t="s">
        <v>375</v>
      </c>
      <c r="B6" s="186" t="s">
        <v>376</v>
      </c>
      <c r="D6" s="210" t="s">
        <v>377</v>
      </c>
      <c r="E6" s="211" t="s">
        <v>378</v>
      </c>
      <c r="H6" s="212" t="s">
        <v>379</v>
      </c>
      <c r="I6" s="213" t="s">
        <v>380</v>
      </c>
      <c r="K6" s="212" t="s">
        <v>379</v>
      </c>
      <c r="L6" s="186" t="s">
        <v>381</v>
      </c>
    </row>
    <row r="7" spans="1:12" ht="15" customHeight="1" x14ac:dyDescent="0.25">
      <c r="A7" s="214" t="s">
        <v>382</v>
      </c>
      <c r="B7" s="186" t="s">
        <v>383</v>
      </c>
      <c r="D7" s="210" t="s">
        <v>377</v>
      </c>
      <c r="E7" s="215" t="s">
        <v>384</v>
      </c>
      <c r="H7" s="212" t="s">
        <v>379</v>
      </c>
      <c r="I7" s="211" t="s">
        <v>385</v>
      </c>
      <c r="K7" s="216" t="s">
        <v>33</v>
      </c>
      <c r="L7" s="186" t="s">
        <v>386</v>
      </c>
    </row>
    <row r="8" spans="1:12" ht="15.75" x14ac:dyDescent="0.25">
      <c r="A8" s="210" t="s">
        <v>387</v>
      </c>
      <c r="B8" s="186" t="s">
        <v>388</v>
      </c>
      <c r="D8" s="210" t="s">
        <v>377</v>
      </c>
      <c r="E8" s="211" t="s">
        <v>389</v>
      </c>
      <c r="H8" s="216" t="s">
        <v>33</v>
      </c>
      <c r="I8" s="217" t="s">
        <v>390</v>
      </c>
      <c r="K8" s="212" t="s">
        <v>30</v>
      </c>
      <c r="L8" s="186" t="s">
        <v>391</v>
      </c>
    </row>
    <row r="9" spans="1:12" ht="30" x14ac:dyDescent="0.25">
      <c r="A9" s="216" t="s">
        <v>392</v>
      </c>
      <c r="B9" s="186" t="s">
        <v>393</v>
      </c>
      <c r="D9" s="214" t="s">
        <v>394</v>
      </c>
      <c r="E9" s="218" t="s">
        <v>395</v>
      </c>
      <c r="H9" s="216" t="s">
        <v>33</v>
      </c>
      <c r="I9" s="217" t="s">
        <v>34</v>
      </c>
      <c r="K9" s="216" t="s">
        <v>396</v>
      </c>
      <c r="L9" s="186" t="s">
        <v>397</v>
      </c>
    </row>
    <row r="10" spans="1:12" ht="15" customHeight="1" x14ac:dyDescent="0.25">
      <c r="A10" s="210" t="s">
        <v>398</v>
      </c>
      <c r="B10" s="186" t="s">
        <v>399</v>
      </c>
      <c r="D10" s="214" t="s">
        <v>394</v>
      </c>
      <c r="E10" s="218" t="s">
        <v>400</v>
      </c>
      <c r="H10" s="216" t="s">
        <v>33</v>
      </c>
      <c r="I10" s="218" t="s">
        <v>401</v>
      </c>
      <c r="K10" s="212" t="s">
        <v>402</v>
      </c>
      <c r="L10" s="186" t="s">
        <v>403</v>
      </c>
    </row>
    <row r="11" spans="1:12" ht="15" customHeight="1" x14ac:dyDescent="0.25">
      <c r="A11" s="214" t="s">
        <v>404</v>
      </c>
      <c r="B11" s="186" t="s">
        <v>405</v>
      </c>
      <c r="D11" s="214" t="s">
        <v>394</v>
      </c>
      <c r="E11" s="218" t="s">
        <v>406</v>
      </c>
      <c r="H11" s="216" t="s">
        <v>33</v>
      </c>
      <c r="I11" s="218" t="s">
        <v>407</v>
      </c>
      <c r="K11" s="216" t="s">
        <v>408</v>
      </c>
      <c r="L11" s="186" t="s">
        <v>409</v>
      </c>
    </row>
    <row r="12" spans="1:12" ht="15.75" x14ac:dyDescent="0.25">
      <c r="A12" s="210" t="s">
        <v>410</v>
      </c>
      <c r="B12" s="186" t="s">
        <v>411</v>
      </c>
      <c r="D12" s="210" t="s">
        <v>412</v>
      </c>
      <c r="E12" s="211" t="s">
        <v>413</v>
      </c>
      <c r="H12" s="212" t="s">
        <v>30</v>
      </c>
      <c r="I12" s="213" t="s">
        <v>414</v>
      </c>
      <c r="K12" s="212" t="s">
        <v>415</v>
      </c>
      <c r="L12" s="186" t="s">
        <v>416</v>
      </c>
    </row>
    <row r="13" spans="1:12" ht="30" x14ac:dyDescent="0.25">
      <c r="A13" s="214" t="s">
        <v>417</v>
      </c>
      <c r="B13" s="186" t="s">
        <v>418</v>
      </c>
      <c r="D13" s="210" t="s">
        <v>412</v>
      </c>
      <c r="E13" s="211" t="s">
        <v>419</v>
      </c>
      <c r="H13" s="212" t="s">
        <v>30</v>
      </c>
      <c r="I13" s="213" t="s">
        <v>32</v>
      </c>
      <c r="K13" s="216" t="s">
        <v>420</v>
      </c>
      <c r="L13" s="186" t="s">
        <v>421</v>
      </c>
    </row>
    <row r="14" spans="1:12" ht="15" customHeight="1" x14ac:dyDescent="0.25">
      <c r="A14" s="210" t="s">
        <v>27</v>
      </c>
      <c r="B14" s="186" t="s">
        <v>422</v>
      </c>
      <c r="D14" s="210" t="s">
        <v>412</v>
      </c>
      <c r="E14" s="211" t="s">
        <v>423</v>
      </c>
      <c r="H14" s="212" t="s">
        <v>30</v>
      </c>
      <c r="I14" s="211" t="s">
        <v>424</v>
      </c>
      <c r="K14" s="212" t="s">
        <v>425</v>
      </c>
      <c r="L14" s="186" t="s">
        <v>426</v>
      </c>
    </row>
    <row r="15" spans="1:12" ht="31.5" x14ac:dyDescent="0.25">
      <c r="A15" s="214" t="s">
        <v>23</v>
      </c>
      <c r="B15" s="186" t="s">
        <v>427</v>
      </c>
      <c r="D15" s="210" t="s">
        <v>412</v>
      </c>
      <c r="E15" s="211" t="s">
        <v>428</v>
      </c>
      <c r="H15" s="216" t="s">
        <v>396</v>
      </c>
      <c r="I15" s="217" t="s">
        <v>429</v>
      </c>
      <c r="K15" s="216" t="s">
        <v>430</v>
      </c>
      <c r="L15" s="186" t="s">
        <v>431</v>
      </c>
    </row>
    <row r="16" spans="1:12" ht="31.5" x14ac:dyDescent="0.25">
      <c r="A16" s="210" t="s">
        <v>432</v>
      </c>
      <c r="B16" s="186" t="s">
        <v>433</v>
      </c>
      <c r="D16" s="210" t="s">
        <v>412</v>
      </c>
      <c r="E16" s="211" t="s">
        <v>434</v>
      </c>
      <c r="H16" s="216" t="s">
        <v>396</v>
      </c>
      <c r="I16" s="217" t="s">
        <v>435</v>
      </c>
      <c r="K16" s="212" t="s">
        <v>436</v>
      </c>
      <c r="L16" s="186" t="s">
        <v>437</v>
      </c>
    </row>
    <row r="17" spans="1:9" ht="31.5" x14ac:dyDescent="0.25">
      <c r="A17" s="214" t="s">
        <v>438</v>
      </c>
      <c r="B17" s="186" t="s">
        <v>439</v>
      </c>
      <c r="D17" s="214" t="s">
        <v>440</v>
      </c>
      <c r="E17" s="218" t="s">
        <v>441</v>
      </c>
      <c r="H17" s="216" t="s">
        <v>396</v>
      </c>
      <c r="I17" s="217" t="s">
        <v>442</v>
      </c>
    </row>
    <row r="18" spans="1:9" ht="31.5" x14ac:dyDescent="0.25">
      <c r="A18" s="219" t="s">
        <v>443</v>
      </c>
      <c r="D18" s="214" t="s">
        <v>440</v>
      </c>
      <c r="E18" s="218" t="s">
        <v>444</v>
      </c>
      <c r="H18" s="216" t="s">
        <v>396</v>
      </c>
      <c r="I18" s="217" t="s">
        <v>445</v>
      </c>
    </row>
    <row r="19" spans="1:9" ht="15.75" x14ac:dyDescent="0.25">
      <c r="D19" s="214" t="s">
        <v>440</v>
      </c>
      <c r="E19" s="218" t="s">
        <v>446</v>
      </c>
      <c r="H19" s="216" t="s">
        <v>396</v>
      </c>
      <c r="I19" s="217" t="s">
        <v>447</v>
      </c>
    </row>
    <row r="20" spans="1:9" ht="31.5" x14ac:dyDescent="0.25">
      <c r="A20" s="220" t="s">
        <v>448</v>
      </c>
      <c r="D20" s="210" t="s">
        <v>449</v>
      </c>
      <c r="E20" s="211" t="s">
        <v>450</v>
      </c>
      <c r="H20" s="212" t="s">
        <v>402</v>
      </c>
      <c r="I20" s="213" t="s">
        <v>451</v>
      </c>
    </row>
    <row r="21" spans="1:9" ht="15.75" customHeight="1" x14ac:dyDescent="0.25">
      <c r="A21" s="221" t="s">
        <v>452</v>
      </c>
      <c r="D21" s="210" t="s">
        <v>449</v>
      </c>
      <c r="E21" s="211" t="s">
        <v>453</v>
      </c>
      <c r="H21" s="212" t="s">
        <v>402</v>
      </c>
      <c r="I21" s="213" t="s">
        <v>454</v>
      </c>
    </row>
    <row r="22" spans="1:9" ht="15.75" customHeight="1" x14ac:dyDescent="0.25">
      <c r="A22" s="221" t="s">
        <v>455</v>
      </c>
      <c r="D22" s="214" t="s">
        <v>456</v>
      </c>
      <c r="E22" s="218" t="s">
        <v>457</v>
      </c>
      <c r="H22" s="212" t="s">
        <v>402</v>
      </c>
      <c r="I22" s="213" t="s">
        <v>458</v>
      </c>
    </row>
    <row r="23" spans="1:9" ht="15.75" customHeight="1" x14ac:dyDescent="0.25">
      <c r="A23" s="221" t="s">
        <v>459</v>
      </c>
      <c r="D23" s="214" t="s">
        <v>456</v>
      </c>
      <c r="E23" s="218" t="s">
        <v>460</v>
      </c>
      <c r="H23" s="212" t="s">
        <v>402</v>
      </c>
      <c r="I23" s="222" t="s">
        <v>461</v>
      </c>
    </row>
    <row r="24" spans="1:9" ht="15.75" customHeight="1" x14ac:dyDescent="0.25">
      <c r="A24" s="221" t="s">
        <v>462</v>
      </c>
      <c r="D24" s="210" t="s">
        <v>463</v>
      </c>
      <c r="E24" s="211" t="s">
        <v>464</v>
      </c>
      <c r="H24" s="216" t="s">
        <v>408</v>
      </c>
      <c r="I24" s="223" t="s">
        <v>465</v>
      </c>
    </row>
    <row r="25" spans="1:9" ht="15.75" customHeight="1" x14ac:dyDescent="0.25">
      <c r="A25" s="224" t="s">
        <v>466</v>
      </c>
      <c r="D25" s="210" t="s">
        <v>463</v>
      </c>
      <c r="E25" s="211" t="s">
        <v>467</v>
      </c>
      <c r="H25" s="216" t="s">
        <v>408</v>
      </c>
      <c r="I25" s="223" t="s">
        <v>468</v>
      </c>
    </row>
    <row r="26" spans="1:9" ht="15.75" customHeight="1" x14ac:dyDescent="0.25">
      <c r="A26" s="224" t="s">
        <v>469</v>
      </c>
      <c r="D26" s="214" t="s">
        <v>470</v>
      </c>
      <c r="E26" s="218" t="s">
        <v>471</v>
      </c>
      <c r="H26" s="216" t="s">
        <v>408</v>
      </c>
      <c r="I26" s="223" t="s">
        <v>472</v>
      </c>
    </row>
    <row r="27" spans="1:9" ht="15.75" customHeight="1" x14ac:dyDescent="0.25">
      <c r="A27" s="224" t="s">
        <v>473</v>
      </c>
      <c r="D27" s="214" t="s">
        <v>470</v>
      </c>
      <c r="E27" s="218" t="s">
        <v>474</v>
      </c>
      <c r="H27" s="212" t="s">
        <v>415</v>
      </c>
      <c r="I27" s="225" t="s">
        <v>475</v>
      </c>
    </row>
    <row r="28" spans="1:9" ht="15.75" customHeight="1" x14ac:dyDescent="0.25">
      <c r="A28" s="224" t="s">
        <v>476</v>
      </c>
      <c r="D28" s="214" t="s">
        <v>470</v>
      </c>
      <c r="E28" s="218" t="s">
        <v>477</v>
      </c>
      <c r="H28" s="212" t="s">
        <v>415</v>
      </c>
      <c r="I28" s="225" t="s">
        <v>478</v>
      </c>
    </row>
    <row r="29" spans="1:9" ht="15.75" customHeight="1" x14ac:dyDescent="0.25">
      <c r="A29" s="224" t="s">
        <v>114</v>
      </c>
      <c r="D29" s="210" t="s">
        <v>479</v>
      </c>
      <c r="E29" s="211" t="s">
        <v>28</v>
      </c>
      <c r="H29" s="216" t="s">
        <v>420</v>
      </c>
      <c r="I29" s="223" t="s">
        <v>480</v>
      </c>
    </row>
    <row r="30" spans="1:9" ht="15.75" customHeight="1" x14ac:dyDescent="0.25">
      <c r="A30" s="221" t="s">
        <v>481</v>
      </c>
      <c r="D30" s="214" t="s">
        <v>482</v>
      </c>
      <c r="E30" s="218" t="s">
        <v>25</v>
      </c>
      <c r="H30" s="216" t="s">
        <v>420</v>
      </c>
      <c r="I30" s="223" t="s">
        <v>483</v>
      </c>
    </row>
    <row r="31" spans="1:9" ht="15.75" customHeight="1" x14ac:dyDescent="0.25">
      <c r="A31" s="221" t="s">
        <v>484</v>
      </c>
      <c r="D31" s="214" t="s">
        <v>482</v>
      </c>
      <c r="E31" s="218" t="s">
        <v>485</v>
      </c>
      <c r="H31" s="212" t="s">
        <v>425</v>
      </c>
      <c r="I31" s="225" t="s">
        <v>486</v>
      </c>
    </row>
    <row r="32" spans="1:9" ht="15.75" customHeight="1" x14ac:dyDescent="0.25">
      <c r="D32" s="214" t="s">
        <v>482</v>
      </c>
      <c r="E32" s="218" t="s">
        <v>26</v>
      </c>
      <c r="H32" s="212" t="s">
        <v>425</v>
      </c>
      <c r="I32" s="225" t="s">
        <v>487</v>
      </c>
    </row>
    <row r="33" spans="1:9" ht="15.75" customHeight="1" x14ac:dyDescent="0.25">
      <c r="D33" s="210" t="s">
        <v>488</v>
      </c>
      <c r="E33" s="211" t="s">
        <v>489</v>
      </c>
      <c r="H33" s="212" t="s">
        <v>425</v>
      </c>
      <c r="I33" s="225" t="s">
        <v>490</v>
      </c>
    </row>
    <row r="34" spans="1:9" ht="15.75" customHeight="1" x14ac:dyDescent="0.25">
      <c r="D34" s="210" t="s">
        <v>488</v>
      </c>
      <c r="E34" s="211" t="s">
        <v>491</v>
      </c>
      <c r="H34" s="216" t="s">
        <v>430</v>
      </c>
      <c r="I34" s="223" t="s">
        <v>492</v>
      </c>
    </row>
    <row r="35" spans="1:9" ht="33.75" customHeight="1" x14ac:dyDescent="0.25">
      <c r="D35" s="214" t="s">
        <v>493</v>
      </c>
      <c r="E35" s="218" t="s">
        <v>494</v>
      </c>
      <c r="H35" s="216" t="s">
        <v>430</v>
      </c>
      <c r="I35" s="223" t="s">
        <v>495</v>
      </c>
    </row>
    <row r="36" spans="1:9" ht="34.5" customHeight="1" x14ac:dyDescent="0.25">
      <c r="H36" s="212" t="s">
        <v>436</v>
      </c>
      <c r="I36" s="225" t="s">
        <v>496</v>
      </c>
    </row>
    <row r="37" spans="1:9" ht="34.5" customHeight="1" x14ac:dyDescent="0.25">
      <c r="A37" s="226" t="s">
        <v>497</v>
      </c>
      <c r="H37" s="212" t="s">
        <v>436</v>
      </c>
      <c r="I37" s="225" t="s">
        <v>498</v>
      </c>
    </row>
    <row r="38" spans="1:9" ht="15.75" customHeight="1" x14ac:dyDescent="0.25">
      <c r="A38" s="227" t="s">
        <v>19</v>
      </c>
    </row>
    <row r="39" spans="1:9" ht="15" customHeight="1" x14ac:dyDescent="0.25">
      <c r="A39" s="218" t="s">
        <v>499</v>
      </c>
      <c r="D39" s="228" t="s">
        <v>500</v>
      </c>
    </row>
    <row r="40" spans="1:9" ht="15" customHeight="1" x14ac:dyDescent="0.25">
      <c r="A40" s="218" t="s">
        <v>501</v>
      </c>
      <c r="D40" s="228" t="s">
        <v>502</v>
      </c>
    </row>
    <row r="41" spans="1:9" ht="15.75" customHeight="1" x14ac:dyDescent="0.25">
      <c r="A41" s="218" t="s">
        <v>503</v>
      </c>
      <c r="D41" s="228" t="s">
        <v>504</v>
      </c>
      <c r="E41" s="228"/>
    </row>
    <row r="42" spans="1:9" ht="15.75" customHeight="1" x14ac:dyDescent="0.25">
      <c r="A42" s="218" t="s">
        <v>20</v>
      </c>
      <c r="D42" s="228" t="s">
        <v>505</v>
      </c>
      <c r="E42" s="228"/>
    </row>
    <row r="43" spans="1:9" ht="15.75" customHeight="1" x14ac:dyDescent="0.25">
      <c r="A43" s="218" t="s">
        <v>21</v>
      </c>
      <c r="D43" s="228" t="s">
        <v>506</v>
      </c>
      <c r="E43" s="228"/>
    </row>
    <row r="44" spans="1:9" ht="15.75" customHeight="1" x14ac:dyDescent="0.25">
      <c r="A44" s="218" t="s">
        <v>507</v>
      </c>
      <c r="D44" s="228" t="s">
        <v>508</v>
      </c>
      <c r="E44" s="228"/>
    </row>
    <row r="45" spans="1:9" ht="15" customHeight="1" x14ac:dyDescent="0.25">
      <c r="A45" s="218" t="s">
        <v>509</v>
      </c>
      <c r="D45" s="228" t="s">
        <v>510</v>
      </c>
    </row>
    <row r="46" spans="1:9" ht="15.75" customHeight="1" x14ac:dyDescent="0.25">
      <c r="A46" s="218" t="s">
        <v>511</v>
      </c>
      <c r="D46" s="228" t="s">
        <v>512</v>
      </c>
      <c r="E46" s="229"/>
    </row>
    <row r="47" spans="1:9" ht="15.75" customHeight="1" x14ac:dyDescent="0.25">
      <c r="A47" s="218" t="s">
        <v>513</v>
      </c>
      <c r="D47" s="228" t="s">
        <v>46</v>
      </c>
    </row>
    <row r="48" spans="1:9" ht="15.75" customHeight="1" x14ac:dyDescent="0.25">
      <c r="D48" s="228" t="s">
        <v>514</v>
      </c>
      <c r="E48" s="228"/>
    </row>
    <row r="49" spans="1:5" ht="15.75" customHeight="1" x14ac:dyDescent="0.25">
      <c r="A49" s="230" t="s">
        <v>78</v>
      </c>
      <c r="B49" s="204" t="s">
        <v>515</v>
      </c>
      <c r="D49" s="228" t="s">
        <v>516</v>
      </c>
      <c r="E49" s="228"/>
    </row>
    <row r="50" spans="1:5" ht="15.75" customHeight="1" x14ac:dyDescent="0.25">
      <c r="A50" s="207" t="s">
        <v>517</v>
      </c>
      <c r="B50" s="206" t="s">
        <v>518</v>
      </c>
      <c r="D50" s="228" t="s">
        <v>519</v>
      </c>
      <c r="E50" s="228"/>
    </row>
    <row r="51" spans="1:5" ht="15.75" customHeight="1" x14ac:dyDescent="0.25">
      <c r="A51" s="206" t="s">
        <v>520</v>
      </c>
      <c r="B51" s="206" t="s">
        <v>521</v>
      </c>
      <c r="D51" s="228" t="s">
        <v>522</v>
      </c>
    </row>
    <row r="52" spans="1:5" ht="15.75" customHeight="1" x14ac:dyDescent="0.25">
      <c r="A52" s="206" t="s">
        <v>523</v>
      </c>
      <c r="B52" s="206" t="s">
        <v>524</v>
      </c>
      <c r="D52" s="228" t="s">
        <v>525</v>
      </c>
    </row>
    <row r="53" spans="1:5" ht="15.75" customHeight="1" x14ac:dyDescent="0.25">
      <c r="A53" s="206" t="s">
        <v>526</v>
      </c>
      <c r="B53" s="207" t="s">
        <v>527</v>
      </c>
      <c r="D53" s="228" t="s">
        <v>528</v>
      </c>
    </row>
    <row r="54" spans="1:5" ht="15.75" customHeight="1" x14ac:dyDescent="0.25">
      <c r="A54" s="206" t="s">
        <v>127</v>
      </c>
      <c r="B54" s="206" t="s">
        <v>529</v>
      </c>
      <c r="D54" s="228" t="s">
        <v>530</v>
      </c>
    </row>
    <row r="55" spans="1:5" ht="15.75" customHeight="1" x14ac:dyDescent="0.25">
      <c r="D55" s="228" t="s">
        <v>531</v>
      </c>
    </row>
    <row r="56" spans="1:5" ht="15.75" customHeight="1" x14ac:dyDescent="0.25">
      <c r="D56" s="228" t="s">
        <v>532</v>
      </c>
    </row>
    <row r="57" spans="1:5" ht="15.75" customHeight="1" x14ac:dyDescent="0.25">
      <c r="A57" s="230" t="s">
        <v>78</v>
      </c>
      <c r="C57" s="204" t="s">
        <v>16</v>
      </c>
    </row>
    <row r="58" spans="1:5" ht="15.75" customHeight="1" x14ac:dyDescent="0.25">
      <c r="A58" s="207" t="s">
        <v>517</v>
      </c>
      <c r="B58" s="186" t="s">
        <v>533</v>
      </c>
      <c r="C58" s="206" t="s">
        <v>534</v>
      </c>
    </row>
    <row r="59" spans="1:5" ht="15.75" customHeight="1" x14ac:dyDescent="0.25">
      <c r="A59" s="207" t="s">
        <v>517</v>
      </c>
      <c r="B59" s="186" t="s">
        <v>533</v>
      </c>
      <c r="C59" s="206" t="s">
        <v>535</v>
      </c>
    </row>
    <row r="60" spans="1:5" ht="15.75" customHeight="1" x14ac:dyDescent="0.25">
      <c r="A60" s="207" t="s">
        <v>517</v>
      </c>
      <c r="B60" s="186" t="s">
        <v>533</v>
      </c>
      <c r="C60" s="206" t="s">
        <v>536</v>
      </c>
    </row>
    <row r="61" spans="1:5" ht="15.75" customHeight="1" x14ac:dyDescent="0.25">
      <c r="A61" s="207" t="s">
        <v>517</v>
      </c>
      <c r="B61" s="186" t="s">
        <v>533</v>
      </c>
      <c r="C61" s="206" t="s">
        <v>537</v>
      </c>
    </row>
    <row r="62" spans="1:5" ht="15.75" customHeight="1" x14ac:dyDescent="0.25">
      <c r="A62" s="207" t="s">
        <v>517</v>
      </c>
      <c r="B62" s="186" t="s">
        <v>533</v>
      </c>
      <c r="C62" s="206" t="s">
        <v>538</v>
      </c>
    </row>
    <row r="63" spans="1:5" ht="15.75" customHeight="1" x14ac:dyDescent="0.25">
      <c r="A63" s="207" t="s">
        <v>517</v>
      </c>
      <c r="B63" s="186" t="s">
        <v>533</v>
      </c>
      <c r="C63" s="206" t="s">
        <v>539</v>
      </c>
    </row>
    <row r="64" spans="1:5" ht="15.75" customHeight="1" x14ac:dyDescent="0.25">
      <c r="A64" s="206" t="s">
        <v>520</v>
      </c>
      <c r="B64" s="186" t="s">
        <v>540</v>
      </c>
      <c r="C64" s="111" t="s">
        <v>541</v>
      </c>
    </row>
    <row r="65" spans="1:3" ht="15.75" customHeight="1" x14ac:dyDescent="0.25">
      <c r="A65" s="206" t="s">
        <v>520</v>
      </c>
      <c r="B65" s="186" t="s">
        <v>540</v>
      </c>
      <c r="C65" s="111" t="s">
        <v>542</v>
      </c>
    </row>
    <row r="66" spans="1:3" ht="15.75" customHeight="1" x14ac:dyDescent="0.25">
      <c r="A66" s="206" t="s">
        <v>520</v>
      </c>
      <c r="B66" s="186" t="s">
        <v>540</v>
      </c>
      <c r="C66" s="111" t="s">
        <v>543</v>
      </c>
    </row>
    <row r="67" spans="1:3" ht="15.75" customHeight="1" x14ac:dyDescent="0.25">
      <c r="A67" s="206" t="s">
        <v>526</v>
      </c>
      <c r="B67" s="186" t="s">
        <v>544</v>
      </c>
      <c r="C67" s="111" t="s">
        <v>545</v>
      </c>
    </row>
    <row r="68" spans="1:3" ht="15.75" customHeight="1" x14ac:dyDescent="0.25">
      <c r="A68" s="206" t="s">
        <v>526</v>
      </c>
      <c r="B68" s="186" t="s">
        <v>544</v>
      </c>
      <c r="C68" s="111" t="s">
        <v>546</v>
      </c>
    </row>
    <row r="69" spans="1:3" ht="15.75" customHeight="1" x14ac:dyDescent="0.25">
      <c r="A69" s="206" t="s">
        <v>526</v>
      </c>
      <c r="B69" s="186" t="s">
        <v>544</v>
      </c>
      <c r="C69" s="111" t="s">
        <v>547</v>
      </c>
    </row>
    <row r="70" spans="1:3" ht="15.75" customHeight="1" x14ac:dyDescent="0.25">
      <c r="A70" s="206"/>
      <c r="B70" s="186" t="s">
        <v>544</v>
      </c>
      <c r="C70" s="111" t="s">
        <v>548</v>
      </c>
    </row>
    <row r="71" spans="1:3" ht="15.75" customHeight="1" x14ac:dyDescent="0.25">
      <c r="A71" s="206" t="s">
        <v>127</v>
      </c>
      <c r="B71" s="186" t="s">
        <v>549</v>
      </c>
      <c r="C71" s="111" t="s">
        <v>550</v>
      </c>
    </row>
    <row r="72" spans="1:3" ht="15.75" customHeight="1" x14ac:dyDescent="0.25">
      <c r="A72" s="206" t="s">
        <v>127</v>
      </c>
      <c r="B72" s="186" t="s">
        <v>549</v>
      </c>
      <c r="C72" s="111" t="s">
        <v>551</v>
      </c>
    </row>
    <row r="73" spans="1:3" ht="15.75" customHeight="1" x14ac:dyDescent="0.25">
      <c r="A73" s="206" t="s">
        <v>127</v>
      </c>
      <c r="B73" s="186" t="s">
        <v>549</v>
      </c>
      <c r="C73" s="111" t="s">
        <v>552</v>
      </c>
    </row>
    <row r="74" spans="1:3" ht="15.75" customHeight="1" x14ac:dyDescent="0.25">
      <c r="A74" s="206" t="s">
        <v>127</v>
      </c>
      <c r="B74" s="186" t="s">
        <v>549</v>
      </c>
      <c r="C74" s="111" t="s">
        <v>42</v>
      </c>
    </row>
    <row r="75" spans="1:3" ht="15.75" customHeight="1" x14ac:dyDescent="0.25">
      <c r="A75" s="206" t="s">
        <v>127</v>
      </c>
      <c r="B75" s="186" t="s">
        <v>549</v>
      </c>
      <c r="C75" s="111" t="s">
        <v>40</v>
      </c>
    </row>
    <row r="76" spans="1:3" ht="15.75" customHeight="1" x14ac:dyDescent="0.25">
      <c r="A76" s="206" t="s">
        <v>553</v>
      </c>
      <c r="B76" s="186" t="s">
        <v>554</v>
      </c>
      <c r="C76" s="111" t="s">
        <v>41</v>
      </c>
    </row>
    <row r="77" spans="1:3" ht="15.75" customHeight="1" x14ac:dyDescent="0.25">
      <c r="A77" s="206" t="s">
        <v>553</v>
      </c>
      <c r="B77" s="186" t="s">
        <v>554</v>
      </c>
      <c r="C77" s="111" t="s">
        <v>555</v>
      </c>
    </row>
    <row r="78" spans="1:3" ht="15.75" customHeight="1" x14ac:dyDescent="0.25">
      <c r="A78" s="206" t="s">
        <v>553</v>
      </c>
      <c r="B78" s="186" t="s">
        <v>554</v>
      </c>
      <c r="C78" s="111" t="s">
        <v>556</v>
      </c>
    </row>
    <row r="79" spans="1:3" ht="15.75" customHeight="1" x14ac:dyDescent="0.25">
      <c r="A79" s="206" t="s">
        <v>553</v>
      </c>
      <c r="B79" s="186" t="s">
        <v>554</v>
      </c>
      <c r="C79" s="111" t="s">
        <v>557</v>
      </c>
    </row>
    <row r="80" spans="1:3" ht="15.75" customHeight="1" x14ac:dyDescent="0.25">
      <c r="B80" s="111"/>
    </row>
    <row r="81" spans="1:2" ht="15.75" customHeight="1" x14ac:dyDescent="0.25">
      <c r="A81" s="207" t="s">
        <v>558</v>
      </c>
      <c r="B81" s="111"/>
    </row>
    <row r="82" spans="1:2" ht="15.75" customHeight="1" x14ac:dyDescent="0.25">
      <c r="A82" s="207" t="s">
        <v>520</v>
      </c>
      <c r="B82" s="111"/>
    </row>
    <row r="83" spans="1:2" ht="15.75" customHeight="1" x14ac:dyDescent="0.25">
      <c r="A83" s="207" t="s">
        <v>526</v>
      </c>
      <c r="B83" s="111"/>
    </row>
    <row r="84" spans="1:2" ht="15.75" customHeight="1" x14ac:dyDescent="0.25">
      <c r="A84" s="207" t="s">
        <v>127</v>
      </c>
      <c r="B84" s="111"/>
    </row>
    <row r="85" spans="1:2" ht="15.75" customHeight="1" x14ac:dyDescent="0.25">
      <c r="A85" s="207" t="s">
        <v>553</v>
      </c>
      <c r="B85" s="111"/>
    </row>
    <row r="86" spans="1:2" ht="15.75" customHeight="1" x14ac:dyDescent="0.25">
      <c r="B86" s="111"/>
    </row>
    <row r="87" spans="1:2" ht="15.75" customHeight="1" x14ac:dyDescent="0.25">
      <c r="B87" s="111"/>
    </row>
    <row r="88" spans="1:2" ht="15.75" customHeight="1" x14ac:dyDescent="0.25">
      <c r="B88" s="111"/>
    </row>
    <row r="89" spans="1:2" ht="15.75" customHeight="1" x14ac:dyDescent="0.25">
      <c r="B89" s="111"/>
    </row>
    <row r="90" spans="1:2" ht="15.75" customHeight="1" x14ac:dyDescent="0.25">
      <c r="B90" s="111"/>
    </row>
    <row r="91" spans="1:2" ht="15.75" customHeight="1" x14ac:dyDescent="0.25">
      <c r="B91" s="111"/>
    </row>
    <row r="92" spans="1:2" ht="15.75" customHeight="1" x14ac:dyDescent="0.25">
      <c r="B92" s="111"/>
    </row>
    <row r="93" spans="1:2" ht="15.75" customHeight="1" x14ac:dyDescent="0.25">
      <c r="B93" s="111"/>
    </row>
    <row r="94" spans="1:2" ht="15.75" customHeight="1" x14ac:dyDescent="0.25">
      <c r="B94" s="111"/>
    </row>
    <row r="95" spans="1:2" ht="15.75" customHeight="1" x14ac:dyDescent="0.25">
      <c r="B95" s="111"/>
    </row>
    <row r="96" spans="1:2" ht="15.75" customHeight="1" x14ac:dyDescent="0.25">
      <c r="B96" s="111"/>
    </row>
    <row r="97" spans="2:2" ht="15.75" customHeight="1" x14ac:dyDescent="0.25">
      <c r="B97" s="111"/>
    </row>
    <row r="98" spans="2:2" ht="15.75" customHeight="1" x14ac:dyDescent="0.25">
      <c r="B98" s="111"/>
    </row>
    <row r="99" spans="2:2" ht="15.75" customHeight="1" x14ac:dyDescent="0.25">
      <c r="B99" s="111"/>
    </row>
    <row r="100" spans="2:2" ht="15.75" customHeight="1" x14ac:dyDescent="0.25">
      <c r="B100" s="111"/>
    </row>
    <row r="101" spans="2:2" ht="15.75" customHeight="1" x14ac:dyDescent="0.25">
      <c r="B101" s="111"/>
    </row>
    <row r="102" spans="2:2" ht="15.75" customHeight="1" x14ac:dyDescent="0.25">
      <c r="B102" s="111"/>
    </row>
    <row r="103" spans="2:2" ht="15.75" customHeight="1" x14ac:dyDescent="0.25">
      <c r="B103" s="111"/>
    </row>
    <row r="104" spans="2:2" ht="15.75" customHeight="1" x14ac:dyDescent="0.25">
      <c r="B104" s="111"/>
    </row>
    <row r="105" spans="2:2" ht="15.75" customHeight="1" x14ac:dyDescent="0.25">
      <c r="B105" s="111"/>
    </row>
    <row r="106" spans="2:2" ht="15.75" customHeight="1" x14ac:dyDescent="0.25">
      <c r="B106" s="111"/>
    </row>
    <row r="107" spans="2:2" ht="15.75" customHeight="1" x14ac:dyDescent="0.25">
      <c r="B107" s="111"/>
    </row>
    <row r="108" spans="2:2" ht="15.75" customHeight="1" x14ac:dyDescent="0.25">
      <c r="B108" s="111"/>
    </row>
    <row r="109" spans="2:2" ht="15.75" customHeight="1" x14ac:dyDescent="0.25">
      <c r="B109" s="111"/>
    </row>
    <row r="110" spans="2:2" ht="15.75" customHeight="1" x14ac:dyDescent="0.25">
      <c r="B110" s="111"/>
    </row>
    <row r="111" spans="2:2" ht="15.75" customHeight="1" x14ac:dyDescent="0.25">
      <c r="B111" s="111"/>
    </row>
    <row r="112" spans="2:2" ht="15.75" customHeight="1" x14ac:dyDescent="0.25">
      <c r="B112" s="111"/>
    </row>
    <row r="113" spans="2:2" ht="15.75" customHeight="1" x14ac:dyDescent="0.25">
      <c r="B113" s="111"/>
    </row>
    <row r="114" spans="2:2" ht="15.75" customHeight="1" x14ac:dyDescent="0.25">
      <c r="B114" s="111"/>
    </row>
    <row r="115" spans="2:2" ht="15.75" customHeight="1" x14ac:dyDescent="0.25">
      <c r="B115" s="111"/>
    </row>
    <row r="116" spans="2:2" ht="15.75" customHeight="1" x14ac:dyDescent="0.25">
      <c r="B116" s="111"/>
    </row>
    <row r="117" spans="2:2" ht="15.75" customHeight="1" x14ac:dyDescent="0.25">
      <c r="B117" s="111"/>
    </row>
    <row r="118" spans="2:2" ht="15.75" customHeight="1" x14ac:dyDescent="0.25">
      <c r="B118" s="111"/>
    </row>
    <row r="119" spans="2:2" ht="15.75" customHeight="1" x14ac:dyDescent="0.25">
      <c r="B119" s="111"/>
    </row>
    <row r="120" spans="2:2" ht="15.75" customHeight="1" x14ac:dyDescent="0.25">
      <c r="B120" s="111"/>
    </row>
    <row r="121" spans="2:2" ht="15.75" customHeight="1" x14ac:dyDescent="0.25">
      <c r="B121" s="111"/>
    </row>
    <row r="122" spans="2:2" ht="15.75" customHeight="1" x14ac:dyDescent="0.25">
      <c r="B122" s="111"/>
    </row>
    <row r="123" spans="2:2" ht="15.75" customHeight="1" x14ac:dyDescent="0.25">
      <c r="B123" s="111"/>
    </row>
    <row r="124" spans="2:2" ht="15.75" customHeight="1" x14ac:dyDescent="0.25">
      <c r="B124" s="111"/>
    </row>
    <row r="125" spans="2:2" ht="15.75" customHeight="1" x14ac:dyDescent="0.25">
      <c r="B125" s="111"/>
    </row>
    <row r="126" spans="2:2" ht="15.75" customHeight="1" x14ac:dyDescent="0.25">
      <c r="B126" s="111"/>
    </row>
    <row r="127" spans="2:2" ht="15.75" customHeight="1" x14ac:dyDescent="0.25">
      <c r="B127" s="111"/>
    </row>
    <row r="128" spans="2:2" ht="15.75" customHeight="1" x14ac:dyDescent="0.25">
      <c r="B128" s="111"/>
    </row>
    <row r="129" spans="2:2" ht="15.75" customHeight="1" x14ac:dyDescent="0.25">
      <c r="B129" s="111"/>
    </row>
    <row r="130" spans="2:2" ht="15.75" customHeight="1" x14ac:dyDescent="0.25">
      <c r="B130" s="111"/>
    </row>
    <row r="131" spans="2:2" ht="15.75" customHeight="1" x14ac:dyDescent="0.25">
      <c r="B131" s="111"/>
    </row>
    <row r="132" spans="2:2" ht="15.75" customHeight="1" x14ac:dyDescent="0.25">
      <c r="B132" s="111"/>
    </row>
    <row r="133" spans="2:2" ht="15.75" customHeight="1" x14ac:dyDescent="0.25">
      <c r="B133" s="111"/>
    </row>
    <row r="134" spans="2:2" ht="15.75" customHeight="1" x14ac:dyDescent="0.25">
      <c r="B134" s="111"/>
    </row>
    <row r="135" spans="2:2" ht="15.75" customHeight="1" x14ac:dyDescent="0.25">
      <c r="B135" s="111"/>
    </row>
    <row r="136" spans="2:2" ht="15.75" customHeight="1" x14ac:dyDescent="0.25">
      <c r="B136" s="111"/>
    </row>
    <row r="137" spans="2:2" ht="15.75" customHeight="1" x14ac:dyDescent="0.25">
      <c r="B137" s="111"/>
    </row>
    <row r="138" spans="2:2" ht="15.75" customHeight="1" x14ac:dyDescent="0.25">
      <c r="B138" s="111"/>
    </row>
    <row r="139" spans="2:2" ht="15.75" customHeight="1" x14ac:dyDescent="0.25">
      <c r="B139" s="111"/>
    </row>
    <row r="140" spans="2:2" ht="15.75" customHeight="1" x14ac:dyDescent="0.25">
      <c r="B140" s="111"/>
    </row>
    <row r="141" spans="2:2" ht="15.75" customHeight="1" x14ac:dyDescent="0.25">
      <c r="B141" s="111"/>
    </row>
    <row r="142" spans="2:2" ht="15.75" customHeight="1" x14ac:dyDescent="0.25">
      <c r="B142" s="111"/>
    </row>
    <row r="143" spans="2:2" ht="15.75" customHeight="1" x14ac:dyDescent="0.25">
      <c r="B143" s="111"/>
    </row>
    <row r="144" spans="2:2" ht="15.75" customHeight="1" x14ac:dyDescent="0.25">
      <c r="B144" s="111"/>
    </row>
    <row r="145" spans="2:2" ht="15.75" customHeight="1" x14ac:dyDescent="0.25">
      <c r="B145" s="111"/>
    </row>
    <row r="146" spans="2:2" ht="15.75" customHeight="1" x14ac:dyDescent="0.25">
      <c r="B146" s="111"/>
    </row>
    <row r="147" spans="2:2" ht="15.75" customHeight="1" x14ac:dyDescent="0.25">
      <c r="B147" s="111"/>
    </row>
    <row r="148" spans="2:2" ht="15.75" customHeight="1" x14ac:dyDescent="0.25">
      <c r="B148" s="111"/>
    </row>
    <row r="149" spans="2:2" ht="15.75" customHeight="1" x14ac:dyDescent="0.25">
      <c r="B149" s="111"/>
    </row>
    <row r="150" spans="2:2" ht="15.75" customHeight="1" x14ac:dyDescent="0.25">
      <c r="B150" s="111"/>
    </row>
    <row r="151" spans="2:2" ht="15.75" customHeight="1" x14ac:dyDescent="0.25">
      <c r="B151" s="111"/>
    </row>
    <row r="152" spans="2:2" ht="15.75" customHeight="1" x14ac:dyDescent="0.25">
      <c r="B152" s="111"/>
    </row>
    <row r="153" spans="2:2" ht="15.75" customHeight="1" x14ac:dyDescent="0.25">
      <c r="B153" s="111"/>
    </row>
    <row r="154" spans="2:2" ht="15.75" customHeight="1" x14ac:dyDescent="0.25">
      <c r="B154" s="111"/>
    </row>
    <row r="155" spans="2:2" ht="15.75" customHeight="1" x14ac:dyDescent="0.25">
      <c r="B155" s="111"/>
    </row>
    <row r="156" spans="2:2" ht="15.75" customHeight="1" x14ac:dyDescent="0.25">
      <c r="B156" s="111"/>
    </row>
    <row r="157" spans="2:2" ht="15.75" customHeight="1" x14ac:dyDescent="0.25">
      <c r="B157" s="111"/>
    </row>
    <row r="158" spans="2:2" ht="15.75" customHeight="1" x14ac:dyDescent="0.25">
      <c r="B158" s="111"/>
    </row>
    <row r="159" spans="2:2" ht="15.75" customHeight="1" x14ac:dyDescent="0.25">
      <c r="B159" s="111"/>
    </row>
    <row r="160" spans="2:2" ht="15.75" customHeight="1" x14ac:dyDescent="0.25">
      <c r="B160" s="111"/>
    </row>
    <row r="161" spans="2:2" ht="15.75" customHeight="1" x14ac:dyDescent="0.25">
      <c r="B161" s="111"/>
    </row>
    <row r="162" spans="2:2" ht="15.75" customHeight="1" x14ac:dyDescent="0.25">
      <c r="B162" s="111"/>
    </row>
    <row r="163" spans="2:2" ht="15.75" customHeight="1" x14ac:dyDescent="0.25">
      <c r="B163" s="111"/>
    </row>
    <row r="164" spans="2:2" ht="15.75" customHeight="1" x14ac:dyDescent="0.25">
      <c r="B164" s="111"/>
    </row>
    <row r="165" spans="2:2" ht="15.75" customHeight="1" x14ac:dyDescent="0.25">
      <c r="B165" s="111"/>
    </row>
    <row r="166" spans="2:2" ht="15.75" customHeight="1" x14ac:dyDescent="0.25">
      <c r="B166" s="111"/>
    </row>
    <row r="167" spans="2:2" ht="15.75" customHeight="1" x14ac:dyDescent="0.25">
      <c r="B167" s="111"/>
    </row>
    <row r="168" spans="2:2" ht="15.75" customHeight="1" x14ac:dyDescent="0.25">
      <c r="B168" s="111"/>
    </row>
    <row r="169" spans="2:2" ht="15.75" customHeight="1" x14ac:dyDescent="0.25">
      <c r="B169" s="111"/>
    </row>
    <row r="170" spans="2:2" ht="15.75" customHeight="1" x14ac:dyDescent="0.25">
      <c r="B170" s="111"/>
    </row>
    <row r="171" spans="2:2" ht="15.75" customHeight="1" x14ac:dyDescent="0.25">
      <c r="B171" s="111"/>
    </row>
    <row r="172" spans="2:2" ht="15.75" customHeight="1" x14ac:dyDescent="0.25">
      <c r="B172" s="111"/>
    </row>
    <row r="173" spans="2:2" ht="15.75" customHeight="1" x14ac:dyDescent="0.25">
      <c r="B173" s="111"/>
    </row>
    <row r="174" spans="2:2" ht="15.75" customHeight="1" x14ac:dyDescent="0.25">
      <c r="B174" s="111"/>
    </row>
    <row r="175" spans="2:2" ht="15.75" customHeight="1" x14ac:dyDescent="0.25">
      <c r="B175" s="111"/>
    </row>
    <row r="176" spans="2:2" ht="15.75" customHeight="1" x14ac:dyDescent="0.25">
      <c r="B176" s="111"/>
    </row>
    <row r="177" spans="2:2" ht="15.75" customHeight="1" x14ac:dyDescent="0.25">
      <c r="B177" s="111"/>
    </row>
    <row r="178" spans="2:2" ht="15.75" customHeight="1" x14ac:dyDescent="0.25">
      <c r="B178" s="111"/>
    </row>
    <row r="179" spans="2:2" ht="15.75" customHeight="1" x14ac:dyDescent="0.25">
      <c r="B179" s="111"/>
    </row>
    <row r="180" spans="2:2" ht="15.75" customHeight="1" x14ac:dyDescent="0.25">
      <c r="B180" s="111"/>
    </row>
    <row r="181" spans="2:2" ht="15.75" customHeight="1" x14ac:dyDescent="0.25">
      <c r="B181" s="111"/>
    </row>
    <row r="182" spans="2:2" ht="15.75" customHeight="1" x14ac:dyDescent="0.25">
      <c r="B182" s="111"/>
    </row>
    <row r="183" spans="2:2" ht="15.75" customHeight="1" x14ac:dyDescent="0.25">
      <c r="B183" s="111"/>
    </row>
    <row r="184" spans="2:2" ht="15.75" customHeight="1" x14ac:dyDescent="0.25">
      <c r="B184" s="111"/>
    </row>
    <row r="185" spans="2:2" ht="15.75" customHeight="1" x14ac:dyDescent="0.25">
      <c r="B185" s="111"/>
    </row>
    <row r="186" spans="2:2" ht="15.75" customHeight="1" x14ac:dyDescent="0.25">
      <c r="B186" s="111"/>
    </row>
    <row r="187" spans="2:2" ht="15.75" customHeight="1" x14ac:dyDescent="0.25">
      <c r="B187" s="111"/>
    </row>
    <row r="188" spans="2:2" ht="15.75" customHeight="1" x14ac:dyDescent="0.25">
      <c r="B188" s="111"/>
    </row>
    <row r="189" spans="2:2" ht="15.75" customHeight="1" x14ac:dyDescent="0.25">
      <c r="B189" s="111"/>
    </row>
    <row r="190" spans="2:2" ht="15.75" customHeight="1" x14ac:dyDescent="0.25">
      <c r="B190" s="111"/>
    </row>
    <row r="191" spans="2:2" ht="15.75" customHeight="1" x14ac:dyDescent="0.25">
      <c r="B191" s="111"/>
    </row>
    <row r="192" spans="2:2" ht="15.75" customHeight="1" x14ac:dyDescent="0.25">
      <c r="B192" s="111"/>
    </row>
    <row r="193" spans="2:2" ht="15.75" customHeight="1" x14ac:dyDescent="0.25">
      <c r="B193" s="111"/>
    </row>
    <row r="194" spans="2:2" ht="15.75" customHeight="1" x14ac:dyDescent="0.25">
      <c r="B194" s="111"/>
    </row>
    <row r="195" spans="2:2" ht="15.75" customHeight="1" x14ac:dyDescent="0.25">
      <c r="B195" s="111"/>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row>
    <row r="2" spans="1:26" ht="53.25" customHeight="1" x14ac:dyDescent="0.25">
      <c r="A2" s="231" t="s">
        <v>559</v>
      </c>
      <c r="B2" s="232" t="s">
        <v>560</v>
      </c>
      <c r="C2" s="232" t="s">
        <v>106</v>
      </c>
      <c r="D2" s="232" t="s">
        <v>107</v>
      </c>
      <c r="E2" s="232" t="s">
        <v>108</v>
      </c>
      <c r="F2" s="232" t="s">
        <v>561</v>
      </c>
      <c r="G2" s="232" t="s">
        <v>562</v>
      </c>
      <c r="H2" s="232" t="s">
        <v>563</v>
      </c>
      <c r="I2" s="232" t="s">
        <v>564</v>
      </c>
      <c r="J2" s="232" t="s">
        <v>565</v>
      </c>
      <c r="K2" s="233" t="s">
        <v>102</v>
      </c>
      <c r="L2" s="233" t="s">
        <v>566</v>
      </c>
      <c r="M2" s="233" t="s">
        <v>567</v>
      </c>
      <c r="N2" s="231"/>
      <c r="O2" s="231"/>
      <c r="P2" s="231"/>
      <c r="Q2" s="231"/>
      <c r="R2" s="231"/>
      <c r="S2" s="231"/>
      <c r="T2" s="231"/>
      <c r="U2" s="231"/>
      <c r="V2" s="231"/>
      <c r="W2" s="231"/>
      <c r="X2" s="231"/>
      <c r="Y2" s="231"/>
      <c r="Z2" s="231"/>
    </row>
    <row r="3" spans="1:26" ht="126.75" customHeight="1" x14ac:dyDescent="0.25">
      <c r="A3" s="234" t="s">
        <v>568</v>
      </c>
      <c r="B3" s="235" t="s">
        <v>569</v>
      </c>
      <c r="C3" s="236" t="s">
        <v>570</v>
      </c>
      <c r="D3" s="237" t="s">
        <v>117</v>
      </c>
      <c r="E3" s="238" t="s">
        <v>571</v>
      </c>
      <c r="F3" s="239">
        <v>0.67810000000000004</v>
      </c>
      <c r="G3" s="239">
        <v>0.72919999999999996</v>
      </c>
      <c r="H3" s="239"/>
      <c r="I3" s="239">
        <v>0.8972</v>
      </c>
      <c r="J3" s="240"/>
      <c r="K3" s="241" t="s">
        <v>572</v>
      </c>
      <c r="L3" s="242" t="s">
        <v>573</v>
      </c>
      <c r="M3" s="242" t="s">
        <v>574</v>
      </c>
      <c r="N3" s="231"/>
      <c r="O3" s="231"/>
      <c r="P3" s="231"/>
      <c r="Q3" s="231"/>
      <c r="R3" s="231"/>
      <c r="S3" s="231"/>
      <c r="T3" s="231"/>
      <c r="U3" s="231"/>
      <c r="V3" s="231"/>
      <c r="W3" s="231"/>
      <c r="X3" s="231"/>
      <c r="Y3" s="231"/>
      <c r="Z3" s="231"/>
    </row>
    <row r="4" spans="1:26" ht="12" customHeight="1" x14ac:dyDescent="0.25">
      <c r="A4" s="234" t="s">
        <v>575</v>
      </c>
      <c r="B4" s="243" t="s">
        <v>576</v>
      </c>
      <c r="C4" s="244" t="s">
        <v>577</v>
      </c>
      <c r="D4" s="243" t="s">
        <v>578</v>
      </c>
      <c r="E4" s="243" t="s">
        <v>579</v>
      </c>
      <c r="F4" s="244">
        <v>19</v>
      </c>
      <c r="G4" s="244">
        <v>23</v>
      </c>
      <c r="H4" s="244"/>
      <c r="I4" s="244">
        <v>17</v>
      </c>
      <c r="J4" s="244"/>
      <c r="K4" s="243" t="s">
        <v>580</v>
      </c>
      <c r="L4" s="243" t="s">
        <v>581</v>
      </c>
      <c r="M4" s="512" t="s">
        <v>582</v>
      </c>
      <c r="N4" s="231"/>
      <c r="O4" s="231"/>
      <c r="P4" s="231"/>
      <c r="Q4" s="231"/>
      <c r="R4" s="231"/>
      <c r="S4" s="231"/>
      <c r="T4" s="231"/>
      <c r="U4" s="231"/>
      <c r="V4" s="231"/>
      <c r="W4" s="231"/>
      <c r="X4" s="231"/>
      <c r="Y4" s="231"/>
      <c r="Z4" s="231"/>
    </row>
    <row r="5" spans="1:26" ht="12" customHeight="1" x14ac:dyDescent="0.25">
      <c r="A5" s="234" t="s">
        <v>575</v>
      </c>
      <c r="B5" s="243" t="s">
        <v>583</v>
      </c>
      <c r="C5" s="245" t="s">
        <v>584</v>
      </c>
      <c r="D5" s="243" t="s">
        <v>578</v>
      </c>
      <c r="E5" s="243" t="s">
        <v>585</v>
      </c>
      <c r="F5" s="244">
        <v>3</v>
      </c>
      <c r="G5" s="244">
        <v>7</v>
      </c>
      <c r="H5" s="244"/>
      <c r="I5" s="244">
        <v>5</v>
      </c>
      <c r="J5" s="244"/>
      <c r="K5" s="243" t="s">
        <v>586</v>
      </c>
      <c r="L5" s="243" t="s">
        <v>587</v>
      </c>
      <c r="M5" s="432"/>
      <c r="N5" s="231"/>
      <c r="O5" s="231"/>
      <c r="P5" s="231"/>
      <c r="Q5" s="231"/>
      <c r="R5" s="231"/>
      <c r="S5" s="231"/>
      <c r="T5" s="231"/>
      <c r="U5" s="231"/>
      <c r="V5" s="231"/>
      <c r="W5" s="231"/>
      <c r="X5" s="231"/>
      <c r="Y5" s="231"/>
      <c r="Z5" s="231"/>
    </row>
    <row r="6" spans="1:26" ht="12" customHeight="1" x14ac:dyDescent="0.25">
      <c r="A6" s="234" t="s">
        <v>575</v>
      </c>
      <c r="B6" s="243" t="s">
        <v>588</v>
      </c>
      <c r="C6" s="243" t="s">
        <v>589</v>
      </c>
      <c r="D6" s="243" t="s">
        <v>590</v>
      </c>
      <c r="E6" s="243" t="s">
        <v>591</v>
      </c>
      <c r="F6" s="246">
        <v>0.2848</v>
      </c>
      <c r="G6" s="246">
        <v>0.29799999999999999</v>
      </c>
      <c r="H6" s="246"/>
      <c r="I6" s="246">
        <v>0.2334</v>
      </c>
      <c r="J6" s="246"/>
      <c r="K6" s="243" t="s">
        <v>592</v>
      </c>
      <c r="L6" s="243" t="s">
        <v>593</v>
      </c>
      <c r="M6" s="247" t="s">
        <v>582</v>
      </c>
      <c r="N6" s="231"/>
      <c r="O6" s="231"/>
      <c r="P6" s="231"/>
      <c r="Q6" s="231"/>
      <c r="R6" s="231"/>
      <c r="S6" s="231"/>
      <c r="T6" s="231"/>
      <c r="U6" s="231"/>
      <c r="V6" s="231"/>
      <c r="W6" s="231"/>
      <c r="X6" s="231"/>
      <c r="Y6" s="231"/>
      <c r="Z6" s="231"/>
    </row>
    <row r="7" spans="1:26" ht="12" customHeight="1" x14ac:dyDescent="0.25">
      <c r="A7" s="234" t="s">
        <v>575</v>
      </c>
      <c r="B7" s="243" t="s">
        <v>594</v>
      </c>
      <c r="C7" s="243" t="s">
        <v>595</v>
      </c>
      <c r="D7" s="243" t="s">
        <v>590</v>
      </c>
      <c r="E7" s="243" t="s">
        <v>596</v>
      </c>
      <c r="F7" s="246">
        <v>0.39600000000000002</v>
      </c>
      <c r="G7" s="246">
        <v>0.36149999999999999</v>
      </c>
      <c r="H7" s="246"/>
      <c r="I7" s="246">
        <v>0.36149999999999999</v>
      </c>
      <c r="J7" s="246"/>
      <c r="K7" s="243" t="s">
        <v>597</v>
      </c>
      <c r="L7" s="243" t="s">
        <v>598</v>
      </c>
      <c r="M7" s="247" t="s">
        <v>582</v>
      </c>
      <c r="N7" s="231"/>
      <c r="O7" s="231"/>
      <c r="P7" s="231"/>
      <c r="Q7" s="231"/>
      <c r="R7" s="231"/>
      <c r="S7" s="231"/>
      <c r="T7" s="231"/>
      <c r="U7" s="231"/>
      <c r="V7" s="231"/>
      <c r="W7" s="231"/>
      <c r="X7" s="231"/>
      <c r="Y7" s="231"/>
      <c r="Z7" s="231"/>
    </row>
    <row r="8" spans="1:26" ht="12" customHeight="1" x14ac:dyDescent="0.25">
      <c r="A8" s="234" t="s">
        <v>575</v>
      </c>
      <c r="B8" s="243" t="s">
        <v>599</v>
      </c>
      <c r="C8" s="243" t="s">
        <v>600</v>
      </c>
      <c r="D8" s="243" t="s">
        <v>590</v>
      </c>
      <c r="E8" s="243" t="s">
        <v>601</v>
      </c>
      <c r="F8" s="246">
        <v>0.20080000000000001</v>
      </c>
      <c r="G8" s="246">
        <v>0.193</v>
      </c>
      <c r="H8" s="246"/>
      <c r="I8" s="246">
        <v>0.2</v>
      </c>
      <c r="J8" s="246"/>
      <c r="K8" s="243" t="s">
        <v>602</v>
      </c>
      <c r="L8" s="243" t="s">
        <v>598</v>
      </c>
      <c r="M8" s="247" t="s">
        <v>582</v>
      </c>
      <c r="N8" s="231"/>
      <c r="O8" s="231"/>
      <c r="P8" s="231"/>
      <c r="Q8" s="231"/>
      <c r="R8" s="231"/>
      <c r="S8" s="231"/>
      <c r="T8" s="231"/>
      <c r="U8" s="231"/>
      <c r="V8" s="231"/>
      <c r="W8" s="231"/>
      <c r="X8" s="231"/>
      <c r="Y8" s="231"/>
      <c r="Z8" s="231"/>
    </row>
    <row r="9" spans="1:26" ht="12" customHeight="1" x14ac:dyDescent="0.25">
      <c r="A9" s="234" t="s">
        <v>575</v>
      </c>
      <c r="B9" s="243" t="s">
        <v>603</v>
      </c>
      <c r="C9" s="243" t="s">
        <v>604</v>
      </c>
      <c r="D9" s="243" t="s">
        <v>590</v>
      </c>
      <c r="E9" s="243" t="s">
        <v>605</v>
      </c>
      <c r="F9" s="246">
        <v>0.26300000000000001</v>
      </c>
      <c r="G9" s="246">
        <v>0.3</v>
      </c>
      <c r="H9" s="246"/>
      <c r="I9" s="246">
        <v>0.5</v>
      </c>
      <c r="J9" s="246"/>
      <c r="K9" s="243" t="s">
        <v>606</v>
      </c>
      <c r="L9" s="243" t="s">
        <v>607</v>
      </c>
      <c r="M9" s="247" t="s">
        <v>582</v>
      </c>
      <c r="N9" s="231"/>
      <c r="O9" s="231"/>
      <c r="P9" s="231"/>
      <c r="Q9" s="231"/>
      <c r="R9" s="231"/>
      <c r="S9" s="231"/>
      <c r="T9" s="231"/>
      <c r="U9" s="231"/>
      <c r="V9" s="231"/>
      <c r="W9" s="231"/>
      <c r="X9" s="231"/>
      <c r="Y9" s="231"/>
      <c r="Z9" s="231"/>
    </row>
    <row r="10" spans="1:26" ht="12" customHeight="1" x14ac:dyDescent="0.25">
      <c r="A10" s="234" t="s">
        <v>608</v>
      </c>
      <c r="B10" s="244" t="s">
        <v>609</v>
      </c>
      <c r="C10" s="245" t="s">
        <v>610</v>
      </c>
      <c r="D10" s="243" t="s">
        <v>117</v>
      </c>
      <c r="E10" s="244" t="s">
        <v>611</v>
      </c>
      <c r="F10" s="248">
        <v>0.89249999999999996</v>
      </c>
      <c r="G10" s="249">
        <v>0.9</v>
      </c>
      <c r="H10" s="250"/>
      <c r="I10" s="250">
        <v>0.83</v>
      </c>
      <c r="J10" s="250"/>
      <c r="K10" s="250" t="s">
        <v>612</v>
      </c>
      <c r="L10" s="244" t="s">
        <v>613</v>
      </c>
      <c r="M10" s="244" t="s">
        <v>614</v>
      </c>
      <c r="N10" s="231"/>
      <c r="O10" s="231"/>
      <c r="P10" s="231"/>
      <c r="Q10" s="231"/>
      <c r="R10" s="231"/>
      <c r="S10" s="231"/>
      <c r="T10" s="231"/>
      <c r="U10" s="231"/>
      <c r="V10" s="231"/>
      <c r="W10" s="231"/>
      <c r="X10" s="231"/>
      <c r="Y10" s="231"/>
      <c r="Z10" s="231"/>
    </row>
    <row r="11" spans="1:26" ht="12" customHeight="1" x14ac:dyDescent="0.25">
      <c r="A11" s="234" t="s">
        <v>608</v>
      </c>
      <c r="B11" s="244" t="s">
        <v>615</v>
      </c>
      <c r="C11" s="245" t="s">
        <v>616</v>
      </c>
      <c r="D11" s="243" t="s">
        <v>117</v>
      </c>
      <c r="E11" s="244" t="s">
        <v>617</v>
      </c>
      <c r="F11" s="248">
        <v>0.74619999999999997</v>
      </c>
      <c r="G11" s="250">
        <v>0.75</v>
      </c>
      <c r="H11" s="250"/>
      <c r="I11" s="250">
        <v>0.93</v>
      </c>
      <c r="J11" s="251"/>
      <c r="K11" s="252" t="s">
        <v>618</v>
      </c>
      <c r="L11" s="244" t="s">
        <v>613</v>
      </c>
      <c r="M11" s="244" t="s">
        <v>614</v>
      </c>
      <c r="N11" s="231"/>
      <c r="O11" s="231"/>
      <c r="P11" s="231"/>
      <c r="Q11" s="231"/>
      <c r="R11" s="231"/>
      <c r="S11" s="231"/>
      <c r="T11" s="231"/>
      <c r="U11" s="231"/>
      <c r="V11" s="231"/>
      <c r="W11" s="231"/>
      <c r="X11" s="231"/>
      <c r="Y11" s="231"/>
      <c r="Z11" s="231"/>
    </row>
    <row r="12" spans="1:26" ht="12" customHeight="1" x14ac:dyDescent="0.25">
      <c r="A12" s="234" t="s">
        <v>619</v>
      </c>
      <c r="B12" s="244" t="s">
        <v>620</v>
      </c>
      <c r="C12" s="244" t="s">
        <v>621</v>
      </c>
      <c r="D12" s="253" t="s">
        <v>622</v>
      </c>
      <c r="E12" s="244" t="s">
        <v>623</v>
      </c>
      <c r="F12" s="254">
        <v>165</v>
      </c>
      <c r="G12" s="254">
        <v>160</v>
      </c>
      <c r="H12" s="254"/>
      <c r="I12" s="254">
        <v>130</v>
      </c>
      <c r="J12" s="254"/>
      <c r="K12" s="250" t="s">
        <v>624</v>
      </c>
      <c r="L12" s="244" t="s">
        <v>625</v>
      </c>
      <c r="M12" s="244" t="s">
        <v>626</v>
      </c>
      <c r="N12" s="231"/>
      <c r="O12" s="231"/>
      <c r="P12" s="231"/>
      <c r="Q12" s="231"/>
      <c r="R12" s="231"/>
      <c r="S12" s="231"/>
      <c r="T12" s="231"/>
      <c r="U12" s="231"/>
      <c r="V12" s="231"/>
      <c r="W12" s="231"/>
      <c r="X12" s="231"/>
      <c r="Y12" s="231"/>
      <c r="Z12" s="231"/>
    </row>
    <row r="13" spans="1:26" ht="12" customHeight="1" x14ac:dyDescent="0.25">
      <c r="A13" s="234" t="s">
        <v>619</v>
      </c>
      <c r="B13" s="243" t="s">
        <v>627</v>
      </c>
      <c r="C13" s="244" t="s">
        <v>628</v>
      </c>
      <c r="D13" s="253" t="s">
        <v>117</v>
      </c>
      <c r="E13" s="244" t="s">
        <v>629</v>
      </c>
      <c r="F13" s="248">
        <v>0.27750000000000002</v>
      </c>
      <c r="G13" s="248">
        <v>0.2</v>
      </c>
      <c r="H13" s="250"/>
      <c r="I13" s="250">
        <v>0.5</v>
      </c>
      <c r="J13" s="255"/>
      <c r="K13" s="256" t="s">
        <v>630</v>
      </c>
      <c r="L13" s="257" t="s">
        <v>625</v>
      </c>
      <c r="M13" s="257" t="s">
        <v>626</v>
      </c>
      <c r="N13" s="231"/>
      <c r="O13" s="231"/>
      <c r="P13" s="231"/>
      <c r="Q13" s="231"/>
      <c r="R13" s="231"/>
      <c r="S13" s="231"/>
      <c r="T13" s="231"/>
      <c r="U13" s="231"/>
      <c r="V13" s="231"/>
      <c r="W13" s="231"/>
      <c r="X13" s="231"/>
      <c r="Y13" s="231"/>
      <c r="Z13" s="231"/>
    </row>
    <row r="14" spans="1:26" ht="12" customHeight="1" x14ac:dyDescent="0.25">
      <c r="A14" s="234" t="s">
        <v>619</v>
      </c>
      <c r="B14" s="244" t="s">
        <v>631</v>
      </c>
      <c r="C14" s="257" t="s">
        <v>632</v>
      </c>
      <c r="D14" s="257" t="s">
        <v>633</v>
      </c>
      <c r="E14" s="257" t="s">
        <v>634</v>
      </c>
      <c r="F14" s="257">
        <v>2</v>
      </c>
      <c r="G14" s="257">
        <v>4</v>
      </c>
      <c r="H14" s="257"/>
      <c r="I14" s="257">
        <v>4</v>
      </c>
      <c r="J14" s="258"/>
      <c r="K14" s="245" t="s">
        <v>635</v>
      </c>
      <c r="L14" s="244" t="s">
        <v>636</v>
      </c>
      <c r="M14" s="244" t="s">
        <v>626</v>
      </c>
      <c r="N14" s="231"/>
      <c r="O14" s="231"/>
      <c r="P14" s="231"/>
      <c r="Q14" s="231"/>
      <c r="R14" s="231"/>
      <c r="S14" s="231"/>
      <c r="T14" s="231"/>
      <c r="U14" s="231"/>
      <c r="V14" s="231"/>
      <c r="W14" s="231"/>
      <c r="X14" s="231"/>
      <c r="Y14" s="231"/>
      <c r="Z14" s="231"/>
    </row>
    <row r="15" spans="1:26" ht="12" customHeight="1" x14ac:dyDescent="0.25">
      <c r="A15" s="234" t="s">
        <v>619</v>
      </c>
      <c r="B15" s="244" t="s">
        <v>637</v>
      </c>
      <c r="C15" s="245" t="s">
        <v>638</v>
      </c>
      <c r="D15" s="243" t="s">
        <v>117</v>
      </c>
      <c r="E15" s="244" t="s">
        <v>639</v>
      </c>
      <c r="F15" s="248">
        <v>0.23899999999999999</v>
      </c>
      <c r="G15" s="250">
        <v>0.3</v>
      </c>
      <c r="H15" s="250"/>
      <c r="I15" s="250">
        <v>0.3</v>
      </c>
      <c r="J15" s="250"/>
      <c r="K15" s="250" t="s">
        <v>640</v>
      </c>
      <c r="L15" s="257"/>
      <c r="M15" s="244" t="s">
        <v>626</v>
      </c>
      <c r="N15" s="231"/>
      <c r="O15" s="231"/>
      <c r="P15" s="231"/>
      <c r="Q15" s="231"/>
      <c r="R15" s="231"/>
      <c r="S15" s="231"/>
      <c r="T15" s="231"/>
      <c r="U15" s="231"/>
      <c r="V15" s="231"/>
      <c r="W15" s="231"/>
      <c r="X15" s="231"/>
      <c r="Y15" s="231"/>
      <c r="Z15" s="231"/>
    </row>
    <row r="16" spans="1:26" ht="12" customHeight="1" x14ac:dyDescent="0.25">
      <c r="A16" s="234" t="s">
        <v>641</v>
      </c>
      <c r="B16" s="243" t="s">
        <v>642</v>
      </c>
      <c r="C16" s="259" t="s">
        <v>643</v>
      </c>
      <c r="D16" s="243" t="s">
        <v>117</v>
      </c>
      <c r="E16" s="243" t="s">
        <v>644</v>
      </c>
      <c r="F16" s="260">
        <v>0.96</v>
      </c>
      <c r="G16" s="260">
        <v>0.9</v>
      </c>
      <c r="H16" s="260"/>
      <c r="I16" s="260">
        <v>1</v>
      </c>
      <c r="J16" s="260"/>
      <c r="K16" s="260" t="s">
        <v>645</v>
      </c>
      <c r="L16" s="243" t="s">
        <v>646</v>
      </c>
      <c r="M16" s="243" t="s">
        <v>647</v>
      </c>
      <c r="N16" s="231"/>
      <c r="O16" s="231"/>
      <c r="P16" s="231"/>
      <c r="Q16" s="231"/>
      <c r="R16" s="231"/>
      <c r="S16" s="231"/>
      <c r="T16" s="231"/>
      <c r="U16" s="231"/>
      <c r="V16" s="231"/>
      <c r="W16" s="231"/>
      <c r="X16" s="231"/>
      <c r="Y16" s="231"/>
      <c r="Z16" s="231"/>
    </row>
    <row r="17" spans="1:26" ht="12" customHeight="1" x14ac:dyDescent="0.25">
      <c r="A17" s="234" t="s">
        <v>648</v>
      </c>
      <c r="B17" s="244" t="s">
        <v>649</v>
      </c>
      <c r="C17" s="245" t="s">
        <v>650</v>
      </c>
      <c r="D17" s="243" t="s">
        <v>117</v>
      </c>
      <c r="E17" s="244" t="s">
        <v>651</v>
      </c>
      <c r="F17" s="248">
        <v>1</v>
      </c>
      <c r="G17" s="248">
        <v>1</v>
      </c>
      <c r="H17" s="250"/>
      <c r="I17" s="250">
        <v>1</v>
      </c>
      <c r="J17" s="250"/>
      <c r="K17" s="250" t="s">
        <v>652</v>
      </c>
      <c r="L17" s="244" t="s">
        <v>653</v>
      </c>
      <c r="M17" s="244" t="s">
        <v>654</v>
      </c>
      <c r="N17" s="231"/>
      <c r="O17" s="231"/>
      <c r="P17" s="231"/>
      <c r="Q17" s="231"/>
      <c r="R17" s="231"/>
      <c r="S17" s="231"/>
      <c r="T17" s="231"/>
      <c r="U17" s="231"/>
      <c r="V17" s="231"/>
      <c r="W17" s="231"/>
      <c r="X17" s="231"/>
      <c r="Y17" s="231"/>
      <c r="Z17" s="231"/>
    </row>
    <row r="18" spans="1:26" ht="12" customHeight="1" x14ac:dyDescent="0.25">
      <c r="A18" s="234" t="s">
        <v>655</v>
      </c>
      <c r="B18" s="243" t="s">
        <v>656</v>
      </c>
      <c r="C18" s="243" t="s">
        <v>657</v>
      </c>
      <c r="D18" s="261" t="s">
        <v>622</v>
      </c>
      <c r="E18" s="243" t="s">
        <v>658</v>
      </c>
      <c r="F18" s="243">
        <v>19</v>
      </c>
      <c r="G18" s="243">
        <v>24</v>
      </c>
      <c r="H18" s="261"/>
      <c r="I18" s="261">
        <v>24</v>
      </c>
      <c r="J18" s="261"/>
      <c r="K18" s="243" t="s">
        <v>659</v>
      </c>
      <c r="L18" s="513" t="s">
        <v>660</v>
      </c>
      <c r="M18" s="243" t="s">
        <v>661</v>
      </c>
      <c r="N18" s="231"/>
      <c r="O18" s="231"/>
      <c r="P18" s="231"/>
      <c r="Q18" s="231"/>
      <c r="R18" s="231"/>
      <c r="S18" s="231"/>
      <c r="T18" s="231"/>
      <c r="U18" s="231"/>
      <c r="V18" s="231"/>
      <c r="W18" s="231"/>
      <c r="X18" s="231"/>
      <c r="Y18" s="231"/>
      <c r="Z18" s="231"/>
    </row>
    <row r="19" spans="1:26" ht="12" customHeight="1" x14ac:dyDescent="0.25">
      <c r="A19" s="234" t="s">
        <v>655</v>
      </c>
      <c r="B19" s="243" t="s">
        <v>662</v>
      </c>
      <c r="C19" s="243" t="s">
        <v>663</v>
      </c>
      <c r="D19" s="261" t="s">
        <v>117</v>
      </c>
      <c r="E19" s="243" t="s">
        <v>664</v>
      </c>
      <c r="F19" s="260">
        <v>1</v>
      </c>
      <c r="G19" s="260">
        <v>1</v>
      </c>
      <c r="H19" s="262"/>
      <c r="I19" s="262">
        <v>1</v>
      </c>
      <c r="J19" s="262"/>
      <c r="K19" s="243" t="s">
        <v>665</v>
      </c>
      <c r="L19" s="432"/>
      <c r="M19" s="243" t="s">
        <v>661</v>
      </c>
      <c r="N19" s="231"/>
      <c r="O19" s="231"/>
      <c r="P19" s="231"/>
      <c r="Q19" s="231"/>
      <c r="R19" s="231"/>
      <c r="S19" s="231"/>
      <c r="T19" s="231"/>
      <c r="U19" s="231"/>
      <c r="V19" s="231"/>
      <c r="W19" s="231"/>
      <c r="X19" s="231"/>
      <c r="Y19" s="231"/>
      <c r="Z19" s="231"/>
    </row>
    <row r="20" spans="1:26" ht="12" customHeight="1" x14ac:dyDescent="0.25">
      <c r="A20" s="23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row>
    <row r="21" spans="1:26" ht="12" customHeight="1" x14ac:dyDescent="0.25">
      <c r="A21" s="23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row>
    <row r="22" spans="1:26" ht="12" customHeight="1"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2" customHeight="1" x14ac:dyDescent="0.25">
      <c r="A23" s="23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row>
    <row r="24" spans="1:26" ht="12" customHeight="1" x14ac:dyDescent="0.25">
      <c r="A24" s="23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row>
    <row r="25" spans="1:26" ht="12" customHeight="1" x14ac:dyDescent="0.25">
      <c r="A25" s="23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row>
    <row r="26" spans="1:26" ht="12" customHeight="1" x14ac:dyDescent="0.25">
      <c r="A26" s="23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row>
    <row r="27" spans="1:26" ht="12" customHeight="1" x14ac:dyDescent="0.25">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row>
    <row r="28" spans="1:26" ht="12" customHeight="1" x14ac:dyDescent="0.25">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row>
    <row r="29" spans="1:26" ht="12" customHeight="1" x14ac:dyDescent="0.25">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row>
    <row r="30" spans="1:26" ht="12" customHeight="1" x14ac:dyDescent="0.25">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row>
    <row r="31" spans="1:26" ht="12" customHeight="1" x14ac:dyDescent="0.25">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row>
    <row r="32" spans="1:26" ht="12" customHeight="1" x14ac:dyDescent="0.25">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ht="12" customHeight="1" x14ac:dyDescent="0.25">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row>
    <row r="34" spans="1:26" ht="12" customHeight="1" x14ac:dyDescent="0.25">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ht="12" customHeight="1" x14ac:dyDescent="0.25">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ht="12" customHeight="1" x14ac:dyDescent="0.25">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ht="12" customHeight="1" x14ac:dyDescent="0.25">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2" customHeight="1" x14ac:dyDescent="0.25">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2"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2" customHeight="1" x14ac:dyDescent="0.25">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2" customHeigh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2" customHeigh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2"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2"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2" customHeight="1" x14ac:dyDescent="0.25">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2" customHeight="1" x14ac:dyDescent="0.25">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2" customHeight="1" x14ac:dyDescent="0.25">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2"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2" customHeight="1" x14ac:dyDescent="0.25">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2" customHeight="1" x14ac:dyDescent="0.2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2" customHeight="1" x14ac:dyDescent="0.2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2"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2" customHeight="1" x14ac:dyDescent="0.25">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2" customHeight="1" x14ac:dyDescent="0.25">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2" customHeight="1" x14ac:dyDescent="0.25">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2" customHeight="1" x14ac:dyDescent="0.25">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2" customHeight="1" x14ac:dyDescent="0.2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2" customHeight="1" x14ac:dyDescent="0.25">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2" customHeight="1" x14ac:dyDescent="0.25">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2" customHeight="1" x14ac:dyDescent="0.25">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2"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2" customHeight="1" x14ac:dyDescent="0.25">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2" customHeight="1" x14ac:dyDescent="0.25">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2" customHeight="1" x14ac:dyDescent="0.25">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2" customHeight="1" x14ac:dyDescent="0.25">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2"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2"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2" customHeight="1" x14ac:dyDescent="0.25">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2" customHeight="1" x14ac:dyDescent="0.25">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2" customHeight="1"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2" customHeight="1" x14ac:dyDescent="0.25">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2"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2" customHeight="1" x14ac:dyDescent="0.25">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2" customHeight="1" x14ac:dyDescent="0.25">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ht="1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ht="12" customHeight="1" x14ac:dyDescent="0.2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ht="12" customHeight="1" x14ac:dyDescent="0.25">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ht="12"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ht="12" customHeight="1" x14ac:dyDescent="0.25">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ht="12" customHeight="1" x14ac:dyDescent="0.25">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ht="12" customHeight="1" x14ac:dyDescent="0.25">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ht="12" customHeight="1" x14ac:dyDescent="0.2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ht="12" customHeight="1" x14ac:dyDescent="0.2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ht="12" customHeight="1" x14ac:dyDescent="0.2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ht="12" customHeight="1" x14ac:dyDescent="0.2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ht="12" customHeight="1" x14ac:dyDescent="0.2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2" customHeight="1" x14ac:dyDescent="0.2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2" customHeight="1" x14ac:dyDescent="0.2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2"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2" customHeight="1" x14ac:dyDescent="0.2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2" customHeight="1" x14ac:dyDescent="0.2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2" customHeight="1" x14ac:dyDescent="0.2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2" customHeight="1" x14ac:dyDescent="0.2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2"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2"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2" customHeight="1" x14ac:dyDescent="0.2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2" customHeight="1" x14ac:dyDescent="0.2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2" customHeight="1" x14ac:dyDescent="0.2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2" customHeight="1" x14ac:dyDescent="0.2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2" customHeight="1" x14ac:dyDescent="0.2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2"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2"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2"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2"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2"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2"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2"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2"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2"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2"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2"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2"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2"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2"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2"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2"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2"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2"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2"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2"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2"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2"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2"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2"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2"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2"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2"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2"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2"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2"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2"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2"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2"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2"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2"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2"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2"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2"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2"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2"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2"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2"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2"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2"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2"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2"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2"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2"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2"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2"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2"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2"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2"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2"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2"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2"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2"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2"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2"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2"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2"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2"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2"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2"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2"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2"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2"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2"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2"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2"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2"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2"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2"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2"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2"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2"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2"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2"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2"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2"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2"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2"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2"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2"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2"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2"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2"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2"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2"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2"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2"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2"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2"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2"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2"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2"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2"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2"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2"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2"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2"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2"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2"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2"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2"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2"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2"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2"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2"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2"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2"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2"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2"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2"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2"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2"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2"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2"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2"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2"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2"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2"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2"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2"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2"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2"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2"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2"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2"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2"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2"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2"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2"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2"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2"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2"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2"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2"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2"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2"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2"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2"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2"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2"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2"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2"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2"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2"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2"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2"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2"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2"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2"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2"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2"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2"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2"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2"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2"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2"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2"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2"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2"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2"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2"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2"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2"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2"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2"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2"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2"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2"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2"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2"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2"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2"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2"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2"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2"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2"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2"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2"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2"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2"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2"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2"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2"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2"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2"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2"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2"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2"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2"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2"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2"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2"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2"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2"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2"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2"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2"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2"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2"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2"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2"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2"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2"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2"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2"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2"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2"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2"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2"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2"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2"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2"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2"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2"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2"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2"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2"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2"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2"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2"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2"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2"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2"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2"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2"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2"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2"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2"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2"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2"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2"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2"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2"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2"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2"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2"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2"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2"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2"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2"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2"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2"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2"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2"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2"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2"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2"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2"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2"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2"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2"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2"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2"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2"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2"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2"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2"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2"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2"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2"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2"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2"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2"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2"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2"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2"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2"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2"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2"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2"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2"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2"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2"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2"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2"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2"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2"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2"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2"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2"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2"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2"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2"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2"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2"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2"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2"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2"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2"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2"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2"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2"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2"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2"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2"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2"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2"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2"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2"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2"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2"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2"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2"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2"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2"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2"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2"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2"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2"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2"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2"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2"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2"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2"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2"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2"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2"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2"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2"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2"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2"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2"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2"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2"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2"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2"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2"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2"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2"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2"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2"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2"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2"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2"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2"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2"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2"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2"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2"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2"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2"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2"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2"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2"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2"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2"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2"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2"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2"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2"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2"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2"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2"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2"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2"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2"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2"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2"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2"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2"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2"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2"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2"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2"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2"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2"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2"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2"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2"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2"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2"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2"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2"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2"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2"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2"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2"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2"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2"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2"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2"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2"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2"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2"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2"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2"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2"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2"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2"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2"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2"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2"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2"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2"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2"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2"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2"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2"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2"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2"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2"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2"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2"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2"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2"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2"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2"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2"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2"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2"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2"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2"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2"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2"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2"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2"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2"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2"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2"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2"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2"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2"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2"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2"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2"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2"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2"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2"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2"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2"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2"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2"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2"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2"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2"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2"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2"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2"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2"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2"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2"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2"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2"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2"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2"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2"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2"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2"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2"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2"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2"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2"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2"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2"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2"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2"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2"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2"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2"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2"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2"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2"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2"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2"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2"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2"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2"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2"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2"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2"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2"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2"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2"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2"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2"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2"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2"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2"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2"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2"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2"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2"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2"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2"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2"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2"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2"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2"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2"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2"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2"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2"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2"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2"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2"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2"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2"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2"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2"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2"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2"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2"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2"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2"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2"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2"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2"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2"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2"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2"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2"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2"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2"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2"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2"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2"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2"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2"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2"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2"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2"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2"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2"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2"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2"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2"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2"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2"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2"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2"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2"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2"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2"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2"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2"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2"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2"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2"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2"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2"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2"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2"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2"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2"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2"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2"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2"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2"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2"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2"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2"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2"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2"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2"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2"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2"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2"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2"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2"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2"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2"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2"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2"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2"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2"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2"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2"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2"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2"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2"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2"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2"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2"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2"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2"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2"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2"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2"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2"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2"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2"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2"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2"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2"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2"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2"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2"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2"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2"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2"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2"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2"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2"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2"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2"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2"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2"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2"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2"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2"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2"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2"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2"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2"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2"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2"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2"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2"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2"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2"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2"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2"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2"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2"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2"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2"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2"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2"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2"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2"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2"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2"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2"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2"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2"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2"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2"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2"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2"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2"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2"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2"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2"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2"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2"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2"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2"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2"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2"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2"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2"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2"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2"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2"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2"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2"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2"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2"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2"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2"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2"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2"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2"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2"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2"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2"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2"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2"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2"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2"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2"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2"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2"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2"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2"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2"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2"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2"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2"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2"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2"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2"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2"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2"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2"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2"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2"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2"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2"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2"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2"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2"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2"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2"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2"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2"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2"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2"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2"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2"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2"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2"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2"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2"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2"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2"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2"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2"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2"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2"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2"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2"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2"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2"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2"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2"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2"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2"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2"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2"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2"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2"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2"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2"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2"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2"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2"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2"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2"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2"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2"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2"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2"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2"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2"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2"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2"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2"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2"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2"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2"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2"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2"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2"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2"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2"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2"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2"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2"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2"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2"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2"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2"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2"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2"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2"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2"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2"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2"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2"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2"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2"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2"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2"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2"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2"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2"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2"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2"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2"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2"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2"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2"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2"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2"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2"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2"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2"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2"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2"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2"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2"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2"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2"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2"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2"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2"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2"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2"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2"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2"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2"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2"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2"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2"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2"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2"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2"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2"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2"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2"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2"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2"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2"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2"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2"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2"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2"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2"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2"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2"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2"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2"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2"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2"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2"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2"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2"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2"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2"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2"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2"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2"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2"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2"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2"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2"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2"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2"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2"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2"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2"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2"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2"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2"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2"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2"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2"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2"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2"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2"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2"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2"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2"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2"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2"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2"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2"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2"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2"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2"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2"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2"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2"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2"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2"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2"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2"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2"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2"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2"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2"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2"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2"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2"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2"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2"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2"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2"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2"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2"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2"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2"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2"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2"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2"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2"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2"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2"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2"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2"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2"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2"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2"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2"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2"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2"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2"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2"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2"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2"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2"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2"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2"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2"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2"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2"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2"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2"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2"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16" t="s">
        <v>666</v>
      </c>
      <c r="B1" s="516" t="s">
        <v>667</v>
      </c>
      <c r="C1" s="517" t="s">
        <v>101</v>
      </c>
      <c r="D1" s="413"/>
      <c r="E1" s="413"/>
      <c r="F1" s="413"/>
      <c r="G1" s="413"/>
      <c r="H1" s="413"/>
      <c r="I1" s="413"/>
      <c r="J1" s="413"/>
      <c r="K1" s="414"/>
      <c r="L1" s="516" t="s">
        <v>102</v>
      </c>
      <c r="M1" s="516" t="s">
        <v>566</v>
      </c>
      <c r="N1" s="516" t="s">
        <v>668</v>
      </c>
    </row>
    <row r="2" spans="1:15" ht="30" x14ac:dyDescent="0.25">
      <c r="A2" s="432"/>
      <c r="B2" s="432"/>
      <c r="C2" s="263" t="s">
        <v>669</v>
      </c>
      <c r="D2" s="263" t="s">
        <v>106</v>
      </c>
      <c r="E2" s="263" t="s">
        <v>107</v>
      </c>
      <c r="F2" s="263" t="s">
        <v>108</v>
      </c>
      <c r="G2" s="263" t="s">
        <v>561</v>
      </c>
      <c r="H2" s="263" t="s">
        <v>562</v>
      </c>
      <c r="I2" s="263" t="s">
        <v>563</v>
      </c>
      <c r="J2" s="263" t="s">
        <v>564</v>
      </c>
      <c r="K2" s="263" t="s">
        <v>565</v>
      </c>
      <c r="L2" s="432"/>
      <c r="M2" s="432"/>
      <c r="N2" s="432"/>
      <c r="O2" s="186" t="s">
        <v>667</v>
      </c>
    </row>
    <row r="3" spans="1:15" ht="120" x14ac:dyDescent="0.25">
      <c r="A3" s="264" t="s">
        <v>670</v>
      </c>
      <c r="B3" s="265" t="s">
        <v>671</v>
      </c>
      <c r="C3" s="266" t="s">
        <v>672</v>
      </c>
      <c r="D3" s="267" t="s">
        <v>673</v>
      </c>
      <c r="E3" s="266" t="s">
        <v>674</v>
      </c>
      <c r="F3" s="267" t="s">
        <v>675</v>
      </c>
      <c r="G3" s="266">
        <v>2.31</v>
      </c>
      <c r="H3" s="266">
        <v>2.38</v>
      </c>
      <c r="I3" s="266"/>
      <c r="J3" s="266">
        <v>2.42</v>
      </c>
      <c r="K3" s="266"/>
      <c r="L3" s="267" t="s">
        <v>676</v>
      </c>
      <c r="M3" s="267" t="s">
        <v>677</v>
      </c>
      <c r="N3" s="267" t="s">
        <v>678</v>
      </c>
      <c r="O3" s="186" t="str">
        <f t="shared" ref="O3:O107" si="0">B3</f>
        <v>DESARROLLO FISICO Y SOSTENIBILIDAD 
DFS</v>
      </c>
    </row>
    <row r="4" spans="1:15" ht="105" x14ac:dyDescent="0.25">
      <c r="A4" s="264" t="s">
        <v>670</v>
      </c>
      <c r="B4" s="265" t="s">
        <v>671</v>
      </c>
      <c r="C4" s="266" t="s">
        <v>679</v>
      </c>
      <c r="D4" s="267" t="s">
        <v>680</v>
      </c>
      <c r="E4" s="266" t="s">
        <v>117</v>
      </c>
      <c r="F4" s="267" t="s">
        <v>681</v>
      </c>
      <c r="G4" s="268">
        <v>0.85</v>
      </c>
      <c r="H4" s="268">
        <v>0.9</v>
      </c>
      <c r="I4" s="268"/>
      <c r="J4" s="268">
        <v>0.9</v>
      </c>
      <c r="K4" s="268"/>
      <c r="L4" s="267" t="s">
        <v>682</v>
      </c>
      <c r="M4" s="267" t="s">
        <v>683</v>
      </c>
      <c r="N4" s="267" t="s">
        <v>678</v>
      </c>
      <c r="O4" s="186" t="str">
        <f t="shared" si="0"/>
        <v>DESARROLLO FISICO Y SOSTENIBILIDAD 
DFS</v>
      </c>
    </row>
    <row r="5" spans="1:15" ht="90" x14ac:dyDescent="0.25">
      <c r="A5" s="264" t="s">
        <v>670</v>
      </c>
      <c r="B5" s="265" t="s">
        <v>671</v>
      </c>
      <c r="C5" s="266" t="s">
        <v>684</v>
      </c>
      <c r="D5" s="267" t="s">
        <v>685</v>
      </c>
      <c r="E5" s="266" t="s">
        <v>633</v>
      </c>
      <c r="F5" s="267" t="s">
        <v>686</v>
      </c>
      <c r="G5" s="268">
        <v>0.80869999999999997</v>
      </c>
      <c r="H5" s="268">
        <v>0.82</v>
      </c>
      <c r="I5" s="268"/>
      <c r="J5" s="268">
        <v>0.84</v>
      </c>
      <c r="K5" s="268"/>
      <c r="L5" s="267" t="s">
        <v>687</v>
      </c>
      <c r="M5" s="267" t="s">
        <v>688</v>
      </c>
      <c r="N5" s="267" t="s">
        <v>678</v>
      </c>
      <c r="O5" s="186" t="str">
        <f t="shared" si="0"/>
        <v>DESARROLLO FISICO Y SOSTENIBILIDAD 
DFS</v>
      </c>
    </row>
    <row r="6" spans="1:15" ht="409.5" x14ac:dyDescent="0.25">
      <c r="A6" s="264" t="s">
        <v>670</v>
      </c>
      <c r="B6" s="265" t="s">
        <v>671</v>
      </c>
      <c r="C6" s="266" t="s">
        <v>689</v>
      </c>
      <c r="D6" s="267" t="s">
        <v>690</v>
      </c>
      <c r="E6" s="266" t="s">
        <v>691</v>
      </c>
      <c r="F6" s="267" t="s">
        <v>692</v>
      </c>
      <c r="G6" s="268">
        <v>0.86799999999999999</v>
      </c>
      <c r="H6" s="268">
        <v>0.97130000000000005</v>
      </c>
      <c r="I6" s="268"/>
      <c r="J6" s="268" t="s">
        <v>693</v>
      </c>
      <c r="K6" s="268"/>
      <c r="L6" s="267" t="s">
        <v>694</v>
      </c>
      <c r="M6" s="267" t="s">
        <v>695</v>
      </c>
      <c r="N6" s="266" t="s">
        <v>696</v>
      </c>
      <c r="O6" s="186" t="str">
        <f t="shared" si="0"/>
        <v>DESARROLLO FISICO Y SOSTENIBILIDAD 
DFS</v>
      </c>
    </row>
    <row r="7" spans="1:15" ht="132" x14ac:dyDescent="0.25">
      <c r="A7" s="264" t="s">
        <v>670</v>
      </c>
      <c r="B7" s="269" t="s">
        <v>697</v>
      </c>
      <c r="C7" s="270" t="s">
        <v>698</v>
      </c>
      <c r="D7" s="271" t="s">
        <v>699</v>
      </c>
      <c r="E7" s="272" t="s">
        <v>117</v>
      </c>
      <c r="F7" s="270" t="s">
        <v>700</v>
      </c>
      <c r="G7" s="273">
        <v>0.50729999999999997</v>
      </c>
      <c r="H7" s="273">
        <v>0.65110000000000001</v>
      </c>
      <c r="I7" s="273"/>
      <c r="J7" s="273">
        <v>0.7</v>
      </c>
      <c r="K7" s="273"/>
      <c r="L7" s="270" t="s">
        <v>701</v>
      </c>
      <c r="M7" s="270" t="s">
        <v>702</v>
      </c>
      <c r="N7" s="272" t="s">
        <v>703</v>
      </c>
      <c r="O7" s="186" t="str">
        <f t="shared" si="0"/>
        <v>DESARROLLO INFORMATICO Y COMIUNICACIONES
DIC</v>
      </c>
    </row>
    <row r="8" spans="1:15" ht="165" x14ac:dyDescent="0.25">
      <c r="A8" s="264" t="s">
        <v>670</v>
      </c>
      <c r="B8" s="269" t="s">
        <v>697</v>
      </c>
      <c r="C8" s="270" t="s">
        <v>704</v>
      </c>
      <c r="D8" s="271" t="s">
        <v>705</v>
      </c>
      <c r="E8" s="272" t="s">
        <v>117</v>
      </c>
      <c r="F8" s="274" t="s">
        <v>706</v>
      </c>
      <c r="G8" s="273">
        <v>0.36070000000000002</v>
      </c>
      <c r="H8" s="273">
        <v>0.4496</v>
      </c>
      <c r="I8" s="273"/>
      <c r="J8" s="273">
        <v>0.5</v>
      </c>
      <c r="K8" s="273"/>
      <c r="L8" s="270" t="s">
        <v>707</v>
      </c>
      <c r="M8" s="270" t="s">
        <v>702</v>
      </c>
      <c r="N8" s="272" t="s">
        <v>703</v>
      </c>
      <c r="O8" s="186" t="str">
        <f t="shared" si="0"/>
        <v>DESARROLLO INFORMATICO Y COMIUNICACIONES
DIC</v>
      </c>
    </row>
    <row r="9" spans="1:15" ht="214.5" x14ac:dyDescent="0.25">
      <c r="A9" s="264" t="s">
        <v>670</v>
      </c>
      <c r="B9" s="269" t="s">
        <v>697</v>
      </c>
      <c r="C9" s="270" t="s">
        <v>708</v>
      </c>
      <c r="D9" s="271" t="s">
        <v>709</v>
      </c>
      <c r="E9" s="272" t="s">
        <v>117</v>
      </c>
      <c r="F9" s="274" t="s">
        <v>710</v>
      </c>
      <c r="G9" s="273">
        <v>0.71</v>
      </c>
      <c r="H9" s="273">
        <v>0.80759999999999998</v>
      </c>
      <c r="I9" s="273"/>
      <c r="J9" s="273">
        <v>0.9</v>
      </c>
      <c r="K9" s="273"/>
      <c r="L9" s="270" t="s">
        <v>711</v>
      </c>
      <c r="M9" s="270" t="s">
        <v>702</v>
      </c>
      <c r="N9" s="272" t="s">
        <v>703</v>
      </c>
      <c r="O9" s="186" t="str">
        <f t="shared" si="0"/>
        <v>DESARROLLO INFORMATICO Y COMIUNICACIONES
DIC</v>
      </c>
    </row>
    <row r="10" spans="1:15" ht="148.5" x14ac:dyDescent="0.25">
      <c r="A10" s="264" t="s">
        <v>670</v>
      </c>
      <c r="B10" s="269" t="s">
        <v>697</v>
      </c>
      <c r="C10" s="270" t="s">
        <v>712</v>
      </c>
      <c r="D10" s="271" t="s">
        <v>713</v>
      </c>
      <c r="E10" s="272" t="s">
        <v>117</v>
      </c>
      <c r="F10" s="274" t="s">
        <v>714</v>
      </c>
      <c r="G10" s="273">
        <v>0.75380000000000003</v>
      </c>
      <c r="H10" s="273">
        <v>0.80759999999999998</v>
      </c>
      <c r="I10" s="273"/>
      <c r="J10" s="273">
        <v>0.9</v>
      </c>
      <c r="K10" s="273"/>
      <c r="L10" s="270" t="s">
        <v>715</v>
      </c>
      <c r="M10" s="270" t="s">
        <v>702</v>
      </c>
      <c r="N10" s="272" t="s">
        <v>716</v>
      </c>
      <c r="O10" s="186" t="str">
        <f t="shared" si="0"/>
        <v>DESARROLLO INFORMATICO Y COMIUNICACIONES
DIC</v>
      </c>
    </row>
    <row r="11" spans="1:15" ht="165" x14ac:dyDescent="0.3">
      <c r="A11" s="264" t="s">
        <v>670</v>
      </c>
      <c r="B11" s="269" t="s">
        <v>717</v>
      </c>
      <c r="C11" s="275" t="s">
        <v>718</v>
      </c>
      <c r="D11" s="271" t="s">
        <v>719</v>
      </c>
      <c r="E11" s="272" t="s">
        <v>117</v>
      </c>
      <c r="F11" s="276" t="s">
        <v>720</v>
      </c>
      <c r="G11" s="277">
        <v>1</v>
      </c>
      <c r="H11" s="277">
        <v>1</v>
      </c>
      <c r="I11" s="277"/>
      <c r="J11" s="277">
        <v>1</v>
      </c>
      <c r="K11" s="277"/>
      <c r="L11" s="277" t="s">
        <v>721</v>
      </c>
      <c r="M11" s="270" t="s">
        <v>722</v>
      </c>
      <c r="N11" s="270" t="s">
        <v>723</v>
      </c>
      <c r="O11" s="186" t="str">
        <f t="shared" si="0"/>
        <v>DESARROLLO FINANCIERO 
DF</v>
      </c>
    </row>
    <row r="12" spans="1:15" ht="132" x14ac:dyDescent="0.3">
      <c r="A12" s="264" t="s">
        <v>670</v>
      </c>
      <c r="B12" s="269" t="s">
        <v>717</v>
      </c>
      <c r="C12" s="275" t="s">
        <v>724</v>
      </c>
      <c r="D12" s="271" t="s">
        <v>725</v>
      </c>
      <c r="E12" s="272" t="s">
        <v>117</v>
      </c>
      <c r="F12" s="276" t="s">
        <v>726</v>
      </c>
      <c r="G12" s="273">
        <v>0.99080000000000001</v>
      </c>
      <c r="H12" s="277">
        <v>1</v>
      </c>
      <c r="I12" s="277"/>
      <c r="J12" s="277">
        <v>1</v>
      </c>
      <c r="K12" s="277"/>
      <c r="L12" s="277" t="s">
        <v>727</v>
      </c>
      <c r="M12" s="270" t="s">
        <v>728</v>
      </c>
      <c r="N12" s="270" t="s">
        <v>723</v>
      </c>
      <c r="O12" s="186" t="str">
        <f t="shared" si="0"/>
        <v>DESARROLLO FINANCIERO 
DF</v>
      </c>
    </row>
    <row r="13" spans="1:15" ht="115.5" x14ac:dyDescent="0.3">
      <c r="A13" s="264" t="s">
        <v>670</v>
      </c>
      <c r="B13" s="269" t="s">
        <v>717</v>
      </c>
      <c r="C13" s="275" t="s">
        <v>729</v>
      </c>
      <c r="D13" s="271" t="s">
        <v>730</v>
      </c>
      <c r="E13" s="272" t="s">
        <v>117</v>
      </c>
      <c r="F13" s="276" t="s">
        <v>731</v>
      </c>
      <c r="G13" s="273">
        <v>0.57089999999999996</v>
      </c>
      <c r="H13" s="277">
        <v>0.65</v>
      </c>
      <c r="I13" s="277"/>
      <c r="J13" s="277">
        <v>0.65</v>
      </c>
      <c r="K13" s="277"/>
      <c r="L13" s="277" t="s">
        <v>732</v>
      </c>
      <c r="M13" s="270" t="s">
        <v>733</v>
      </c>
      <c r="N13" s="270" t="s">
        <v>723</v>
      </c>
      <c r="O13" s="186" t="str">
        <f t="shared" si="0"/>
        <v>DESARROLLO FINANCIERO 
DF</v>
      </c>
    </row>
    <row r="14" spans="1:15" ht="247.5" x14ac:dyDescent="0.25">
      <c r="A14" s="264" t="s">
        <v>670</v>
      </c>
      <c r="B14" s="269" t="s">
        <v>717</v>
      </c>
      <c r="C14" s="275" t="s">
        <v>734</v>
      </c>
      <c r="D14" s="271" t="s">
        <v>735</v>
      </c>
      <c r="E14" s="272" t="s">
        <v>117</v>
      </c>
      <c r="F14" s="270" t="s">
        <v>736</v>
      </c>
      <c r="G14" s="273">
        <v>0.2928</v>
      </c>
      <c r="H14" s="273">
        <v>0.48830000000000001</v>
      </c>
      <c r="I14" s="273"/>
      <c r="J14" s="273">
        <v>1</v>
      </c>
      <c r="K14" s="273"/>
      <c r="L14" s="277" t="s">
        <v>737</v>
      </c>
      <c r="M14" s="270" t="s">
        <v>738</v>
      </c>
      <c r="N14" s="270" t="s">
        <v>723</v>
      </c>
      <c r="O14" s="186" t="str">
        <f t="shared" si="0"/>
        <v>DESARROLLO FINANCIERO 
DF</v>
      </c>
    </row>
    <row r="15" spans="1:15" ht="99" x14ac:dyDescent="0.25">
      <c r="A15" s="264" t="s">
        <v>670</v>
      </c>
      <c r="B15" s="269" t="s">
        <v>717</v>
      </c>
      <c r="C15" s="275" t="s">
        <v>739</v>
      </c>
      <c r="D15" s="271" t="s">
        <v>740</v>
      </c>
      <c r="E15" s="272" t="s">
        <v>117</v>
      </c>
      <c r="F15" s="270" t="s">
        <v>741</v>
      </c>
      <c r="G15" s="273">
        <v>0.2</v>
      </c>
      <c r="H15" s="277">
        <v>0.4</v>
      </c>
      <c r="I15" s="277"/>
      <c r="J15" s="277">
        <v>1</v>
      </c>
      <c r="K15" s="277"/>
      <c r="L15" s="277" t="s">
        <v>742</v>
      </c>
      <c r="M15" s="270" t="s">
        <v>743</v>
      </c>
      <c r="N15" s="270" t="s">
        <v>723</v>
      </c>
      <c r="O15" s="186" t="str">
        <f t="shared" si="0"/>
        <v>DESARROLLO FINANCIERO 
DF</v>
      </c>
    </row>
    <row r="16" spans="1:15" ht="165" x14ac:dyDescent="0.25">
      <c r="A16" s="264" t="s">
        <v>670</v>
      </c>
      <c r="B16" s="278" t="s">
        <v>744</v>
      </c>
      <c r="C16" s="270" t="s">
        <v>745</v>
      </c>
      <c r="D16" s="271" t="s">
        <v>746</v>
      </c>
      <c r="E16" s="272" t="s">
        <v>117</v>
      </c>
      <c r="F16" s="270" t="s">
        <v>747</v>
      </c>
      <c r="G16" s="273">
        <v>0.58120000000000005</v>
      </c>
      <c r="H16" s="279">
        <v>0.77549999999999997</v>
      </c>
      <c r="I16" s="279"/>
      <c r="J16" s="279">
        <v>1</v>
      </c>
      <c r="K16" s="279"/>
      <c r="L16" s="270" t="s">
        <v>748</v>
      </c>
      <c r="M16" s="270" t="s">
        <v>749</v>
      </c>
      <c r="N16" s="280" t="s">
        <v>750</v>
      </c>
      <c r="O16" s="186" t="str">
        <f t="shared" si="0"/>
        <v>DESARROLLO HUMANO Y ORGANIZACIONAL 
DHO</v>
      </c>
    </row>
    <row r="17" spans="1:15" ht="165" x14ac:dyDescent="0.3">
      <c r="A17" s="264" t="s">
        <v>670</v>
      </c>
      <c r="B17" s="278" t="s">
        <v>744</v>
      </c>
      <c r="C17" s="270" t="s">
        <v>751</v>
      </c>
      <c r="D17" s="271" t="s">
        <v>752</v>
      </c>
      <c r="E17" s="272" t="s">
        <v>117</v>
      </c>
      <c r="F17" s="276" t="s">
        <v>753</v>
      </c>
      <c r="G17" s="273">
        <v>0.79600000000000004</v>
      </c>
      <c r="H17" s="279" t="s">
        <v>754</v>
      </c>
      <c r="I17" s="279"/>
      <c r="J17" s="279" t="s">
        <v>754</v>
      </c>
      <c r="K17" s="279"/>
      <c r="L17" s="270" t="s">
        <v>755</v>
      </c>
      <c r="M17" s="519" t="s">
        <v>756</v>
      </c>
      <c r="N17" s="280" t="s">
        <v>750</v>
      </c>
      <c r="O17" s="186" t="str">
        <f t="shared" si="0"/>
        <v>DESARROLLO HUMANO Y ORGANIZACIONAL 
DHO</v>
      </c>
    </row>
    <row r="18" spans="1:15" ht="115.5" x14ac:dyDescent="0.3">
      <c r="A18" s="264" t="s">
        <v>670</v>
      </c>
      <c r="B18" s="278" t="s">
        <v>744</v>
      </c>
      <c r="C18" s="270" t="s">
        <v>757</v>
      </c>
      <c r="D18" s="271" t="s">
        <v>758</v>
      </c>
      <c r="E18" s="272" t="s">
        <v>117</v>
      </c>
      <c r="F18" s="276" t="s">
        <v>759</v>
      </c>
      <c r="G18" s="273">
        <v>0.79700000000000004</v>
      </c>
      <c r="H18" s="279">
        <v>0.77</v>
      </c>
      <c r="I18" s="279"/>
      <c r="J18" s="279">
        <v>0.79</v>
      </c>
      <c r="K18" s="279"/>
      <c r="L18" s="270" t="s">
        <v>760</v>
      </c>
      <c r="M18" s="432"/>
      <c r="N18" s="280" t="s">
        <v>750</v>
      </c>
      <c r="O18" s="186" t="str">
        <f t="shared" si="0"/>
        <v>DESARROLLO HUMANO Y ORGANIZACIONAL 
DHO</v>
      </c>
    </row>
    <row r="19" spans="1:15" ht="148.5" x14ac:dyDescent="0.3">
      <c r="A19" s="264" t="s">
        <v>670</v>
      </c>
      <c r="B19" s="278" t="s">
        <v>744</v>
      </c>
      <c r="C19" s="270" t="s">
        <v>761</v>
      </c>
      <c r="D19" s="271" t="s">
        <v>762</v>
      </c>
      <c r="E19" s="272" t="s">
        <v>117</v>
      </c>
      <c r="F19" s="276" t="s">
        <v>763</v>
      </c>
      <c r="G19" s="279">
        <v>0.42420000000000002</v>
      </c>
      <c r="H19" s="279">
        <v>0.7504424778761063</v>
      </c>
      <c r="I19" s="279"/>
      <c r="J19" s="279">
        <v>1</v>
      </c>
      <c r="K19" s="279"/>
      <c r="L19" s="270" t="s">
        <v>764</v>
      </c>
      <c r="M19" s="281" t="s">
        <v>765</v>
      </c>
      <c r="N19" s="280" t="s">
        <v>766</v>
      </c>
      <c r="O19" s="186" t="str">
        <f t="shared" si="0"/>
        <v>DESARROLLO HUMANO Y ORGANIZACIONAL 
DHO</v>
      </c>
    </row>
    <row r="20" spans="1:15" ht="132" x14ac:dyDescent="0.25">
      <c r="A20" s="264" t="s">
        <v>670</v>
      </c>
      <c r="B20" s="278" t="s">
        <v>744</v>
      </c>
      <c r="C20" s="270" t="s">
        <v>767</v>
      </c>
      <c r="D20" s="271" t="s">
        <v>768</v>
      </c>
      <c r="E20" s="272" t="s">
        <v>117</v>
      </c>
      <c r="F20" s="270" t="s">
        <v>769</v>
      </c>
      <c r="G20" s="273">
        <v>0.84</v>
      </c>
      <c r="H20" s="279">
        <v>0.95</v>
      </c>
      <c r="I20" s="279"/>
      <c r="J20" s="279">
        <v>0.95</v>
      </c>
      <c r="K20" s="279"/>
      <c r="L20" s="270" t="s">
        <v>770</v>
      </c>
      <c r="M20" s="281" t="s">
        <v>771</v>
      </c>
      <c r="N20" s="280" t="s">
        <v>766</v>
      </c>
      <c r="O20" s="186" t="str">
        <f t="shared" si="0"/>
        <v>DESARROLLO HUMANO Y ORGANIZACIONAL 
DHO</v>
      </c>
    </row>
    <row r="21" spans="1:15" ht="15.75" customHeight="1" x14ac:dyDescent="0.25">
      <c r="A21" s="264" t="s">
        <v>670</v>
      </c>
      <c r="B21" s="278" t="s">
        <v>744</v>
      </c>
      <c r="C21" s="270" t="s">
        <v>772</v>
      </c>
      <c r="D21" s="271" t="s">
        <v>773</v>
      </c>
      <c r="E21" s="272" t="s">
        <v>117</v>
      </c>
      <c r="F21" s="270" t="s">
        <v>774</v>
      </c>
      <c r="G21" s="273">
        <v>0.77800000000000002</v>
      </c>
      <c r="H21" s="279">
        <v>0.91666666666666674</v>
      </c>
      <c r="I21" s="279"/>
      <c r="J21" s="279">
        <v>1</v>
      </c>
      <c r="K21" s="279"/>
      <c r="L21" s="270" t="s">
        <v>775</v>
      </c>
      <c r="M21" s="281" t="s">
        <v>776</v>
      </c>
      <c r="N21" s="280" t="s">
        <v>766</v>
      </c>
      <c r="O21" s="186" t="str">
        <f t="shared" si="0"/>
        <v>DESARROLLO HUMANO Y ORGANIZACIONAL 
DHO</v>
      </c>
    </row>
    <row r="22" spans="1:15" ht="15.75" customHeight="1" x14ac:dyDescent="0.25">
      <c r="A22" s="282" t="s">
        <v>777</v>
      </c>
      <c r="B22" s="283" t="s">
        <v>778</v>
      </c>
      <c r="C22" s="284" t="s">
        <v>779</v>
      </c>
      <c r="D22" s="285" t="s">
        <v>780</v>
      </c>
      <c r="E22" s="286" t="s">
        <v>117</v>
      </c>
      <c r="F22" s="284" t="s">
        <v>781</v>
      </c>
      <c r="G22" s="287">
        <v>44.7</v>
      </c>
      <c r="H22" s="287">
        <v>45</v>
      </c>
      <c r="I22" s="287"/>
      <c r="J22" s="287">
        <v>45</v>
      </c>
      <c r="K22" s="287"/>
      <c r="L22" s="284" t="s">
        <v>782</v>
      </c>
      <c r="M22" s="288" t="s">
        <v>783</v>
      </c>
      <c r="N22" s="518" t="s">
        <v>784</v>
      </c>
      <c r="O22" s="186" t="str">
        <f t="shared" si="0"/>
        <v>Gestión de Programas Académicos</v>
      </c>
    </row>
    <row r="23" spans="1:15" ht="15.75" customHeight="1" x14ac:dyDescent="0.25">
      <c r="A23" s="282" t="s">
        <v>777</v>
      </c>
      <c r="B23" s="283" t="s">
        <v>778</v>
      </c>
      <c r="C23" s="289" t="s">
        <v>785</v>
      </c>
      <c r="D23" s="289" t="s">
        <v>786</v>
      </c>
      <c r="E23" s="286" t="s">
        <v>117</v>
      </c>
      <c r="F23" s="284" t="s">
        <v>787</v>
      </c>
      <c r="G23" s="290">
        <v>0.73929999999999996</v>
      </c>
      <c r="H23" s="291">
        <v>0.8</v>
      </c>
      <c r="I23" s="291"/>
      <c r="J23" s="291">
        <v>0.75</v>
      </c>
      <c r="K23" s="291"/>
      <c r="L23" s="284" t="s">
        <v>788</v>
      </c>
      <c r="M23" s="288" t="s">
        <v>783</v>
      </c>
      <c r="N23" s="431"/>
      <c r="O23" s="186" t="str">
        <f t="shared" si="0"/>
        <v>Gestión de Programas Académicos</v>
      </c>
    </row>
    <row r="24" spans="1:15" ht="15.75" customHeight="1" x14ac:dyDescent="0.25">
      <c r="A24" s="282" t="s">
        <v>777</v>
      </c>
      <c r="B24" s="283" t="s">
        <v>778</v>
      </c>
      <c r="C24" s="289" t="s">
        <v>789</v>
      </c>
      <c r="D24" s="289" t="s">
        <v>790</v>
      </c>
      <c r="E24" s="286" t="s">
        <v>117</v>
      </c>
      <c r="F24" s="284" t="s">
        <v>791</v>
      </c>
      <c r="G24" s="292">
        <v>0.89</v>
      </c>
      <c r="H24" s="291">
        <v>0.9</v>
      </c>
      <c r="I24" s="291"/>
      <c r="J24" s="291" t="s">
        <v>792</v>
      </c>
      <c r="K24" s="291"/>
      <c r="L24" s="284" t="s">
        <v>793</v>
      </c>
      <c r="M24" s="288" t="s">
        <v>783</v>
      </c>
      <c r="N24" s="431"/>
      <c r="O24" s="186" t="str">
        <f t="shared" si="0"/>
        <v>Gestión de Programas Académicos</v>
      </c>
    </row>
    <row r="25" spans="1:15" ht="15.75" customHeight="1" x14ac:dyDescent="0.25">
      <c r="A25" s="282" t="s">
        <v>777</v>
      </c>
      <c r="B25" s="283" t="s">
        <v>778</v>
      </c>
      <c r="C25" s="289" t="s">
        <v>794</v>
      </c>
      <c r="D25" s="289" t="s">
        <v>795</v>
      </c>
      <c r="E25" s="286" t="s">
        <v>117</v>
      </c>
      <c r="F25" s="284" t="s">
        <v>796</v>
      </c>
      <c r="G25" s="290">
        <v>0.53</v>
      </c>
      <c r="H25" s="293">
        <v>0.85399999999999998</v>
      </c>
      <c r="I25" s="293"/>
      <c r="J25" s="293">
        <v>0.85399999999999998</v>
      </c>
      <c r="K25" s="293"/>
      <c r="L25" s="284" t="s">
        <v>797</v>
      </c>
      <c r="M25" s="288" t="s">
        <v>783</v>
      </c>
      <c r="N25" s="431"/>
      <c r="O25" s="186" t="str">
        <f t="shared" si="0"/>
        <v>Gestión de Programas Académicos</v>
      </c>
    </row>
    <row r="26" spans="1:15" ht="15.75" customHeight="1" x14ac:dyDescent="0.3">
      <c r="A26" s="282" t="s">
        <v>777</v>
      </c>
      <c r="B26" s="283" t="s">
        <v>778</v>
      </c>
      <c r="C26" s="289" t="s">
        <v>798</v>
      </c>
      <c r="D26" s="289" t="s">
        <v>799</v>
      </c>
      <c r="E26" s="289" t="s">
        <v>117</v>
      </c>
      <c r="F26" s="289" t="s">
        <v>800</v>
      </c>
      <c r="G26" s="294">
        <v>3.4000000000000002E-2</v>
      </c>
      <c r="H26" s="295">
        <v>0.15</v>
      </c>
      <c r="I26" s="295"/>
      <c r="J26" s="295">
        <v>0.5</v>
      </c>
      <c r="K26" s="295"/>
      <c r="L26" s="289" t="s">
        <v>801</v>
      </c>
      <c r="M26" s="296"/>
      <c r="N26" s="432"/>
      <c r="O26" s="186" t="str">
        <f t="shared" si="0"/>
        <v>Gestión de Programas Académicos</v>
      </c>
    </row>
    <row r="27" spans="1:15" ht="15.75" customHeight="1" x14ac:dyDescent="0.25">
      <c r="A27" s="282" t="s">
        <v>777</v>
      </c>
      <c r="B27" s="297" t="s">
        <v>802</v>
      </c>
      <c r="C27" s="289" t="s">
        <v>803</v>
      </c>
      <c r="D27" s="284" t="s">
        <v>804</v>
      </c>
      <c r="E27" s="284" t="s">
        <v>578</v>
      </c>
      <c r="F27" s="284" t="s">
        <v>805</v>
      </c>
      <c r="G27" s="298">
        <v>16005</v>
      </c>
      <c r="H27" s="298">
        <v>16902</v>
      </c>
      <c r="I27" s="298"/>
      <c r="J27" s="298">
        <v>16902</v>
      </c>
      <c r="K27" s="298"/>
      <c r="L27" s="284" t="s">
        <v>806</v>
      </c>
      <c r="M27" s="520" t="s">
        <v>807</v>
      </c>
      <c r="N27" s="520" t="s">
        <v>808</v>
      </c>
      <c r="O27" s="186" t="str">
        <f t="shared" si="0"/>
        <v>Gestión de capacidad academica</v>
      </c>
    </row>
    <row r="28" spans="1:15" ht="15.75" customHeight="1" x14ac:dyDescent="0.25">
      <c r="A28" s="282" t="s">
        <v>777</v>
      </c>
      <c r="B28" s="297" t="s">
        <v>802</v>
      </c>
      <c r="C28" s="289" t="s">
        <v>809</v>
      </c>
      <c r="D28" s="284" t="s">
        <v>810</v>
      </c>
      <c r="E28" s="284" t="s">
        <v>578</v>
      </c>
      <c r="F28" s="284" t="s">
        <v>811</v>
      </c>
      <c r="G28" s="298">
        <v>2213</v>
      </c>
      <c r="H28" s="299">
        <v>1530</v>
      </c>
      <c r="I28" s="299"/>
      <c r="J28" s="299">
        <v>1530</v>
      </c>
      <c r="K28" s="299"/>
      <c r="L28" s="284" t="s">
        <v>812</v>
      </c>
      <c r="M28" s="431"/>
      <c r="N28" s="431"/>
      <c r="O28" s="186" t="str">
        <f t="shared" si="0"/>
        <v>Gestión de capacidad academica</v>
      </c>
    </row>
    <row r="29" spans="1:15" ht="15.75" customHeight="1" x14ac:dyDescent="0.25">
      <c r="A29" s="282" t="s">
        <v>777</v>
      </c>
      <c r="B29" s="297" t="s">
        <v>802</v>
      </c>
      <c r="C29" s="289" t="s">
        <v>813</v>
      </c>
      <c r="D29" s="284" t="s">
        <v>814</v>
      </c>
      <c r="E29" s="284" t="s">
        <v>578</v>
      </c>
      <c r="F29" s="284" t="s">
        <v>815</v>
      </c>
      <c r="G29" s="298">
        <v>35</v>
      </c>
      <c r="H29" s="299">
        <v>32</v>
      </c>
      <c r="I29" s="299"/>
      <c r="J29" s="299">
        <v>31</v>
      </c>
      <c r="K29" s="299"/>
      <c r="L29" s="284" t="s">
        <v>816</v>
      </c>
      <c r="M29" s="431"/>
      <c r="N29" s="431"/>
      <c r="O29" s="186" t="str">
        <f t="shared" si="0"/>
        <v>Gestión de capacidad academica</v>
      </c>
    </row>
    <row r="30" spans="1:15" ht="15.75" customHeight="1" x14ac:dyDescent="0.25">
      <c r="A30" s="282" t="s">
        <v>777</v>
      </c>
      <c r="B30" s="297" t="s">
        <v>802</v>
      </c>
      <c r="C30" s="289" t="s">
        <v>817</v>
      </c>
      <c r="D30" s="284" t="s">
        <v>814</v>
      </c>
      <c r="E30" s="284" t="s">
        <v>578</v>
      </c>
      <c r="F30" s="284" t="s">
        <v>818</v>
      </c>
      <c r="G30" s="298">
        <v>63</v>
      </c>
      <c r="H30" s="299">
        <v>49</v>
      </c>
      <c r="I30" s="299"/>
      <c r="J30" s="299">
        <v>49</v>
      </c>
      <c r="K30" s="299"/>
      <c r="L30" s="284" t="s">
        <v>819</v>
      </c>
      <c r="M30" s="431"/>
      <c r="N30" s="431"/>
      <c r="O30" s="186" t="str">
        <f t="shared" si="0"/>
        <v>Gestión de capacidad academica</v>
      </c>
    </row>
    <row r="31" spans="1:15" ht="15.75" customHeight="1" x14ac:dyDescent="0.25">
      <c r="A31" s="282" t="s">
        <v>777</v>
      </c>
      <c r="B31" s="297" t="s">
        <v>802</v>
      </c>
      <c r="C31" s="284" t="s">
        <v>820</v>
      </c>
      <c r="D31" s="284" t="s">
        <v>821</v>
      </c>
      <c r="E31" s="284" t="s">
        <v>117</v>
      </c>
      <c r="F31" s="284" t="s">
        <v>822</v>
      </c>
      <c r="G31" s="290">
        <v>0.92</v>
      </c>
      <c r="H31" s="291">
        <v>0.93</v>
      </c>
      <c r="I31" s="291"/>
      <c r="J31" s="291">
        <v>0.9</v>
      </c>
      <c r="K31" s="291"/>
      <c r="L31" s="284" t="s">
        <v>823</v>
      </c>
      <c r="M31" s="431"/>
      <c r="N31" s="431"/>
      <c r="O31" s="186" t="str">
        <f t="shared" si="0"/>
        <v>Gestión de capacidad academica</v>
      </c>
    </row>
    <row r="32" spans="1:15" ht="15.75" customHeight="1" x14ac:dyDescent="0.25">
      <c r="A32" s="282" t="s">
        <v>777</v>
      </c>
      <c r="B32" s="297" t="s">
        <v>802</v>
      </c>
      <c r="C32" s="284" t="s">
        <v>824</v>
      </c>
      <c r="D32" s="284" t="s">
        <v>825</v>
      </c>
      <c r="E32" s="284" t="s">
        <v>578</v>
      </c>
      <c r="F32" s="284" t="s">
        <v>826</v>
      </c>
      <c r="G32" s="300">
        <v>293.5</v>
      </c>
      <c r="H32" s="298">
        <v>304</v>
      </c>
      <c r="I32" s="298"/>
      <c r="J32" s="298">
        <v>301</v>
      </c>
      <c r="K32" s="298"/>
      <c r="L32" s="284" t="s">
        <v>827</v>
      </c>
      <c r="M32" s="431"/>
      <c r="N32" s="431"/>
      <c r="O32" s="186" t="str">
        <f t="shared" si="0"/>
        <v>Gestión de capacidad academica</v>
      </c>
    </row>
    <row r="33" spans="1:15" ht="15.75" customHeight="1" x14ac:dyDescent="0.25">
      <c r="A33" s="282" t="s">
        <v>777</v>
      </c>
      <c r="B33" s="297" t="s">
        <v>802</v>
      </c>
      <c r="C33" s="284" t="s">
        <v>828</v>
      </c>
      <c r="D33" s="284" t="s">
        <v>829</v>
      </c>
      <c r="E33" s="284" t="s">
        <v>578</v>
      </c>
      <c r="F33" s="284" t="s">
        <v>830</v>
      </c>
      <c r="G33" s="300">
        <v>166.5</v>
      </c>
      <c r="H33" s="299">
        <v>152</v>
      </c>
      <c r="I33" s="299"/>
      <c r="J33" s="299">
        <v>152</v>
      </c>
      <c r="K33" s="299"/>
      <c r="L33" s="284" t="s">
        <v>831</v>
      </c>
      <c r="M33" s="431"/>
      <c r="N33" s="431"/>
      <c r="O33" s="186" t="str">
        <f t="shared" si="0"/>
        <v>Gestión de capacidad academica</v>
      </c>
    </row>
    <row r="34" spans="1:15" ht="15.75" customHeight="1" x14ac:dyDescent="0.25">
      <c r="A34" s="282" t="s">
        <v>777</v>
      </c>
      <c r="B34" s="297" t="s">
        <v>802</v>
      </c>
      <c r="C34" s="284" t="s">
        <v>832</v>
      </c>
      <c r="D34" s="284" t="s">
        <v>833</v>
      </c>
      <c r="E34" s="284" t="s">
        <v>578</v>
      </c>
      <c r="F34" s="284" t="s">
        <v>834</v>
      </c>
      <c r="G34" s="287">
        <v>304.26</v>
      </c>
      <c r="H34" s="287">
        <v>341.53</v>
      </c>
      <c r="I34" s="287"/>
      <c r="J34" s="287">
        <v>341.53</v>
      </c>
      <c r="K34" s="287"/>
      <c r="L34" s="284" t="s">
        <v>835</v>
      </c>
      <c r="M34" s="431"/>
      <c r="N34" s="431"/>
      <c r="O34" s="186" t="str">
        <f t="shared" si="0"/>
        <v>Gestión de capacidad academica</v>
      </c>
    </row>
    <row r="35" spans="1:15" ht="15.75" customHeight="1" x14ac:dyDescent="0.3">
      <c r="A35" s="282" t="s">
        <v>777</v>
      </c>
      <c r="B35" s="297" t="s">
        <v>802</v>
      </c>
      <c r="C35" s="289" t="s">
        <v>836</v>
      </c>
      <c r="D35" s="301" t="s">
        <v>837</v>
      </c>
      <c r="E35" s="284" t="s">
        <v>838</v>
      </c>
      <c r="F35" s="284" t="s">
        <v>839</v>
      </c>
      <c r="G35" s="287">
        <v>1.55</v>
      </c>
      <c r="H35" s="302">
        <v>1.43</v>
      </c>
      <c r="I35" s="302"/>
      <c r="J35" s="302">
        <v>1.28</v>
      </c>
      <c r="K35" s="302"/>
      <c r="L35" s="284" t="s">
        <v>840</v>
      </c>
      <c r="M35" s="431"/>
      <c r="N35" s="431"/>
      <c r="O35" s="186" t="str">
        <f t="shared" si="0"/>
        <v>Gestión de capacidad academica</v>
      </c>
    </row>
    <row r="36" spans="1:15" ht="15.75" customHeight="1" x14ac:dyDescent="0.25">
      <c r="A36" s="282" t="s">
        <v>777</v>
      </c>
      <c r="B36" s="297" t="s">
        <v>802</v>
      </c>
      <c r="C36" s="284" t="s">
        <v>841</v>
      </c>
      <c r="D36" s="284" t="s">
        <v>842</v>
      </c>
      <c r="E36" s="284" t="s">
        <v>633</v>
      </c>
      <c r="F36" s="284" t="s">
        <v>843</v>
      </c>
      <c r="G36" s="298">
        <v>16</v>
      </c>
      <c r="H36" s="299">
        <v>32</v>
      </c>
      <c r="I36" s="299"/>
      <c r="J36" s="299">
        <v>13</v>
      </c>
      <c r="K36" s="299"/>
      <c r="L36" s="284" t="s">
        <v>844</v>
      </c>
      <c r="M36" s="431"/>
      <c r="N36" s="431"/>
      <c r="O36" s="186" t="str">
        <f t="shared" si="0"/>
        <v>Gestión de capacidad academica</v>
      </c>
    </row>
    <row r="37" spans="1:15" ht="15.75" customHeight="1" x14ac:dyDescent="0.25">
      <c r="A37" s="282" t="s">
        <v>777</v>
      </c>
      <c r="B37" s="297" t="s">
        <v>802</v>
      </c>
      <c r="C37" s="284" t="s">
        <v>845</v>
      </c>
      <c r="D37" s="284" t="s">
        <v>846</v>
      </c>
      <c r="E37" s="284" t="s">
        <v>633</v>
      </c>
      <c r="F37" s="284" t="s">
        <v>847</v>
      </c>
      <c r="G37" s="298">
        <v>182406</v>
      </c>
      <c r="H37" s="298">
        <v>275000</v>
      </c>
      <c r="I37" s="298"/>
      <c r="J37" s="298">
        <v>123370</v>
      </c>
      <c r="K37" s="298"/>
      <c r="L37" s="284" t="s">
        <v>848</v>
      </c>
      <c r="M37" s="431"/>
      <c r="N37" s="431"/>
      <c r="O37" s="186" t="str">
        <f t="shared" si="0"/>
        <v>Gestión de capacidad academica</v>
      </c>
    </row>
    <row r="38" spans="1:15" ht="15.75" customHeight="1" x14ac:dyDescent="0.25">
      <c r="A38" s="282" t="s">
        <v>777</v>
      </c>
      <c r="B38" s="297" t="s">
        <v>802</v>
      </c>
      <c r="C38" s="284" t="s">
        <v>849</v>
      </c>
      <c r="D38" s="284" t="s">
        <v>850</v>
      </c>
      <c r="E38" s="284" t="s">
        <v>117</v>
      </c>
      <c r="F38" s="284" t="s">
        <v>851</v>
      </c>
      <c r="G38" s="293">
        <v>0.1338</v>
      </c>
      <c r="H38" s="291">
        <v>0.5</v>
      </c>
      <c r="I38" s="291"/>
      <c r="J38" s="291">
        <v>0.55000000000000004</v>
      </c>
      <c r="K38" s="291"/>
      <c r="L38" s="284" t="s">
        <v>852</v>
      </c>
      <c r="M38" s="431"/>
      <c r="N38" s="431"/>
      <c r="O38" s="186" t="str">
        <f t="shared" si="0"/>
        <v>Gestión de capacidad academica</v>
      </c>
    </row>
    <row r="39" spans="1:15" ht="15.75" customHeight="1" x14ac:dyDescent="0.25">
      <c r="A39" s="282" t="s">
        <v>777</v>
      </c>
      <c r="B39" s="297" t="s">
        <v>802</v>
      </c>
      <c r="C39" s="284" t="s">
        <v>853</v>
      </c>
      <c r="D39" s="284" t="s">
        <v>854</v>
      </c>
      <c r="E39" s="284" t="s">
        <v>633</v>
      </c>
      <c r="F39" s="284" t="s">
        <v>855</v>
      </c>
      <c r="G39" s="303">
        <v>6448</v>
      </c>
      <c r="H39" s="286">
        <v>6448</v>
      </c>
      <c r="I39" s="286"/>
      <c r="J39" s="286">
        <v>2000</v>
      </c>
      <c r="K39" s="286"/>
      <c r="L39" s="284" t="s">
        <v>856</v>
      </c>
      <c r="M39" s="431"/>
      <c r="N39" s="431"/>
      <c r="O39" s="186" t="str">
        <f t="shared" si="0"/>
        <v>Gestión de capacidad academica</v>
      </c>
    </row>
    <row r="40" spans="1:15" ht="15.75" customHeight="1" x14ac:dyDescent="0.25">
      <c r="A40" s="282" t="s">
        <v>777</v>
      </c>
      <c r="B40" s="297" t="s">
        <v>802</v>
      </c>
      <c r="C40" s="284" t="s">
        <v>857</v>
      </c>
      <c r="D40" s="284" t="s">
        <v>858</v>
      </c>
      <c r="E40" s="284" t="s">
        <v>117</v>
      </c>
      <c r="F40" s="284" t="s">
        <v>859</v>
      </c>
      <c r="G40" s="304">
        <v>49.16</v>
      </c>
      <c r="H40" s="287">
        <v>34.47</v>
      </c>
      <c r="I40" s="287"/>
      <c r="J40" s="287">
        <v>33.47</v>
      </c>
      <c r="K40" s="287"/>
      <c r="L40" s="284" t="s">
        <v>860</v>
      </c>
      <c r="M40" s="432"/>
      <c r="N40" s="432"/>
      <c r="O40" s="186" t="str">
        <f t="shared" si="0"/>
        <v>Gestión de capacidad academica</v>
      </c>
    </row>
    <row r="41" spans="1:15" ht="15.75" customHeight="1" x14ac:dyDescent="0.25">
      <c r="A41" s="282" t="s">
        <v>777</v>
      </c>
      <c r="B41" s="305" t="s">
        <v>861</v>
      </c>
      <c r="C41" s="284" t="s">
        <v>862</v>
      </c>
      <c r="D41" s="306" t="s">
        <v>863</v>
      </c>
      <c r="E41" s="284" t="s">
        <v>117</v>
      </c>
      <c r="F41" s="284" t="s">
        <v>864</v>
      </c>
      <c r="G41" s="293">
        <v>0.56699999999999995</v>
      </c>
      <c r="H41" s="293">
        <v>0.2772</v>
      </c>
      <c r="I41" s="293"/>
      <c r="J41" s="293">
        <v>0.28000000000000003</v>
      </c>
      <c r="K41" s="293"/>
      <c r="L41" s="284" t="s">
        <v>865</v>
      </c>
      <c r="M41" s="284" t="s">
        <v>866</v>
      </c>
      <c r="N41" s="284" t="s">
        <v>867</v>
      </c>
      <c r="O41" s="186" t="str">
        <f t="shared" si="0"/>
        <v>Gestión Docente</v>
      </c>
    </row>
    <row r="42" spans="1:15" ht="15.75" customHeight="1" x14ac:dyDescent="0.25">
      <c r="A42" s="282" t="s">
        <v>777</v>
      </c>
      <c r="B42" s="305" t="s">
        <v>861</v>
      </c>
      <c r="C42" s="284" t="s">
        <v>868</v>
      </c>
      <c r="D42" s="284" t="s">
        <v>869</v>
      </c>
      <c r="E42" s="284" t="s">
        <v>117</v>
      </c>
      <c r="F42" s="284" t="s">
        <v>870</v>
      </c>
      <c r="G42" s="293">
        <v>0.2261</v>
      </c>
      <c r="H42" s="293">
        <v>0.57199999999999995</v>
      </c>
      <c r="I42" s="293"/>
      <c r="J42" s="293">
        <v>0.62180000000000002</v>
      </c>
      <c r="K42" s="293"/>
      <c r="L42" s="284" t="s">
        <v>871</v>
      </c>
      <c r="M42" s="284" t="s">
        <v>866</v>
      </c>
      <c r="N42" s="284" t="s">
        <v>867</v>
      </c>
      <c r="O42" s="186" t="str">
        <f t="shared" si="0"/>
        <v>Gestión Docente</v>
      </c>
    </row>
    <row r="43" spans="1:15" ht="15.75" customHeight="1" x14ac:dyDescent="0.25">
      <c r="A43" s="282" t="s">
        <v>777</v>
      </c>
      <c r="B43" s="305" t="s">
        <v>861</v>
      </c>
      <c r="C43" s="284" t="s">
        <v>872</v>
      </c>
      <c r="D43" s="284" t="s">
        <v>873</v>
      </c>
      <c r="E43" s="284" t="s">
        <v>117</v>
      </c>
      <c r="F43" s="284" t="s">
        <v>874</v>
      </c>
      <c r="G43" s="293">
        <v>0.5998</v>
      </c>
      <c r="H43" s="307">
        <v>0.64</v>
      </c>
      <c r="I43" s="307"/>
      <c r="J43" s="307">
        <v>0.64</v>
      </c>
      <c r="K43" s="307"/>
      <c r="L43" s="284" t="s">
        <v>875</v>
      </c>
      <c r="M43" s="284" t="s">
        <v>866</v>
      </c>
      <c r="N43" s="284" t="s">
        <v>876</v>
      </c>
      <c r="O43" s="186" t="str">
        <f t="shared" si="0"/>
        <v>Gestión Docente</v>
      </c>
    </row>
    <row r="44" spans="1:15" ht="15.75" customHeight="1" x14ac:dyDescent="0.25">
      <c r="A44" s="282" t="s">
        <v>777</v>
      </c>
      <c r="B44" s="305" t="s">
        <v>861</v>
      </c>
      <c r="C44" s="284" t="s">
        <v>877</v>
      </c>
      <c r="D44" s="284" t="s">
        <v>878</v>
      </c>
      <c r="E44" s="284" t="s">
        <v>117</v>
      </c>
      <c r="F44" s="284" t="s">
        <v>879</v>
      </c>
      <c r="G44" s="293">
        <v>0.4461</v>
      </c>
      <c r="H44" s="307">
        <v>0.45900000000000002</v>
      </c>
      <c r="I44" s="307"/>
      <c r="J44" s="307">
        <v>0.72299999999999998</v>
      </c>
      <c r="K44" s="307"/>
      <c r="L44" s="284" t="s">
        <v>880</v>
      </c>
      <c r="M44" s="284" t="s">
        <v>866</v>
      </c>
      <c r="N44" s="284" t="s">
        <v>876</v>
      </c>
      <c r="O44" s="186" t="str">
        <f t="shared" si="0"/>
        <v>Gestión Docente</v>
      </c>
    </row>
    <row r="45" spans="1:15" ht="15.75" customHeight="1" x14ac:dyDescent="0.25">
      <c r="A45" s="282" t="s">
        <v>777</v>
      </c>
      <c r="B45" s="305" t="s">
        <v>861</v>
      </c>
      <c r="C45" s="284" t="s">
        <v>881</v>
      </c>
      <c r="D45" s="284" t="s">
        <v>882</v>
      </c>
      <c r="E45" s="284" t="s">
        <v>117</v>
      </c>
      <c r="F45" s="284" t="s">
        <v>883</v>
      </c>
      <c r="G45" s="293">
        <v>0.79110000000000003</v>
      </c>
      <c r="H45" s="307">
        <v>0.55000000000000004</v>
      </c>
      <c r="I45" s="307"/>
      <c r="J45" s="307">
        <v>0.85</v>
      </c>
      <c r="K45" s="307"/>
      <c r="L45" s="284" t="s">
        <v>884</v>
      </c>
      <c r="M45" s="284" t="s">
        <v>866</v>
      </c>
      <c r="N45" s="284" t="s">
        <v>876</v>
      </c>
      <c r="O45" s="186" t="str">
        <f t="shared" si="0"/>
        <v>Gestión Docente</v>
      </c>
    </row>
    <row r="46" spans="1:15" ht="15.75" customHeight="1" x14ac:dyDescent="0.25">
      <c r="A46" s="282" t="s">
        <v>777</v>
      </c>
      <c r="B46" s="305" t="s">
        <v>861</v>
      </c>
      <c r="C46" s="284" t="s">
        <v>885</v>
      </c>
      <c r="D46" s="284" t="s">
        <v>886</v>
      </c>
      <c r="E46" s="284" t="s">
        <v>117</v>
      </c>
      <c r="F46" s="284" t="s">
        <v>887</v>
      </c>
      <c r="G46" s="293">
        <v>0.35599999999999998</v>
      </c>
      <c r="H46" s="293">
        <v>0.43559999999999999</v>
      </c>
      <c r="I46" s="293"/>
      <c r="J46" s="293">
        <v>0.76</v>
      </c>
      <c r="K46" s="293"/>
      <c r="L46" s="284" t="s">
        <v>888</v>
      </c>
      <c r="M46" s="284" t="s">
        <v>866</v>
      </c>
      <c r="N46" s="284" t="s">
        <v>876</v>
      </c>
      <c r="O46" s="186" t="str">
        <f t="shared" si="0"/>
        <v>Gestión Docente</v>
      </c>
    </row>
    <row r="47" spans="1:15" ht="15.75" customHeight="1" x14ac:dyDescent="0.25">
      <c r="A47" s="282" t="s">
        <v>777</v>
      </c>
      <c r="B47" s="305" t="s">
        <v>861</v>
      </c>
      <c r="C47" s="284" t="s">
        <v>889</v>
      </c>
      <c r="D47" s="284" t="s">
        <v>890</v>
      </c>
      <c r="E47" s="284" t="s">
        <v>117</v>
      </c>
      <c r="F47" s="284" t="s">
        <v>891</v>
      </c>
      <c r="G47" s="293">
        <v>0.2</v>
      </c>
      <c r="H47" s="307">
        <v>0.66</v>
      </c>
      <c r="I47" s="307"/>
      <c r="J47" s="307">
        <v>1</v>
      </c>
      <c r="K47" s="307"/>
      <c r="L47" s="284" t="s">
        <v>892</v>
      </c>
      <c r="M47" s="284" t="s">
        <v>866</v>
      </c>
      <c r="N47" s="284" t="s">
        <v>876</v>
      </c>
      <c r="O47" s="186" t="str">
        <f t="shared" si="0"/>
        <v>Gestión Docente</v>
      </c>
    </row>
    <row r="48" spans="1:15" ht="15.75" customHeight="1" x14ac:dyDescent="0.25">
      <c r="A48" s="282" t="s">
        <v>777</v>
      </c>
      <c r="B48" s="305" t="s">
        <v>893</v>
      </c>
      <c r="C48" s="289" t="s">
        <v>894</v>
      </c>
      <c r="D48" s="284" t="s">
        <v>895</v>
      </c>
      <c r="E48" s="284" t="s">
        <v>117</v>
      </c>
      <c r="F48" s="284" t="s">
        <v>896</v>
      </c>
      <c r="G48" s="294">
        <v>0.93899999999999995</v>
      </c>
      <c r="H48" s="307">
        <v>0.96</v>
      </c>
      <c r="I48" s="307"/>
      <c r="J48" s="307">
        <v>1</v>
      </c>
      <c r="K48" s="307"/>
      <c r="L48" s="284" t="s">
        <v>897</v>
      </c>
      <c r="M48" s="308" t="s">
        <v>898</v>
      </c>
      <c r="N48" s="518" t="s">
        <v>876</v>
      </c>
      <c r="O48" s="186" t="str">
        <f t="shared" si="0"/>
        <v>Gestión de la Educación virtual</v>
      </c>
    </row>
    <row r="49" spans="1:15" ht="15.75" customHeight="1" x14ac:dyDescent="0.25">
      <c r="A49" s="282" t="s">
        <v>777</v>
      </c>
      <c r="B49" s="305" t="s">
        <v>893</v>
      </c>
      <c r="C49" s="289" t="s">
        <v>899</v>
      </c>
      <c r="D49" s="289" t="s">
        <v>900</v>
      </c>
      <c r="E49" s="284" t="s">
        <v>578</v>
      </c>
      <c r="F49" s="284" t="s">
        <v>901</v>
      </c>
      <c r="G49" s="286">
        <v>0</v>
      </c>
      <c r="H49" s="286">
        <v>1</v>
      </c>
      <c r="I49" s="286"/>
      <c r="J49" s="286">
        <v>3</v>
      </c>
      <c r="K49" s="286"/>
      <c r="L49" s="284" t="s">
        <v>902</v>
      </c>
      <c r="M49" s="308" t="s">
        <v>903</v>
      </c>
      <c r="N49" s="431"/>
      <c r="O49" s="186" t="str">
        <f t="shared" si="0"/>
        <v>Gestión de la Educación virtual</v>
      </c>
    </row>
    <row r="50" spans="1:15" ht="15.75" customHeight="1" x14ac:dyDescent="0.25">
      <c r="A50" s="282" t="s">
        <v>777</v>
      </c>
      <c r="B50" s="305" t="s">
        <v>893</v>
      </c>
      <c r="C50" s="289" t="s">
        <v>904</v>
      </c>
      <c r="D50" s="289" t="s">
        <v>905</v>
      </c>
      <c r="E50" s="284" t="s">
        <v>578</v>
      </c>
      <c r="F50" s="284" t="s">
        <v>906</v>
      </c>
      <c r="G50" s="286">
        <v>0</v>
      </c>
      <c r="H50" s="286">
        <v>1</v>
      </c>
      <c r="I50" s="286"/>
      <c r="J50" s="286">
        <v>3</v>
      </c>
      <c r="K50" s="286"/>
      <c r="L50" s="284" t="s">
        <v>907</v>
      </c>
      <c r="M50" s="308" t="s">
        <v>908</v>
      </c>
      <c r="N50" s="432"/>
      <c r="O50" s="186" t="str">
        <f t="shared" si="0"/>
        <v>Gestión de la Educación virtual</v>
      </c>
    </row>
    <row r="51" spans="1:15" ht="15.75" customHeight="1" x14ac:dyDescent="0.25">
      <c r="A51" s="282" t="s">
        <v>777</v>
      </c>
      <c r="B51" s="305" t="s">
        <v>909</v>
      </c>
      <c r="C51" s="289" t="s">
        <v>910</v>
      </c>
      <c r="D51" s="289" t="s">
        <v>911</v>
      </c>
      <c r="E51" s="284" t="s">
        <v>117</v>
      </c>
      <c r="F51" s="284" t="s">
        <v>912</v>
      </c>
      <c r="G51" s="290">
        <v>0.50239999999999996</v>
      </c>
      <c r="H51" s="293">
        <v>0.5</v>
      </c>
      <c r="I51" s="293"/>
      <c r="J51" s="293">
        <v>0.5</v>
      </c>
      <c r="K51" s="293"/>
      <c r="L51" s="284" t="s">
        <v>913</v>
      </c>
      <c r="M51" s="284" t="s">
        <v>914</v>
      </c>
      <c r="N51" s="518" t="s">
        <v>915</v>
      </c>
      <c r="O51" s="186" t="str">
        <f t="shared" si="0"/>
        <v>Gestión Académica Estudiantil</v>
      </c>
    </row>
    <row r="52" spans="1:15" ht="15.75" customHeight="1" x14ac:dyDescent="0.25">
      <c r="A52" s="282" t="s">
        <v>777</v>
      </c>
      <c r="B52" s="305" t="s">
        <v>909</v>
      </c>
      <c r="C52" s="289" t="s">
        <v>916</v>
      </c>
      <c r="D52" s="289" t="s">
        <v>917</v>
      </c>
      <c r="E52" s="284" t="s">
        <v>117</v>
      </c>
      <c r="F52" s="284" t="s">
        <v>918</v>
      </c>
      <c r="G52" s="290">
        <v>0.83</v>
      </c>
      <c r="H52" s="293">
        <v>0.8</v>
      </c>
      <c r="I52" s="293"/>
      <c r="J52" s="293">
        <v>0.8</v>
      </c>
      <c r="K52" s="293"/>
      <c r="L52" s="284" t="s">
        <v>919</v>
      </c>
      <c r="M52" s="284" t="s">
        <v>783</v>
      </c>
      <c r="N52" s="431"/>
      <c r="O52" s="186" t="str">
        <f t="shared" si="0"/>
        <v>Gestión Académica Estudiantil</v>
      </c>
    </row>
    <row r="53" spans="1:15" ht="15.75" customHeight="1" x14ac:dyDescent="0.25">
      <c r="A53" s="282" t="s">
        <v>777</v>
      </c>
      <c r="B53" s="305" t="s">
        <v>909</v>
      </c>
      <c r="C53" s="289" t="s">
        <v>920</v>
      </c>
      <c r="D53" s="306" t="s">
        <v>921</v>
      </c>
      <c r="E53" s="284" t="s">
        <v>117</v>
      </c>
      <c r="F53" s="284" t="s">
        <v>922</v>
      </c>
      <c r="G53" s="290">
        <v>0.87829999999999997</v>
      </c>
      <c r="H53" s="293">
        <f>100%-11%</f>
        <v>0.89</v>
      </c>
      <c r="I53" s="293"/>
      <c r="J53" s="293">
        <v>0.90100000000000002</v>
      </c>
      <c r="K53" s="293"/>
      <c r="L53" s="284" t="s">
        <v>923</v>
      </c>
      <c r="M53" s="284" t="s">
        <v>924</v>
      </c>
      <c r="N53" s="431"/>
      <c r="O53" s="186" t="str">
        <f t="shared" si="0"/>
        <v>Gestión Académica Estudiantil</v>
      </c>
    </row>
    <row r="54" spans="1:15" ht="15.75" customHeight="1" x14ac:dyDescent="0.25">
      <c r="A54" s="282" t="s">
        <v>777</v>
      </c>
      <c r="B54" s="305" t="s">
        <v>909</v>
      </c>
      <c r="C54" s="289" t="s">
        <v>925</v>
      </c>
      <c r="D54" s="289" t="s">
        <v>926</v>
      </c>
      <c r="E54" s="284" t="s">
        <v>117</v>
      </c>
      <c r="F54" s="284" t="s">
        <v>927</v>
      </c>
      <c r="G54" s="290">
        <v>0.49120000000000003</v>
      </c>
      <c r="H54" s="293">
        <v>0.50360000000000005</v>
      </c>
      <c r="I54" s="293"/>
      <c r="J54" s="293">
        <v>0.50360000000000005</v>
      </c>
      <c r="K54" s="293"/>
      <c r="L54" s="284" t="s">
        <v>928</v>
      </c>
      <c r="M54" s="284" t="s">
        <v>929</v>
      </c>
      <c r="N54" s="431"/>
      <c r="O54" s="186" t="str">
        <f t="shared" si="0"/>
        <v>Gestión Académica Estudiantil</v>
      </c>
    </row>
    <row r="55" spans="1:15" ht="15.75" customHeight="1" x14ac:dyDescent="0.25">
      <c r="A55" s="282" t="s">
        <v>777</v>
      </c>
      <c r="B55" s="305" t="s">
        <v>909</v>
      </c>
      <c r="C55" s="289" t="s">
        <v>930</v>
      </c>
      <c r="D55" s="306" t="s">
        <v>931</v>
      </c>
      <c r="E55" s="284" t="s">
        <v>117</v>
      </c>
      <c r="F55" s="284" t="s">
        <v>932</v>
      </c>
      <c r="G55" s="290">
        <v>0.69350000000000001</v>
      </c>
      <c r="H55" s="290">
        <v>0.65</v>
      </c>
      <c r="I55" s="290"/>
      <c r="J55" s="290" t="s">
        <v>693</v>
      </c>
      <c r="K55" s="290"/>
      <c r="L55" s="284" t="s">
        <v>933</v>
      </c>
      <c r="M55" s="284" t="s">
        <v>929</v>
      </c>
      <c r="N55" s="431"/>
      <c r="O55" s="186" t="str">
        <f t="shared" si="0"/>
        <v>Gestión Académica Estudiantil</v>
      </c>
    </row>
    <row r="56" spans="1:15" ht="15.75" customHeight="1" x14ac:dyDescent="0.25">
      <c r="A56" s="282" t="s">
        <v>777</v>
      </c>
      <c r="B56" s="305" t="s">
        <v>909</v>
      </c>
      <c r="C56" s="309" t="s">
        <v>934</v>
      </c>
      <c r="D56" s="309" t="s">
        <v>935</v>
      </c>
      <c r="E56" s="310" t="s">
        <v>117</v>
      </c>
      <c r="F56" s="309" t="s">
        <v>936</v>
      </c>
      <c r="G56" s="311">
        <v>0.86</v>
      </c>
      <c r="H56" s="312">
        <v>0.9</v>
      </c>
      <c r="I56" s="313"/>
      <c r="J56" s="312">
        <v>0.90100000000000002</v>
      </c>
      <c r="K56" s="313"/>
      <c r="L56" s="309" t="s">
        <v>937</v>
      </c>
      <c r="M56" s="310" t="s">
        <v>929</v>
      </c>
      <c r="N56" s="445"/>
      <c r="O56" s="186" t="str">
        <f t="shared" si="0"/>
        <v>Gestión Académica Estudiantil</v>
      </c>
    </row>
    <row r="57" spans="1:15" ht="15.75" customHeight="1" x14ac:dyDescent="0.25">
      <c r="A57" s="314" t="s">
        <v>938</v>
      </c>
      <c r="B57" s="315" t="s">
        <v>939</v>
      </c>
      <c r="C57" s="316" t="s">
        <v>940</v>
      </c>
      <c r="D57" s="317" t="s">
        <v>941</v>
      </c>
      <c r="E57" s="317" t="s">
        <v>117</v>
      </c>
      <c r="F57" s="318" t="s">
        <v>942</v>
      </c>
      <c r="G57" s="318">
        <v>0</v>
      </c>
      <c r="H57" s="318">
        <v>0.01</v>
      </c>
      <c r="I57" s="318"/>
      <c r="J57" s="318">
        <v>0.4</v>
      </c>
      <c r="K57" s="318"/>
      <c r="L57" s="317" t="s">
        <v>943</v>
      </c>
      <c r="M57" s="319" t="s">
        <v>613</v>
      </c>
      <c r="N57" s="319" t="s">
        <v>944</v>
      </c>
      <c r="O57" s="186" t="str">
        <f t="shared" si="0"/>
        <v>FORMACIÓN PARA LA VIDA</v>
      </c>
    </row>
    <row r="58" spans="1:15" ht="15.75" customHeight="1" x14ac:dyDescent="0.25">
      <c r="A58" s="314" t="s">
        <v>938</v>
      </c>
      <c r="B58" s="315" t="s">
        <v>939</v>
      </c>
      <c r="C58" s="316" t="s">
        <v>945</v>
      </c>
      <c r="D58" s="317" t="s">
        <v>946</v>
      </c>
      <c r="E58" s="317" t="s">
        <v>117</v>
      </c>
      <c r="F58" s="318" t="s">
        <v>947</v>
      </c>
      <c r="G58" s="320">
        <v>0.56200000000000006</v>
      </c>
      <c r="H58" s="318">
        <v>0.7</v>
      </c>
      <c r="I58" s="318"/>
      <c r="J58" s="318">
        <v>1</v>
      </c>
      <c r="K58" s="318"/>
      <c r="L58" s="317" t="s">
        <v>948</v>
      </c>
      <c r="M58" s="319" t="s">
        <v>613</v>
      </c>
      <c r="N58" s="319" t="s">
        <v>949</v>
      </c>
      <c r="O58" s="186" t="str">
        <f t="shared" si="0"/>
        <v>FORMACIÓN PARA LA VIDA</v>
      </c>
    </row>
    <row r="59" spans="1:15" ht="15.75" customHeight="1" x14ac:dyDescent="0.25">
      <c r="A59" s="314" t="s">
        <v>938</v>
      </c>
      <c r="B59" s="315" t="s">
        <v>939</v>
      </c>
      <c r="C59" s="316" t="s">
        <v>950</v>
      </c>
      <c r="D59" s="317" t="s">
        <v>951</v>
      </c>
      <c r="E59" s="317" t="s">
        <v>117</v>
      </c>
      <c r="F59" s="318" t="s">
        <v>952</v>
      </c>
      <c r="G59" s="318">
        <v>0.81</v>
      </c>
      <c r="H59" s="318">
        <v>0.85</v>
      </c>
      <c r="I59" s="318"/>
      <c r="J59" s="318">
        <v>1</v>
      </c>
      <c r="K59" s="318"/>
      <c r="L59" s="317" t="s">
        <v>953</v>
      </c>
      <c r="M59" s="319" t="s">
        <v>613</v>
      </c>
      <c r="N59" s="319" t="s">
        <v>949</v>
      </c>
      <c r="O59" s="186" t="str">
        <f t="shared" si="0"/>
        <v>FORMACIÓN PARA LA VIDA</v>
      </c>
    </row>
    <row r="60" spans="1:15" ht="15.75" customHeight="1" x14ac:dyDescent="0.25">
      <c r="A60" s="314" t="s">
        <v>938</v>
      </c>
      <c r="B60" s="315" t="s">
        <v>939</v>
      </c>
      <c r="C60" s="316" t="s">
        <v>954</v>
      </c>
      <c r="D60" s="317" t="s">
        <v>955</v>
      </c>
      <c r="E60" s="317" t="s">
        <v>117</v>
      </c>
      <c r="F60" s="318" t="s">
        <v>956</v>
      </c>
      <c r="G60" s="321">
        <v>0.63690000000000002</v>
      </c>
      <c r="H60" s="318">
        <v>0.64</v>
      </c>
      <c r="I60" s="318"/>
      <c r="J60" s="318">
        <v>0.7</v>
      </c>
      <c r="K60" s="318"/>
      <c r="L60" s="317" t="s">
        <v>957</v>
      </c>
      <c r="M60" s="319" t="s">
        <v>613</v>
      </c>
      <c r="N60" s="319" t="s">
        <v>958</v>
      </c>
      <c r="O60" s="186" t="str">
        <f t="shared" si="0"/>
        <v>FORMACIÓN PARA LA VIDA</v>
      </c>
    </row>
    <row r="61" spans="1:15" ht="15.75" customHeight="1" x14ac:dyDescent="0.25">
      <c r="A61" s="314" t="s">
        <v>938</v>
      </c>
      <c r="B61" s="315" t="s">
        <v>959</v>
      </c>
      <c r="C61" s="322" t="s">
        <v>960</v>
      </c>
      <c r="D61" s="322" t="s">
        <v>961</v>
      </c>
      <c r="E61" s="322" t="s">
        <v>962</v>
      </c>
      <c r="F61" s="322" t="s">
        <v>963</v>
      </c>
      <c r="G61" s="321" t="s">
        <v>964</v>
      </c>
      <c r="H61" s="323" t="s">
        <v>965</v>
      </c>
      <c r="I61" s="323"/>
      <c r="J61" s="323" t="s">
        <v>966</v>
      </c>
      <c r="K61" s="323"/>
      <c r="L61" s="317" t="s">
        <v>967</v>
      </c>
      <c r="M61" s="322" t="s">
        <v>613</v>
      </c>
      <c r="N61" s="324" t="s">
        <v>968</v>
      </c>
      <c r="O61" s="186" t="str">
        <f t="shared" si="0"/>
        <v>Gestión Estratégica</v>
      </c>
    </row>
    <row r="62" spans="1:15" ht="15.75" customHeight="1" x14ac:dyDescent="0.25">
      <c r="A62" s="314" t="s">
        <v>938</v>
      </c>
      <c r="B62" s="315" t="s">
        <v>969</v>
      </c>
      <c r="C62" s="316" t="s">
        <v>970</v>
      </c>
      <c r="D62" s="319" t="s">
        <v>971</v>
      </c>
      <c r="E62" s="317" t="s">
        <v>633</v>
      </c>
      <c r="F62" s="319" t="s">
        <v>972</v>
      </c>
      <c r="G62" s="325">
        <v>2</v>
      </c>
      <c r="H62" s="325">
        <v>2</v>
      </c>
      <c r="I62" s="325"/>
      <c r="J62" s="325">
        <v>3</v>
      </c>
      <c r="K62" s="325"/>
      <c r="L62" s="317" t="s">
        <v>973</v>
      </c>
      <c r="M62" s="322" t="s">
        <v>613</v>
      </c>
      <c r="N62" s="324" t="s">
        <v>974</v>
      </c>
      <c r="O62" s="186" t="str">
        <f t="shared" si="0"/>
        <v>GESTIÓN SOCIAL</v>
      </c>
    </row>
    <row r="63" spans="1:15" ht="15.75" customHeight="1" x14ac:dyDescent="0.25">
      <c r="A63" s="314" t="s">
        <v>938</v>
      </c>
      <c r="B63" s="315" t="s">
        <v>969</v>
      </c>
      <c r="C63" s="326" t="s">
        <v>975</v>
      </c>
      <c r="D63" s="319" t="s">
        <v>616</v>
      </c>
      <c r="E63" s="317" t="s">
        <v>117</v>
      </c>
      <c r="F63" s="319" t="s">
        <v>976</v>
      </c>
      <c r="G63" s="321">
        <v>0.77410000000000001</v>
      </c>
      <c r="H63" s="327">
        <v>0.75</v>
      </c>
      <c r="I63" s="327"/>
      <c r="J63" s="327">
        <v>0.94</v>
      </c>
      <c r="K63" s="327"/>
      <c r="L63" s="317" t="s">
        <v>977</v>
      </c>
      <c r="M63" s="322" t="s">
        <v>613</v>
      </c>
      <c r="N63" s="324" t="s">
        <v>978</v>
      </c>
      <c r="O63" s="186" t="str">
        <f t="shared" si="0"/>
        <v>GESTIÓN SOCIAL</v>
      </c>
    </row>
    <row r="64" spans="1:15" ht="15.75" customHeight="1" x14ac:dyDescent="0.25">
      <c r="A64" s="314" t="s">
        <v>938</v>
      </c>
      <c r="B64" s="315" t="s">
        <v>969</v>
      </c>
      <c r="C64" s="316" t="s">
        <v>979</v>
      </c>
      <c r="D64" s="319" t="s">
        <v>980</v>
      </c>
      <c r="E64" s="317" t="s">
        <v>117</v>
      </c>
      <c r="F64" s="319" t="s">
        <v>981</v>
      </c>
      <c r="G64" s="321">
        <v>1</v>
      </c>
      <c r="H64" s="327">
        <v>0.9</v>
      </c>
      <c r="I64" s="327"/>
      <c r="J64" s="327">
        <v>0.9</v>
      </c>
      <c r="K64" s="327"/>
      <c r="L64" s="317" t="s">
        <v>982</v>
      </c>
      <c r="M64" s="322" t="s">
        <v>613</v>
      </c>
      <c r="N64" s="324" t="s">
        <v>978</v>
      </c>
      <c r="O64" s="186" t="str">
        <f t="shared" si="0"/>
        <v>GESTIÓN SOCIAL</v>
      </c>
    </row>
    <row r="65" spans="1:15" ht="15.75" customHeight="1" x14ac:dyDescent="0.25">
      <c r="A65" s="314" t="s">
        <v>938</v>
      </c>
      <c r="B65" s="315" t="s">
        <v>969</v>
      </c>
      <c r="C65" s="326" t="s">
        <v>983</v>
      </c>
      <c r="D65" s="328" t="s">
        <v>984</v>
      </c>
      <c r="E65" s="317" t="s">
        <v>117</v>
      </c>
      <c r="F65" s="319" t="s">
        <v>985</v>
      </c>
      <c r="G65" s="325">
        <v>4.2</v>
      </c>
      <c r="H65" s="325">
        <v>3</v>
      </c>
      <c r="I65" s="325"/>
      <c r="J65" s="325">
        <v>5</v>
      </c>
      <c r="K65" s="325"/>
      <c r="L65" s="317" t="s">
        <v>986</v>
      </c>
      <c r="M65" s="322" t="s">
        <v>613</v>
      </c>
      <c r="N65" s="324" t="s">
        <v>978</v>
      </c>
      <c r="O65" s="186" t="str">
        <f t="shared" si="0"/>
        <v>GESTIÓN SOCIAL</v>
      </c>
    </row>
    <row r="66" spans="1:15" ht="15.75" customHeight="1" x14ac:dyDescent="0.25">
      <c r="A66" s="314" t="s">
        <v>938</v>
      </c>
      <c r="B66" s="329" t="s">
        <v>987</v>
      </c>
      <c r="C66" s="316" t="s">
        <v>988</v>
      </c>
      <c r="D66" s="319" t="s">
        <v>989</v>
      </c>
      <c r="E66" s="317" t="s">
        <v>117</v>
      </c>
      <c r="F66" s="319" t="s">
        <v>990</v>
      </c>
      <c r="G66" s="320">
        <v>0.997</v>
      </c>
      <c r="H66" s="327">
        <v>1</v>
      </c>
      <c r="I66" s="327"/>
      <c r="J66" s="327">
        <v>1</v>
      </c>
      <c r="K66" s="327"/>
      <c r="L66" s="317" t="s">
        <v>991</v>
      </c>
      <c r="M66" s="322" t="s">
        <v>613</v>
      </c>
      <c r="N66" s="324" t="s">
        <v>992</v>
      </c>
      <c r="O66" s="186" t="str">
        <f t="shared" si="0"/>
        <v>PAI</v>
      </c>
    </row>
    <row r="67" spans="1:15" ht="15.75" customHeight="1" x14ac:dyDescent="0.25">
      <c r="A67" s="314" t="s">
        <v>938</v>
      </c>
      <c r="B67" s="329" t="s">
        <v>987</v>
      </c>
      <c r="C67" s="316" t="s">
        <v>993</v>
      </c>
      <c r="D67" s="322" t="s">
        <v>994</v>
      </c>
      <c r="E67" s="326" t="s">
        <v>117</v>
      </c>
      <c r="F67" s="322" t="s">
        <v>995</v>
      </c>
      <c r="G67" s="321">
        <v>0.70340000000000003</v>
      </c>
      <c r="H67" s="327">
        <v>0.75</v>
      </c>
      <c r="I67" s="327"/>
      <c r="J67" s="327">
        <v>0.94</v>
      </c>
      <c r="K67" s="327"/>
      <c r="L67" s="317" t="s">
        <v>996</v>
      </c>
      <c r="M67" s="322" t="s">
        <v>613</v>
      </c>
      <c r="N67" s="324" t="s">
        <v>992</v>
      </c>
      <c r="O67" s="186" t="str">
        <f t="shared" si="0"/>
        <v>PAI</v>
      </c>
    </row>
    <row r="68" spans="1:15" ht="15.75" customHeight="1" x14ac:dyDescent="0.25">
      <c r="A68" s="314" t="s">
        <v>938</v>
      </c>
      <c r="B68" s="330" t="s">
        <v>997</v>
      </c>
      <c r="C68" s="331" t="s">
        <v>998</v>
      </c>
      <c r="D68" s="332" t="s">
        <v>999</v>
      </c>
      <c r="E68" s="326" t="s">
        <v>117</v>
      </c>
      <c r="F68" s="332" t="s">
        <v>1000</v>
      </c>
      <c r="G68" s="321">
        <v>0.34789999999999999</v>
      </c>
      <c r="H68" s="327">
        <v>0.3</v>
      </c>
      <c r="I68" s="327"/>
      <c r="J68" s="327">
        <v>0.2</v>
      </c>
      <c r="K68" s="327"/>
      <c r="L68" s="317" t="s">
        <v>1001</v>
      </c>
      <c r="M68" s="322" t="s">
        <v>613</v>
      </c>
      <c r="N68" s="317" t="s">
        <v>1002</v>
      </c>
      <c r="O68" s="186" t="str">
        <f t="shared" si="0"/>
        <v>PROMOCIÓN DE LA SALUD INTEGRAL</v>
      </c>
    </row>
    <row r="69" spans="1:15" ht="15.75" customHeight="1" x14ac:dyDescent="0.25">
      <c r="A69" s="333" t="s">
        <v>1003</v>
      </c>
      <c r="B69" s="334" t="s">
        <v>1004</v>
      </c>
      <c r="C69" s="335" t="s">
        <v>1005</v>
      </c>
      <c r="D69" s="336" t="s">
        <v>1006</v>
      </c>
      <c r="E69" s="337" t="s">
        <v>622</v>
      </c>
      <c r="F69" s="335" t="s">
        <v>1007</v>
      </c>
      <c r="G69" s="335">
        <v>193</v>
      </c>
      <c r="H69" s="335">
        <v>198</v>
      </c>
      <c r="I69" s="335"/>
      <c r="J69" s="335">
        <v>218</v>
      </c>
      <c r="K69" s="335"/>
      <c r="L69" s="335" t="s">
        <v>1008</v>
      </c>
      <c r="M69" s="335" t="s">
        <v>625</v>
      </c>
      <c r="N69" s="335" t="s">
        <v>1009</v>
      </c>
      <c r="O69" s="186" t="str">
        <f t="shared" si="0"/>
        <v>CREACIÓN Y TRANSFORMACIÓN  DEL CONOCIMIENTO</v>
      </c>
    </row>
    <row r="70" spans="1:15" ht="15.75" customHeight="1" x14ac:dyDescent="0.25">
      <c r="A70" s="333" t="s">
        <v>1003</v>
      </c>
      <c r="B70" s="338" t="s">
        <v>1004</v>
      </c>
      <c r="C70" s="339" t="s">
        <v>1010</v>
      </c>
      <c r="D70" s="340" t="s">
        <v>1011</v>
      </c>
      <c r="E70" s="341" t="s">
        <v>622</v>
      </c>
      <c r="F70" s="340" t="s">
        <v>1012</v>
      </c>
      <c r="G70" s="342">
        <v>12</v>
      </c>
      <c r="H70" s="342">
        <v>10</v>
      </c>
      <c r="I70" s="340"/>
      <c r="J70" s="340">
        <v>17</v>
      </c>
      <c r="K70" s="340"/>
      <c r="L70" s="340" t="s">
        <v>1013</v>
      </c>
      <c r="M70" s="342" t="s">
        <v>625</v>
      </c>
      <c r="N70" s="342" t="s">
        <v>1009</v>
      </c>
      <c r="O70" s="186" t="str">
        <f t="shared" si="0"/>
        <v>CREACIÓN Y TRANSFORMACIÓN  DEL CONOCIMIENTO</v>
      </c>
    </row>
    <row r="71" spans="1:15" ht="15.75" customHeight="1" x14ac:dyDescent="0.25">
      <c r="A71" s="333" t="s">
        <v>1003</v>
      </c>
      <c r="B71" s="334" t="s">
        <v>1004</v>
      </c>
      <c r="C71" s="342" t="s">
        <v>1014</v>
      </c>
      <c r="D71" s="340" t="s">
        <v>1015</v>
      </c>
      <c r="E71" s="341" t="s">
        <v>622</v>
      </c>
      <c r="F71" s="340" t="s">
        <v>1016</v>
      </c>
      <c r="G71" s="342">
        <v>6</v>
      </c>
      <c r="H71" s="342">
        <v>9</v>
      </c>
      <c r="I71" s="340"/>
      <c r="J71" s="340">
        <v>12</v>
      </c>
      <c r="K71" s="340"/>
      <c r="L71" s="340" t="s">
        <v>1017</v>
      </c>
      <c r="M71" s="342" t="s">
        <v>625</v>
      </c>
      <c r="N71" s="342" t="s">
        <v>1009</v>
      </c>
      <c r="O71" s="186" t="str">
        <f t="shared" si="0"/>
        <v>CREACIÓN Y TRANSFORMACIÓN  DEL CONOCIMIENTO</v>
      </c>
    </row>
    <row r="72" spans="1:15" ht="15.75" customHeight="1" x14ac:dyDescent="0.25">
      <c r="A72" s="333" t="s">
        <v>1003</v>
      </c>
      <c r="B72" s="343" t="s">
        <v>670</v>
      </c>
      <c r="C72" s="342" t="s">
        <v>1018</v>
      </c>
      <c r="D72" s="340" t="s">
        <v>1019</v>
      </c>
      <c r="E72" s="341" t="s">
        <v>622</v>
      </c>
      <c r="F72" s="342" t="s">
        <v>1020</v>
      </c>
      <c r="G72" s="342">
        <v>82</v>
      </c>
      <c r="H72" s="342">
        <v>82</v>
      </c>
      <c r="I72" s="342"/>
      <c r="J72" s="342">
        <v>85</v>
      </c>
      <c r="K72" s="342"/>
      <c r="L72" s="342" t="s">
        <v>1021</v>
      </c>
      <c r="M72" s="342" t="s">
        <v>1022</v>
      </c>
      <c r="N72" s="342" t="s">
        <v>1009</v>
      </c>
      <c r="O72" s="186" t="str">
        <f t="shared" si="0"/>
        <v>DESARROLLO INSTITUCIONAL</v>
      </c>
    </row>
    <row r="73" spans="1:15" ht="15.75" customHeight="1" x14ac:dyDescent="0.25">
      <c r="A73" s="333" t="s">
        <v>1003</v>
      </c>
      <c r="B73" s="343" t="s">
        <v>670</v>
      </c>
      <c r="C73" s="342" t="s">
        <v>1023</v>
      </c>
      <c r="D73" s="342" t="s">
        <v>1024</v>
      </c>
      <c r="E73" s="341" t="s">
        <v>117</v>
      </c>
      <c r="F73" s="342" t="s">
        <v>1025</v>
      </c>
      <c r="G73" s="344">
        <v>0.77</v>
      </c>
      <c r="H73" s="344">
        <v>0.8</v>
      </c>
      <c r="I73" s="344"/>
      <c r="J73" s="344">
        <v>0.8</v>
      </c>
      <c r="K73" s="344"/>
      <c r="L73" s="342" t="s">
        <v>1026</v>
      </c>
      <c r="M73" s="342" t="s">
        <v>1027</v>
      </c>
      <c r="N73" s="342" t="s">
        <v>1009</v>
      </c>
      <c r="O73" s="186" t="str">
        <f t="shared" si="0"/>
        <v>DESARROLLO INSTITUCIONAL</v>
      </c>
    </row>
    <row r="74" spans="1:15" ht="15.75" customHeight="1" x14ac:dyDescent="0.25">
      <c r="A74" s="333" t="s">
        <v>1003</v>
      </c>
      <c r="B74" s="343" t="s">
        <v>670</v>
      </c>
      <c r="C74" s="345" t="s">
        <v>1028</v>
      </c>
      <c r="D74" s="345" t="s">
        <v>1029</v>
      </c>
      <c r="E74" s="341" t="s">
        <v>622</v>
      </c>
      <c r="F74" s="345" t="s">
        <v>1030</v>
      </c>
      <c r="G74" s="345">
        <v>34</v>
      </c>
      <c r="H74" s="345">
        <v>40</v>
      </c>
      <c r="I74" s="345"/>
      <c r="J74" s="345">
        <v>24</v>
      </c>
      <c r="K74" s="345"/>
      <c r="L74" s="345" t="s">
        <v>1031</v>
      </c>
      <c r="M74" s="345" t="s">
        <v>1032</v>
      </c>
      <c r="N74" s="345" t="s">
        <v>1009</v>
      </c>
      <c r="O74" s="186" t="str">
        <f t="shared" si="0"/>
        <v>DESARROLLO INSTITUCIONAL</v>
      </c>
    </row>
    <row r="75" spans="1:15" ht="15.75" customHeight="1" x14ac:dyDescent="0.25">
      <c r="A75" s="333" t="s">
        <v>1003</v>
      </c>
      <c r="B75" s="343" t="s">
        <v>670</v>
      </c>
      <c r="C75" s="342" t="s">
        <v>1033</v>
      </c>
      <c r="D75" s="346" t="s">
        <v>1034</v>
      </c>
      <c r="E75" s="347" t="s">
        <v>838</v>
      </c>
      <c r="F75" s="342" t="s">
        <v>1035</v>
      </c>
      <c r="G75" s="342">
        <v>0</v>
      </c>
      <c r="H75" s="347">
        <v>1.2</v>
      </c>
      <c r="I75" s="347"/>
      <c r="J75" s="347" t="s">
        <v>693</v>
      </c>
      <c r="K75" s="347"/>
      <c r="L75" s="342" t="s">
        <v>1036</v>
      </c>
      <c r="M75" s="340" t="s">
        <v>1037</v>
      </c>
      <c r="N75" s="342" t="s">
        <v>1009</v>
      </c>
      <c r="O75" s="186" t="str">
        <f t="shared" si="0"/>
        <v>DESARROLLO INSTITUCIONAL</v>
      </c>
    </row>
    <row r="76" spans="1:15" ht="15.75" customHeight="1" x14ac:dyDescent="0.25">
      <c r="A76" s="333" t="s">
        <v>1003</v>
      </c>
      <c r="B76" s="343" t="s">
        <v>1038</v>
      </c>
      <c r="C76" s="335" t="s">
        <v>1039</v>
      </c>
      <c r="D76" s="335" t="s">
        <v>1040</v>
      </c>
      <c r="E76" s="341" t="s">
        <v>622</v>
      </c>
      <c r="F76" s="335" t="s">
        <v>1041</v>
      </c>
      <c r="G76" s="335">
        <v>67</v>
      </c>
      <c r="H76" s="335">
        <v>12</v>
      </c>
      <c r="I76" s="335"/>
      <c r="J76" s="335">
        <v>125</v>
      </c>
      <c r="K76" s="335"/>
      <c r="L76" s="335" t="s">
        <v>1042</v>
      </c>
      <c r="M76" s="336" t="s">
        <v>1043</v>
      </c>
      <c r="N76" s="342" t="s">
        <v>1044</v>
      </c>
      <c r="O76" s="186" t="str">
        <f t="shared" si="0"/>
        <v>GESTIÓN, TRANSFERENCIA O APLICACIÓN DEL CONOCIMIENTO</v>
      </c>
    </row>
    <row r="77" spans="1:15" ht="15.75" customHeight="1" x14ac:dyDescent="0.25">
      <c r="A77" s="333" t="s">
        <v>1003</v>
      </c>
      <c r="B77" s="343" t="s">
        <v>1038</v>
      </c>
      <c r="C77" s="342" t="s">
        <v>1045</v>
      </c>
      <c r="D77" s="340" t="s">
        <v>1046</v>
      </c>
      <c r="E77" s="341" t="s">
        <v>622</v>
      </c>
      <c r="F77" s="342" t="s">
        <v>1047</v>
      </c>
      <c r="G77" s="342">
        <v>4243</v>
      </c>
      <c r="H77" s="342">
        <v>1000</v>
      </c>
      <c r="I77" s="342"/>
      <c r="J77" s="342">
        <v>200</v>
      </c>
      <c r="K77" s="342"/>
      <c r="L77" s="342" t="s">
        <v>1048</v>
      </c>
      <c r="M77" s="342"/>
      <c r="N77" s="335" t="s">
        <v>1044</v>
      </c>
      <c r="O77" s="186" t="str">
        <f t="shared" si="0"/>
        <v>GESTIÓN, TRANSFERENCIA O APLICACIÓN DEL CONOCIMIENTO</v>
      </c>
    </row>
    <row r="78" spans="1:15" ht="15.75" customHeight="1" x14ac:dyDescent="0.25">
      <c r="A78" s="333" t="s">
        <v>1003</v>
      </c>
      <c r="B78" s="343" t="s">
        <v>1049</v>
      </c>
      <c r="C78" s="342" t="s">
        <v>1050</v>
      </c>
      <c r="D78" s="342" t="s">
        <v>1051</v>
      </c>
      <c r="E78" s="341" t="s">
        <v>633</v>
      </c>
      <c r="F78" s="342" t="s">
        <v>1052</v>
      </c>
      <c r="G78" s="342">
        <v>68</v>
      </c>
      <c r="H78" s="342">
        <v>68</v>
      </c>
      <c r="I78" s="342"/>
      <c r="J78" s="342">
        <v>70</v>
      </c>
      <c r="K78" s="342"/>
      <c r="L78" s="342" t="s">
        <v>1053</v>
      </c>
      <c r="M78" s="342" t="s">
        <v>1054</v>
      </c>
      <c r="N78" s="348" t="s">
        <v>1055</v>
      </c>
      <c r="O78" s="186" t="str">
        <f t="shared" si="0"/>
        <v>Generación de desarrollo social y cultural a través de la extensión</v>
      </c>
    </row>
    <row r="79" spans="1:15" ht="15.75" customHeight="1" x14ac:dyDescent="0.25">
      <c r="A79" s="333" t="s">
        <v>1003</v>
      </c>
      <c r="B79" s="343" t="s">
        <v>1049</v>
      </c>
      <c r="C79" s="342" t="s">
        <v>1056</v>
      </c>
      <c r="D79" s="342" t="s">
        <v>1057</v>
      </c>
      <c r="E79" s="341" t="s">
        <v>633</v>
      </c>
      <c r="F79" s="342" t="s">
        <v>1058</v>
      </c>
      <c r="G79" s="342" t="s">
        <v>693</v>
      </c>
      <c r="H79" s="342">
        <v>610</v>
      </c>
      <c r="I79" s="342"/>
      <c r="J79" s="342" t="s">
        <v>693</v>
      </c>
      <c r="K79" s="342"/>
      <c r="L79" s="341" t="s">
        <v>1059</v>
      </c>
      <c r="M79" s="341" t="s">
        <v>1060</v>
      </c>
      <c r="N79" s="348" t="s">
        <v>1055</v>
      </c>
      <c r="O79" s="186" t="str">
        <f t="shared" si="0"/>
        <v>Generación de desarrollo social y cultural a través de la extensión</v>
      </c>
    </row>
    <row r="80" spans="1:15" ht="15.75" customHeight="1" x14ac:dyDescent="0.25">
      <c r="A80" s="333" t="s">
        <v>1003</v>
      </c>
      <c r="B80" s="343" t="s">
        <v>1049</v>
      </c>
      <c r="C80" s="342" t="s">
        <v>1061</v>
      </c>
      <c r="D80" s="342" t="s">
        <v>1062</v>
      </c>
      <c r="E80" s="341" t="s">
        <v>633</v>
      </c>
      <c r="F80" s="349" t="s">
        <v>1063</v>
      </c>
      <c r="G80" s="342" t="s">
        <v>693</v>
      </c>
      <c r="H80" s="342">
        <v>155</v>
      </c>
      <c r="I80" s="342"/>
      <c r="J80" s="342" t="s">
        <v>693</v>
      </c>
      <c r="K80" s="342"/>
      <c r="L80" s="341" t="s">
        <v>1064</v>
      </c>
      <c r="M80" s="341" t="s">
        <v>1065</v>
      </c>
      <c r="N80" s="348" t="s">
        <v>1055</v>
      </c>
      <c r="O80" s="186" t="str">
        <f t="shared" si="0"/>
        <v>Generación de desarrollo social y cultural a través de la extensión</v>
      </c>
    </row>
    <row r="81" spans="1:15" ht="15.75" customHeight="1" x14ac:dyDescent="0.25">
      <c r="A81" s="333" t="s">
        <v>1003</v>
      </c>
      <c r="B81" s="343" t="s">
        <v>1049</v>
      </c>
      <c r="C81" s="342" t="s">
        <v>1066</v>
      </c>
      <c r="D81" s="342" t="s">
        <v>1067</v>
      </c>
      <c r="E81" s="341" t="s">
        <v>633</v>
      </c>
      <c r="F81" s="342" t="s">
        <v>1068</v>
      </c>
      <c r="G81" s="342" t="s">
        <v>693</v>
      </c>
      <c r="H81" s="342">
        <v>1800</v>
      </c>
      <c r="I81" s="342"/>
      <c r="J81" s="342" t="s">
        <v>693</v>
      </c>
      <c r="K81" s="342"/>
      <c r="L81" s="341" t="s">
        <v>1069</v>
      </c>
      <c r="M81" s="341" t="s">
        <v>1070</v>
      </c>
      <c r="N81" s="341" t="s">
        <v>1071</v>
      </c>
      <c r="O81" s="186" t="str">
        <f t="shared" si="0"/>
        <v>Generación de desarrollo social y cultural a través de la extensión</v>
      </c>
    </row>
    <row r="82" spans="1:15" ht="15.75" customHeight="1" x14ac:dyDescent="0.25">
      <c r="A82" s="333" t="s">
        <v>1003</v>
      </c>
      <c r="B82" s="343" t="s">
        <v>1049</v>
      </c>
      <c r="C82" s="342" t="s">
        <v>1072</v>
      </c>
      <c r="D82" s="342" t="s">
        <v>1073</v>
      </c>
      <c r="E82" s="341" t="s">
        <v>633</v>
      </c>
      <c r="F82" s="342" t="s">
        <v>1074</v>
      </c>
      <c r="G82" s="342" t="s">
        <v>693</v>
      </c>
      <c r="H82" s="342">
        <v>20</v>
      </c>
      <c r="I82" s="342"/>
      <c r="J82" s="342" t="s">
        <v>693</v>
      </c>
      <c r="K82" s="342"/>
      <c r="L82" s="341" t="s">
        <v>1075</v>
      </c>
      <c r="M82" s="342" t="s">
        <v>1076</v>
      </c>
      <c r="N82" s="341" t="s">
        <v>1071</v>
      </c>
      <c r="O82" s="186" t="str">
        <f t="shared" si="0"/>
        <v>Generación de desarrollo social y cultural a través de la extensión</v>
      </c>
    </row>
    <row r="83" spans="1:15" ht="15.75" customHeight="1" x14ac:dyDescent="0.25">
      <c r="A83" s="350" t="s">
        <v>1077</v>
      </c>
      <c r="B83" s="351" t="s">
        <v>1078</v>
      </c>
      <c r="C83" s="352" t="s">
        <v>1079</v>
      </c>
      <c r="D83" s="353" t="s">
        <v>1080</v>
      </c>
      <c r="E83" s="352" t="s">
        <v>117</v>
      </c>
      <c r="F83" s="352" t="s">
        <v>1081</v>
      </c>
      <c r="G83" s="354">
        <v>0.1</v>
      </c>
      <c r="H83" s="355">
        <v>0.1</v>
      </c>
      <c r="I83" s="355"/>
      <c r="J83" s="355">
        <v>0.2</v>
      </c>
      <c r="K83" s="355"/>
      <c r="L83" s="355" t="s">
        <v>1082</v>
      </c>
      <c r="M83" s="352" t="s">
        <v>1083</v>
      </c>
      <c r="N83" s="352" t="s">
        <v>1084</v>
      </c>
      <c r="O83" s="186" t="str">
        <f t="shared" si="0"/>
        <v>Nivel de internacionalización</v>
      </c>
    </row>
    <row r="84" spans="1:15" ht="15.75" customHeight="1" x14ac:dyDescent="0.25">
      <c r="A84" s="350" t="s">
        <v>1077</v>
      </c>
      <c r="B84" s="351" t="s">
        <v>1078</v>
      </c>
      <c r="C84" s="352" t="s">
        <v>1085</v>
      </c>
      <c r="D84" s="353" t="s">
        <v>1086</v>
      </c>
      <c r="E84" s="352" t="s">
        <v>117</v>
      </c>
      <c r="F84" s="352" t="s">
        <v>1087</v>
      </c>
      <c r="G84" s="354">
        <v>0.372</v>
      </c>
      <c r="H84" s="355">
        <v>0.4</v>
      </c>
      <c r="I84" s="355"/>
      <c r="J84" s="355">
        <v>0.5</v>
      </c>
      <c r="K84" s="355"/>
      <c r="L84" s="355" t="s">
        <v>1088</v>
      </c>
      <c r="M84" s="352" t="s">
        <v>1083</v>
      </c>
      <c r="N84" s="352" t="s">
        <v>1084</v>
      </c>
      <c r="O84" s="186" t="str">
        <f t="shared" si="0"/>
        <v>Nivel de internacionalización</v>
      </c>
    </row>
    <row r="85" spans="1:15" ht="15.75" customHeight="1" x14ac:dyDescent="0.25">
      <c r="A85" s="350" t="s">
        <v>1077</v>
      </c>
      <c r="B85" s="351" t="s">
        <v>1078</v>
      </c>
      <c r="C85" s="352" t="s">
        <v>1089</v>
      </c>
      <c r="D85" s="353" t="s">
        <v>1090</v>
      </c>
      <c r="E85" s="352" t="s">
        <v>117</v>
      </c>
      <c r="F85" s="352" t="s">
        <v>1091</v>
      </c>
      <c r="G85" s="355">
        <v>0.18</v>
      </c>
      <c r="H85" s="355">
        <v>0.19</v>
      </c>
      <c r="I85" s="355"/>
      <c r="J85" s="355">
        <v>0.34</v>
      </c>
      <c r="K85" s="355"/>
      <c r="L85" s="355" t="s">
        <v>1092</v>
      </c>
      <c r="M85" s="352" t="s">
        <v>1083</v>
      </c>
      <c r="N85" s="352" t="s">
        <v>1093</v>
      </c>
      <c r="O85" s="186" t="str">
        <f t="shared" si="0"/>
        <v>Nivel de internacionalización</v>
      </c>
    </row>
    <row r="86" spans="1:15" ht="15.75" customHeight="1" x14ac:dyDescent="0.25">
      <c r="A86" s="350" t="s">
        <v>1077</v>
      </c>
      <c r="B86" s="351" t="s">
        <v>1078</v>
      </c>
      <c r="C86" s="352" t="s">
        <v>1094</v>
      </c>
      <c r="D86" s="353" t="s">
        <v>1095</v>
      </c>
      <c r="E86" s="352" t="s">
        <v>633</v>
      </c>
      <c r="F86" s="352" t="s">
        <v>1096</v>
      </c>
      <c r="G86" s="352">
        <v>12</v>
      </c>
      <c r="H86" s="352">
        <v>10</v>
      </c>
      <c r="I86" s="352"/>
      <c r="J86" s="352" t="s">
        <v>693</v>
      </c>
      <c r="K86" s="352"/>
      <c r="L86" s="355" t="s">
        <v>1097</v>
      </c>
      <c r="M86" s="352" t="s">
        <v>1098</v>
      </c>
      <c r="N86" s="352" t="s">
        <v>1099</v>
      </c>
      <c r="O86" s="186" t="str">
        <f t="shared" si="0"/>
        <v>Nivel de internacionalización</v>
      </c>
    </row>
    <row r="87" spans="1:15" ht="15.75" customHeight="1" x14ac:dyDescent="0.25">
      <c r="A87" s="350" t="s">
        <v>1077</v>
      </c>
      <c r="B87" s="351" t="s">
        <v>1078</v>
      </c>
      <c r="C87" s="352" t="s">
        <v>1100</v>
      </c>
      <c r="D87" s="352" t="s">
        <v>1101</v>
      </c>
      <c r="E87" s="352" t="s">
        <v>633</v>
      </c>
      <c r="F87" s="352" t="s">
        <v>1102</v>
      </c>
      <c r="G87" s="352">
        <v>36</v>
      </c>
      <c r="H87" s="352">
        <v>43</v>
      </c>
      <c r="I87" s="352"/>
      <c r="J87" s="352" t="s">
        <v>693</v>
      </c>
      <c r="K87" s="352"/>
      <c r="L87" s="355" t="s">
        <v>1103</v>
      </c>
      <c r="M87" s="352" t="s">
        <v>1098</v>
      </c>
      <c r="N87" s="352" t="s">
        <v>1099</v>
      </c>
      <c r="O87" s="186" t="str">
        <f t="shared" si="0"/>
        <v>Nivel de internacionalización</v>
      </c>
    </row>
    <row r="88" spans="1:15" ht="15.75" customHeight="1" x14ac:dyDescent="0.25">
      <c r="A88" s="350" t="s">
        <v>1077</v>
      </c>
      <c r="B88" s="351" t="s">
        <v>1078</v>
      </c>
      <c r="C88" s="352" t="s">
        <v>1104</v>
      </c>
      <c r="D88" s="353" t="s">
        <v>1105</v>
      </c>
      <c r="E88" s="352" t="s">
        <v>633</v>
      </c>
      <c r="F88" s="352" t="s">
        <v>1106</v>
      </c>
      <c r="G88" s="356">
        <v>77</v>
      </c>
      <c r="H88" s="356">
        <v>60</v>
      </c>
      <c r="I88" s="356"/>
      <c r="J88" s="356">
        <v>70</v>
      </c>
      <c r="K88" s="356"/>
      <c r="L88" s="355" t="s">
        <v>1107</v>
      </c>
      <c r="M88" s="352" t="s">
        <v>1108</v>
      </c>
      <c r="N88" s="352" t="s">
        <v>1109</v>
      </c>
      <c r="O88" s="186" t="str">
        <f t="shared" si="0"/>
        <v>Nivel de internacionalización</v>
      </c>
    </row>
    <row r="89" spans="1:15" ht="15.75" customHeight="1" x14ac:dyDescent="0.25">
      <c r="A89" s="350" t="s">
        <v>1077</v>
      </c>
      <c r="B89" s="351" t="s">
        <v>1078</v>
      </c>
      <c r="C89" s="352" t="s">
        <v>1110</v>
      </c>
      <c r="D89" s="353" t="s">
        <v>1111</v>
      </c>
      <c r="E89" s="352" t="s">
        <v>1112</v>
      </c>
      <c r="F89" s="352" t="s">
        <v>1113</v>
      </c>
      <c r="G89" s="356">
        <v>70</v>
      </c>
      <c r="H89" s="356">
        <v>40</v>
      </c>
      <c r="I89" s="356"/>
      <c r="J89" s="356">
        <v>40</v>
      </c>
      <c r="K89" s="356"/>
      <c r="L89" s="355" t="s">
        <v>1114</v>
      </c>
      <c r="M89" s="352" t="s">
        <v>1115</v>
      </c>
      <c r="N89" s="352" t="s">
        <v>1109</v>
      </c>
      <c r="O89" s="186" t="str">
        <f t="shared" si="0"/>
        <v>Nivel de internacionalización</v>
      </c>
    </row>
    <row r="90" spans="1:15" ht="15.75" customHeight="1" x14ac:dyDescent="0.25">
      <c r="A90" s="350" t="s">
        <v>1077</v>
      </c>
      <c r="B90" s="351" t="s">
        <v>1078</v>
      </c>
      <c r="C90" s="352" t="s">
        <v>1116</v>
      </c>
      <c r="D90" s="353" t="s">
        <v>1117</v>
      </c>
      <c r="E90" s="352" t="s">
        <v>117</v>
      </c>
      <c r="F90" s="352" t="s">
        <v>1118</v>
      </c>
      <c r="G90" s="355">
        <v>0.89</v>
      </c>
      <c r="H90" s="355">
        <v>0.9</v>
      </c>
      <c r="I90" s="355"/>
      <c r="J90" s="355">
        <v>0.95</v>
      </c>
      <c r="K90" s="355"/>
      <c r="L90" s="355" t="s">
        <v>1119</v>
      </c>
      <c r="M90" s="352" t="s">
        <v>1120</v>
      </c>
      <c r="N90" s="352" t="s">
        <v>1109</v>
      </c>
      <c r="O90" s="186" t="str">
        <f t="shared" si="0"/>
        <v>Nivel de internacionalización</v>
      </c>
    </row>
    <row r="91" spans="1:15" ht="15.75" customHeight="1" x14ac:dyDescent="0.25">
      <c r="A91" s="350" t="s">
        <v>1077</v>
      </c>
      <c r="B91" s="351" t="s">
        <v>1078</v>
      </c>
      <c r="C91" s="352" t="s">
        <v>1121</v>
      </c>
      <c r="D91" s="352" t="s">
        <v>1122</v>
      </c>
      <c r="E91" s="352" t="s">
        <v>633</v>
      </c>
      <c r="F91" s="352" t="s">
        <v>1123</v>
      </c>
      <c r="G91" s="357">
        <v>18</v>
      </c>
      <c r="H91" s="357">
        <v>18</v>
      </c>
      <c r="I91" s="357"/>
      <c r="J91" s="357">
        <v>18</v>
      </c>
      <c r="K91" s="357"/>
      <c r="L91" s="352" t="s">
        <v>1124</v>
      </c>
      <c r="M91" s="352" t="s">
        <v>1125</v>
      </c>
      <c r="N91" s="352" t="s">
        <v>1109</v>
      </c>
      <c r="O91" s="186" t="str">
        <f t="shared" si="0"/>
        <v>Nivel de internacionalización</v>
      </c>
    </row>
    <row r="92" spans="1:15" ht="15.75" customHeight="1" x14ac:dyDescent="0.25">
      <c r="A92" s="350" t="s">
        <v>1077</v>
      </c>
      <c r="B92" s="351" t="s">
        <v>1078</v>
      </c>
      <c r="C92" s="352" t="s">
        <v>1126</v>
      </c>
      <c r="D92" s="352" t="s">
        <v>1127</v>
      </c>
      <c r="E92" s="352" t="s">
        <v>633</v>
      </c>
      <c r="F92" s="352" t="s">
        <v>1128</v>
      </c>
      <c r="G92" s="357">
        <v>204</v>
      </c>
      <c r="H92" s="357">
        <v>180</v>
      </c>
      <c r="I92" s="357"/>
      <c r="J92" s="357">
        <v>220</v>
      </c>
      <c r="K92" s="357"/>
      <c r="L92" s="352" t="s">
        <v>1129</v>
      </c>
      <c r="M92" s="352" t="s">
        <v>1130</v>
      </c>
      <c r="N92" s="352" t="s">
        <v>1131</v>
      </c>
      <c r="O92" s="186" t="str">
        <f t="shared" si="0"/>
        <v>Nivel de internacionalización</v>
      </c>
    </row>
    <row r="93" spans="1:15" ht="15.75" customHeight="1" x14ac:dyDescent="0.25">
      <c r="A93" s="350" t="s">
        <v>1077</v>
      </c>
      <c r="B93" s="351" t="s">
        <v>1078</v>
      </c>
      <c r="C93" s="352" t="s">
        <v>1132</v>
      </c>
      <c r="D93" s="352" t="s">
        <v>1133</v>
      </c>
      <c r="E93" s="352" t="s">
        <v>633</v>
      </c>
      <c r="F93" s="352" t="s">
        <v>1134</v>
      </c>
      <c r="G93" s="357">
        <v>69</v>
      </c>
      <c r="H93" s="357">
        <v>40</v>
      </c>
      <c r="I93" s="357"/>
      <c r="J93" s="357">
        <v>50</v>
      </c>
      <c r="K93" s="357"/>
      <c r="L93" s="352" t="s">
        <v>1135</v>
      </c>
      <c r="M93" s="352" t="s">
        <v>1136</v>
      </c>
      <c r="N93" s="352" t="s">
        <v>1131</v>
      </c>
      <c r="O93" s="186" t="str">
        <f t="shared" si="0"/>
        <v>Nivel de internacionalización</v>
      </c>
    </row>
    <row r="94" spans="1:15" ht="15.75" customHeight="1" x14ac:dyDescent="0.25">
      <c r="A94" s="350" t="s">
        <v>1077</v>
      </c>
      <c r="B94" s="351" t="s">
        <v>1078</v>
      </c>
      <c r="C94" s="352" t="s">
        <v>1137</v>
      </c>
      <c r="D94" s="352" t="s">
        <v>1138</v>
      </c>
      <c r="E94" s="352" t="s">
        <v>633</v>
      </c>
      <c r="F94" s="352" t="s">
        <v>1139</v>
      </c>
      <c r="G94" s="357">
        <v>3</v>
      </c>
      <c r="H94" s="357">
        <v>2</v>
      </c>
      <c r="I94" s="357"/>
      <c r="J94" s="357">
        <v>2</v>
      </c>
      <c r="K94" s="357"/>
      <c r="L94" s="352" t="s">
        <v>1140</v>
      </c>
      <c r="M94" s="352" t="s">
        <v>1141</v>
      </c>
      <c r="N94" s="352" t="s">
        <v>1109</v>
      </c>
      <c r="O94" s="186" t="str">
        <f t="shared" si="0"/>
        <v>Nivel de internacionalización</v>
      </c>
    </row>
    <row r="95" spans="1:15" ht="15.75" customHeight="1" x14ac:dyDescent="0.25">
      <c r="A95" s="350" t="s">
        <v>1077</v>
      </c>
      <c r="B95" s="351" t="s">
        <v>1078</v>
      </c>
      <c r="C95" s="352" t="s">
        <v>1142</v>
      </c>
      <c r="D95" s="352" t="s">
        <v>1143</v>
      </c>
      <c r="E95" s="352" t="s">
        <v>633</v>
      </c>
      <c r="F95" s="352" t="s">
        <v>1144</v>
      </c>
      <c r="G95" s="357">
        <v>3</v>
      </c>
      <c r="H95" s="357">
        <v>6</v>
      </c>
      <c r="I95" s="357"/>
      <c r="J95" s="357">
        <v>8</v>
      </c>
      <c r="K95" s="357"/>
      <c r="L95" s="352" t="s">
        <v>1145</v>
      </c>
      <c r="M95" s="352" t="s">
        <v>1146</v>
      </c>
      <c r="N95" s="352" t="s">
        <v>1147</v>
      </c>
      <c r="O95" s="186" t="str">
        <f t="shared" si="0"/>
        <v>Nivel de internacionalización</v>
      </c>
    </row>
    <row r="96" spans="1:15" ht="15.75" customHeight="1" x14ac:dyDescent="0.25">
      <c r="A96" s="350" t="s">
        <v>1077</v>
      </c>
      <c r="B96" s="351" t="s">
        <v>1078</v>
      </c>
      <c r="C96" s="352" t="s">
        <v>1148</v>
      </c>
      <c r="D96" s="352" t="s">
        <v>1149</v>
      </c>
      <c r="E96" s="352" t="s">
        <v>633</v>
      </c>
      <c r="F96" s="352" t="s">
        <v>1150</v>
      </c>
      <c r="G96" s="357">
        <v>15</v>
      </c>
      <c r="H96" s="357">
        <v>12</v>
      </c>
      <c r="I96" s="357"/>
      <c r="J96" s="357">
        <v>8</v>
      </c>
      <c r="K96" s="357"/>
      <c r="L96" s="352" t="s">
        <v>1151</v>
      </c>
      <c r="M96" s="352" t="s">
        <v>1152</v>
      </c>
      <c r="N96" s="352" t="s">
        <v>1131</v>
      </c>
      <c r="O96" s="186" t="str">
        <f t="shared" si="0"/>
        <v>Nivel de internacionalización</v>
      </c>
    </row>
    <row r="97" spans="1:15" ht="15.75" customHeight="1" x14ac:dyDescent="0.25">
      <c r="A97" s="350" t="s">
        <v>1077</v>
      </c>
      <c r="B97" s="351" t="s">
        <v>1078</v>
      </c>
      <c r="C97" s="352" t="s">
        <v>1153</v>
      </c>
      <c r="D97" s="352" t="s">
        <v>1154</v>
      </c>
      <c r="E97" s="352" t="s">
        <v>633</v>
      </c>
      <c r="F97" s="352" t="s">
        <v>1155</v>
      </c>
      <c r="G97" s="357">
        <v>20</v>
      </c>
      <c r="H97" s="357">
        <v>20</v>
      </c>
      <c r="I97" s="357"/>
      <c r="J97" s="357">
        <v>18</v>
      </c>
      <c r="K97" s="357"/>
      <c r="L97" s="352" t="s">
        <v>1156</v>
      </c>
      <c r="M97" s="352" t="s">
        <v>1157</v>
      </c>
      <c r="N97" s="352" t="s">
        <v>1158</v>
      </c>
      <c r="O97" s="186" t="str">
        <f t="shared" si="0"/>
        <v>Nivel de internacionalización</v>
      </c>
    </row>
    <row r="98" spans="1:15" ht="15.75" customHeight="1" x14ac:dyDescent="0.25">
      <c r="A98" s="350" t="s">
        <v>1077</v>
      </c>
      <c r="B98" s="358" t="s">
        <v>1159</v>
      </c>
      <c r="C98" s="352" t="s">
        <v>1160</v>
      </c>
      <c r="D98" s="353" t="s">
        <v>1161</v>
      </c>
      <c r="E98" s="352" t="s">
        <v>117</v>
      </c>
      <c r="F98" s="352" t="s">
        <v>1162</v>
      </c>
      <c r="G98" s="355">
        <v>0.28000000000000003</v>
      </c>
      <c r="H98" s="355">
        <v>0.3</v>
      </c>
      <c r="I98" s="355"/>
      <c r="J98" s="355">
        <v>0.4</v>
      </c>
      <c r="K98" s="355"/>
      <c r="L98" s="355" t="s">
        <v>1163</v>
      </c>
      <c r="M98" s="352" t="s">
        <v>1164</v>
      </c>
      <c r="N98" s="352" t="s">
        <v>1099</v>
      </c>
      <c r="O98" s="186" t="str">
        <f t="shared" si="0"/>
        <v xml:space="preserve">Gestión de la Información </v>
      </c>
    </row>
    <row r="99" spans="1:15" ht="15.75" customHeight="1" x14ac:dyDescent="0.25">
      <c r="A99" s="359" t="s">
        <v>1165</v>
      </c>
      <c r="B99" s="360" t="s">
        <v>1166</v>
      </c>
      <c r="C99" s="289" t="s">
        <v>1167</v>
      </c>
      <c r="D99" s="285" t="s">
        <v>1168</v>
      </c>
      <c r="E99" s="284" t="s">
        <v>633</v>
      </c>
      <c r="F99" s="284" t="s">
        <v>1169</v>
      </c>
      <c r="G99" s="289">
        <v>13</v>
      </c>
      <c r="H99" s="289">
        <v>13</v>
      </c>
      <c r="I99" s="289"/>
      <c r="J99" s="289">
        <v>13</v>
      </c>
      <c r="K99" s="289"/>
      <c r="L99" s="292" t="s">
        <v>1170</v>
      </c>
      <c r="M99" s="289" t="s">
        <v>1171</v>
      </c>
      <c r="N99" s="361" t="s">
        <v>654</v>
      </c>
      <c r="O99" s="186" t="str">
        <f t="shared" si="0"/>
        <v>Direccionamiento estratégico de los ámbitos de la Tecnología y la Producción</v>
      </c>
    </row>
    <row r="100" spans="1:15" ht="15.75" customHeight="1" x14ac:dyDescent="0.25">
      <c r="A100" s="359" t="s">
        <v>1165</v>
      </c>
      <c r="B100" s="305" t="s">
        <v>1172</v>
      </c>
      <c r="C100" s="362" t="s">
        <v>1173</v>
      </c>
      <c r="D100" s="284" t="s">
        <v>1174</v>
      </c>
      <c r="E100" s="363" t="s">
        <v>633</v>
      </c>
      <c r="F100" s="284" t="s">
        <v>1175</v>
      </c>
      <c r="G100" s="289">
        <v>21</v>
      </c>
      <c r="H100" s="289">
        <v>19</v>
      </c>
      <c r="I100" s="289"/>
      <c r="J100" s="289">
        <v>20</v>
      </c>
      <c r="K100" s="289"/>
      <c r="L100" s="284" t="s">
        <v>1176</v>
      </c>
      <c r="M100" s="284" t="s">
        <v>1177</v>
      </c>
      <c r="N100" s="364" t="s">
        <v>654</v>
      </c>
      <c r="O100" s="186" t="str">
        <f t="shared" si="0"/>
        <v>Direccionamiento estratégico del ámbito del Conocimiento</v>
      </c>
    </row>
    <row r="101" spans="1:15" ht="15.75" customHeight="1" x14ac:dyDescent="0.3">
      <c r="A101" s="359" t="s">
        <v>1165</v>
      </c>
      <c r="B101" s="305" t="s">
        <v>1172</v>
      </c>
      <c r="C101" s="365" t="s">
        <v>1178</v>
      </c>
      <c r="D101" s="284" t="s">
        <v>1179</v>
      </c>
      <c r="E101" s="284" t="s">
        <v>633</v>
      </c>
      <c r="F101" s="366" t="s">
        <v>1180</v>
      </c>
      <c r="G101" s="289">
        <v>7</v>
      </c>
      <c r="H101" s="289">
        <v>7</v>
      </c>
      <c r="I101" s="289"/>
      <c r="J101" s="289">
        <v>4</v>
      </c>
      <c r="K101" s="289"/>
      <c r="L101" s="301" t="s">
        <v>1181</v>
      </c>
      <c r="M101" s="284" t="s">
        <v>1182</v>
      </c>
      <c r="N101" s="364" t="s">
        <v>654</v>
      </c>
      <c r="O101" s="186" t="str">
        <f t="shared" si="0"/>
        <v>Direccionamiento estratégico del ámbito del Conocimiento</v>
      </c>
    </row>
    <row r="102" spans="1:15" ht="15.75" customHeight="1" x14ac:dyDescent="0.25">
      <c r="A102" s="359" t="s">
        <v>1165</v>
      </c>
      <c r="B102" s="367" t="s">
        <v>1183</v>
      </c>
      <c r="C102" s="285" t="s">
        <v>1184</v>
      </c>
      <c r="D102" s="285" t="s">
        <v>1185</v>
      </c>
      <c r="E102" s="284" t="s">
        <v>633</v>
      </c>
      <c r="F102" s="285" t="s">
        <v>1186</v>
      </c>
      <c r="G102" s="289">
        <v>35</v>
      </c>
      <c r="H102" s="289">
        <v>36</v>
      </c>
      <c r="I102" s="289"/>
      <c r="J102" s="289">
        <v>35</v>
      </c>
      <c r="K102" s="289"/>
      <c r="L102" s="284" t="s">
        <v>1187</v>
      </c>
      <c r="M102" s="284" t="s">
        <v>1188</v>
      </c>
      <c r="N102" s="364" t="s">
        <v>654</v>
      </c>
      <c r="O102" s="186" t="str">
        <f t="shared" si="0"/>
        <v>Direccionamiento estratégico del ámbito de la sociedad, el ambiente, la cultura, la educación y la cultura de la paz</v>
      </c>
    </row>
    <row r="103" spans="1:15" ht="15.75" customHeight="1" x14ac:dyDescent="0.25">
      <c r="A103" s="350" t="s">
        <v>1189</v>
      </c>
      <c r="B103" s="368" t="s">
        <v>1190</v>
      </c>
      <c r="C103" s="352" t="s">
        <v>1191</v>
      </c>
      <c r="D103" s="369" t="s">
        <v>1192</v>
      </c>
      <c r="E103" s="370" t="s">
        <v>117</v>
      </c>
      <c r="F103" s="352" t="s">
        <v>1193</v>
      </c>
      <c r="G103" s="371">
        <v>0.75</v>
      </c>
      <c r="H103" s="355">
        <v>0.75</v>
      </c>
      <c r="I103" s="355"/>
      <c r="J103" s="355">
        <v>0.75</v>
      </c>
      <c r="K103" s="355"/>
      <c r="L103" s="352" t="s">
        <v>1194</v>
      </c>
      <c r="M103" s="352" t="s">
        <v>1195</v>
      </c>
      <c r="N103" s="372" t="s">
        <v>1196</v>
      </c>
      <c r="O103" s="186" t="str">
        <f t="shared" si="0"/>
        <v>Vigilancia e Inteligencia Competitiva y del entorno</v>
      </c>
    </row>
    <row r="104" spans="1:15" ht="15.75" customHeight="1" x14ac:dyDescent="0.25">
      <c r="A104" s="350" t="s">
        <v>1189</v>
      </c>
      <c r="B104" s="373" t="s">
        <v>1197</v>
      </c>
      <c r="C104" s="374" t="s">
        <v>1198</v>
      </c>
      <c r="D104" s="375" t="s">
        <v>1199</v>
      </c>
      <c r="E104" s="376" t="s">
        <v>622</v>
      </c>
      <c r="F104" s="374" t="s">
        <v>1200</v>
      </c>
      <c r="G104" s="377">
        <v>9</v>
      </c>
      <c r="H104" s="377">
        <v>10</v>
      </c>
      <c r="I104" s="377"/>
      <c r="J104" s="377">
        <v>8</v>
      </c>
      <c r="K104" s="377"/>
      <c r="L104" s="371" t="s">
        <v>1201</v>
      </c>
      <c r="M104" s="372" t="s">
        <v>1202</v>
      </c>
      <c r="N104" s="514" t="s">
        <v>1203</v>
      </c>
      <c r="O104" s="186" t="str">
        <f t="shared" si="0"/>
        <v>Gestión de las alianzas estrategicas</v>
      </c>
    </row>
    <row r="105" spans="1:15" ht="15.75" customHeight="1" x14ac:dyDescent="0.25">
      <c r="A105" s="350" t="s">
        <v>1189</v>
      </c>
      <c r="B105" s="373" t="s">
        <v>1197</v>
      </c>
      <c r="C105" s="374" t="s">
        <v>1204</v>
      </c>
      <c r="D105" s="375" t="s">
        <v>1205</v>
      </c>
      <c r="E105" s="370" t="s">
        <v>117</v>
      </c>
      <c r="F105" s="374" t="s">
        <v>1206</v>
      </c>
      <c r="G105" s="377">
        <v>0.95</v>
      </c>
      <c r="H105" s="371">
        <v>0.82608695652173914</v>
      </c>
      <c r="I105" s="371"/>
      <c r="J105" s="371">
        <v>0.9</v>
      </c>
      <c r="K105" s="371"/>
      <c r="L105" s="371" t="s">
        <v>1207</v>
      </c>
      <c r="M105" s="372" t="s">
        <v>1208</v>
      </c>
      <c r="N105" s="432"/>
      <c r="O105" s="186" t="str">
        <f t="shared" si="0"/>
        <v>Gestión de las alianzas estrategicas</v>
      </c>
    </row>
    <row r="106" spans="1:15" ht="49.5" customHeight="1" x14ac:dyDescent="0.25">
      <c r="A106" s="350" t="s">
        <v>1189</v>
      </c>
      <c r="B106" s="378" t="s">
        <v>1209</v>
      </c>
      <c r="C106" s="352" t="s">
        <v>1210</v>
      </c>
      <c r="D106" s="352" t="s">
        <v>1211</v>
      </c>
      <c r="E106" s="370" t="s">
        <v>622</v>
      </c>
      <c r="F106" s="352" t="s">
        <v>1212</v>
      </c>
      <c r="G106" s="352">
        <v>7</v>
      </c>
      <c r="H106" s="372">
        <v>7</v>
      </c>
      <c r="I106" s="372"/>
      <c r="J106" s="372">
        <v>7</v>
      </c>
      <c r="K106" s="372"/>
      <c r="L106" s="352" t="s">
        <v>1213</v>
      </c>
      <c r="M106" s="515" t="s">
        <v>1214</v>
      </c>
      <c r="N106" s="514" t="s">
        <v>1215</v>
      </c>
      <c r="O106" s="186" t="str">
        <f t="shared" si="0"/>
        <v xml:space="preserve"> Gestión de la sociedad en movimiento e Institucional </v>
      </c>
    </row>
    <row r="107" spans="1:15" ht="15.75" customHeight="1" x14ac:dyDescent="0.25">
      <c r="A107" s="350" t="s">
        <v>1189</v>
      </c>
      <c r="B107" s="378" t="s">
        <v>1209</v>
      </c>
      <c r="C107" s="352" t="s">
        <v>1216</v>
      </c>
      <c r="D107" s="353" t="s">
        <v>1217</v>
      </c>
      <c r="E107" s="352" t="s">
        <v>622</v>
      </c>
      <c r="F107" s="352" t="s">
        <v>1218</v>
      </c>
      <c r="G107" s="352">
        <v>40</v>
      </c>
      <c r="H107" s="372">
        <v>38</v>
      </c>
      <c r="I107" s="372"/>
      <c r="J107" s="372">
        <v>38</v>
      </c>
      <c r="K107" s="372"/>
      <c r="L107" s="352" t="s">
        <v>1219</v>
      </c>
      <c r="M107" s="432"/>
      <c r="N107" s="432"/>
      <c r="O107" s="186"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123825</xdr:rowOff>
              </from>
              <to>
                <xdr:col>6</xdr:col>
                <xdr:colOff>9525</xdr:colOff>
                <xdr:row>2</xdr:row>
                <xdr:rowOff>123825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95250</xdr:rowOff>
              </from>
              <to>
                <xdr:col>6</xdr:col>
                <xdr:colOff>9525</xdr:colOff>
                <xdr:row>4</xdr:row>
                <xdr:rowOff>123825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95250</xdr:rowOff>
              </from>
              <to>
                <xdr:col>6</xdr:col>
                <xdr:colOff>9525</xdr:colOff>
                <xdr:row>5</xdr:row>
                <xdr:rowOff>123825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8" t="s">
        <v>0</v>
      </c>
      <c r="L2" s="389"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90" t="s">
        <v>2</v>
      </c>
      <c r="L3" s="391">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8" t="s">
        <v>3</v>
      </c>
      <c r="L4" s="392">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8" t="s">
        <v>4</v>
      </c>
      <c r="L5" s="389" t="s">
        <v>1243</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1"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5" t="s">
        <v>5</v>
      </c>
      <c r="C9" s="414"/>
      <c r="D9" s="19"/>
      <c r="E9" s="422" t="s">
        <v>6</v>
      </c>
      <c r="F9" s="413"/>
      <c r="G9" s="413"/>
      <c r="H9" s="413"/>
      <c r="I9" s="413"/>
      <c r="J9" s="413"/>
      <c r="K9" s="414"/>
      <c r="L9" s="18"/>
      <c r="M9" s="18"/>
      <c r="N9" s="20"/>
      <c r="O9" s="20"/>
      <c r="P9" s="20"/>
      <c r="Q9" s="20"/>
      <c r="R9" s="20"/>
      <c r="S9" s="20"/>
      <c r="T9" s="20"/>
      <c r="U9" s="20"/>
      <c r="V9" s="20"/>
      <c r="W9" s="20"/>
      <c r="X9" s="20"/>
      <c r="Y9" s="20"/>
      <c r="Z9" s="20"/>
    </row>
    <row r="10" spans="1:26" ht="33.75" customHeight="1" x14ac:dyDescent="0.3">
      <c r="A10" s="18"/>
      <c r="B10" s="423" t="s">
        <v>7</v>
      </c>
      <c r="C10" s="413"/>
      <c r="D10" s="413"/>
      <c r="E10" s="413"/>
      <c r="F10" s="413"/>
      <c r="G10" s="413"/>
      <c r="H10" s="413"/>
      <c r="I10" s="413"/>
      <c r="J10" s="413"/>
      <c r="K10" s="414"/>
      <c r="L10" s="18"/>
      <c r="M10" s="18"/>
      <c r="N10" s="20"/>
      <c r="O10" s="20"/>
      <c r="P10" s="20"/>
      <c r="Q10" s="20"/>
      <c r="R10" s="20"/>
      <c r="S10" s="20"/>
      <c r="T10" s="20"/>
      <c r="U10" s="20"/>
      <c r="V10" s="20"/>
      <c r="W10" s="20"/>
      <c r="X10" s="20"/>
      <c r="Y10" s="20"/>
      <c r="Z10" s="20"/>
    </row>
    <row r="11" spans="1:26" ht="34.5" customHeight="1" x14ac:dyDescent="0.3">
      <c r="A11" s="18"/>
      <c r="B11" s="423" t="s">
        <v>8</v>
      </c>
      <c r="C11" s="414"/>
      <c r="D11" s="21"/>
      <c r="E11" s="412" t="s">
        <v>9</v>
      </c>
      <c r="F11" s="420"/>
      <c r="G11" s="420"/>
      <c r="H11" s="420"/>
      <c r="I11" s="420"/>
      <c r="J11" s="420"/>
      <c r="K11" s="421"/>
      <c r="L11" s="18"/>
      <c r="M11" s="18"/>
      <c r="N11" s="22">
        <v>12</v>
      </c>
      <c r="O11" s="20"/>
      <c r="P11" s="20"/>
      <c r="Q11" s="20"/>
      <c r="R11" s="20"/>
      <c r="S11" s="20"/>
      <c r="T11" s="20"/>
      <c r="U11" s="20"/>
      <c r="V11" s="20"/>
      <c r="W11" s="20"/>
      <c r="X11" s="20"/>
      <c r="Y11" s="20"/>
      <c r="Z11" s="20"/>
    </row>
    <row r="12" spans="1:26" ht="32.25" customHeight="1" x14ac:dyDescent="0.3">
      <c r="A12" s="18"/>
      <c r="B12" s="415" t="s">
        <v>10</v>
      </c>
      <c r="C12" s="414"/>
      <c r="D12" s="23"/>
      <c r="E12" s="419" t="s">
        <v>11</v>
      </c>
      <c r="F12" s="420"/>
      <c r="G12" s="420"/>
      <c r="H12" s="420"/>
      <c r="I12" s="420"/>
      <c r="J12" s="420"/>
      <c r="K12" s="421"/>
      <c r="L12" s="18"/>
      <c r="M12" s="18"/>
      <c r="N12" s="22">
        <v>36</v>
      </c>
      <c r="O12" s="20"/>
      <c r="P12" s="20"/>
      <c r="Q12" s="20"/>
      <c r="R12" s="20"/>
      <c r="S12" s="20"/>
      <c r="T12" s="20"/>
      <c r="U12" s="20"/>
      <c r="V12" s="20"/>
      <c r="W12" s="20"/>
      <c r="X12" s="20"/>
      <c r="Y12" s="20"/>
      <c r="Z12" s="20"/>
    </row>
    <row r="13" spans="1:26" ht="25.5" customHeight="1" x14ac:dyDescent="0.3">
      <c r="A13" s="18"/>
      <c r="B13" s="423" t="s">
        <v>12</v>
      </c>
      <c r="C13" s="414"/>
      <c r="D13" s="21"/>
      <c r="E13" s="412" t="s">
        <v>13</v>
      </c>
      <c r="F13" s="420"/>
      <c r="G13" s="420"/>
      <c r="H13" s="420"/>
      <c r="I13" s="420"/>
      <c r="J13" s="420"/>
      <c r="K13" s="421"/>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23" t="s">
        <v>14</v>
      </c>
      <c r="C14" s="414"/>
      <c r="D14" s="21"/>
      <c r="E14" s="419" t="s">
        <v>15</v>
      </c>
      <c r="F14" s="420"/>
      <c r="G14" s="420"/>
      <c r="H14" s="420"/>
      <c r="I14" s="420"/>
      <c r="J14" s="420"/>
      <c r="K14" s="421"/>
      <c r="L14" s="18"/>
      <c r="M14" s="18"/>
      <c r="N14" s="20"/>
      <c r="O14" s="20"/>
      <c r="P14" s="20"/>
      <c r="Q14" s="20"/>
      <c r="R14" s="20"/>
      <c r="S14" s="20"/>
      <c r="T14" s="20"/>
      <c r="U14" s="20"/>
      <c r="V14" s="20"/>
      <c r="W14" s="20"/>
      <c r="X14" s="20"/>
      <c r="Y14" s="20"/>
      <c r="Z14" s="20"/>
    </row>
    <row r="15" spans="1:26" ht="30" customHeight="1" x14ac:dyDescent="0.3">
      <c r="A15" s="18"/>
      <c r="B15" s="415" t="s">
        <v>16</v>
      </c>
      <c r="C15" s="414"/>
      <c r="D15" s="21"/>
      <c r="E15" s="419" t="s">
        <v>17</v>
      </c>
      <c r="F15" s="420"/>
      <c r="G15" s="420"/>
      <c r="H15" s="420"/>
      <c r="I15" s="420"/>
      <c r="J15" s="420"/>
      <c r="K15" s="421"/>
      <c r="L15" s="18"/>
      <c r="M15" s="18"/>
      <c r="N15" s="20"/>
      <c r="O15" s="20"/>
      <c r="P15" s="20"/>
      <c r="Q15" s="20"/>
      <c r="R15" s="20"/>
      <c r="S15" s="20"/>
      <c r="T15" s="20"/>
      <c r="U15" s="20"/>
      <c r="V15" s="20"/>
      <c r="W15" s="20"/>
      <c r="X15" s="20"/>
      <c r="Y15" s="20"/>
      <c r="Z15" s="20"/>
    </row>
    <row r="16" spans="1:26" ht="25.5" customHeight="1" x14ac:dyDescent="0.3">
      <c r="A16" s="18"/>
      <c r="B16" s="424" t="s">
        <v>18</v>
      </c>
      <c r="C16" s="425"/>
      <c r="D16" s="25"/>
      <c r="E16" s="412" t="s">
        <v>19</v>
      </c>
      <c r="F16" s="420"/>
      <c r="G16" s="420"/>
      <c r="H16" s="420"/>
      <c r="I16" s="420"/>
      <c r="J16" s="420"/>
      <c r="K16" s="421"/>
      <c r="L16" s="18"/>
      <c r="M16" s="18"/>
      <c r="N16" s="20"/>
      <c r="O16" s="20"/>
      <c r="P16" s="20"/>
      <c r="Q16" s="20"/>
      <c r="R16" s="20"/>
      <c r="S16" s="20"/>
      <c r="T16" s="20"/>
      <c r="U16" s="20"/>
      <c r="V16" s="20"/>
      <c r="W16" s="20"/>
      <c r="X16" s="20"/>
      <c r="Y16" s="20"/>
      <c r="Z16" s="20"/>
    </row>
    <row r="17" spans="1:26" ht="25.5" customHeight="1" x14ac:dyDescent="0.3">
      <c r="A17" s="18"/>
      <c r="B17" s="426"/>
      <c r="C17" s="427"/>
      <c r="D17" s="26"/>
      <c r="E17" s="412" t="s">
        <v>20</v>
      </c>
      <c r="F17" s="420"/>
      <c r="G17" s="420"/>
      <c r="H17" s="420"/>
      <c r="I17" s="420"/>
      <c r="J17" s="420"/>
      <c r="K17" s="421"/>
      <c r="L17" s="18"/>
      <c r="M17" s="18"/>
      <c r="N17" s="20"/>
      <c r="O17" s="20"/>
      <c r="P17" s="20"/>
      <c r="Q17" s="20"/>
      <c r="R17" s="20"/>
      <c r="S17" s="20"/>
      <c r="T17" s="20"/>
      <c r="U17" s="20"/>
      <c r="V17" s="20"/>
      <c r="W17" s="20"/>
      <c r="X17" s="20"/>
      <c r="Y17" s="20"/>
      <c r="Z17" s="20"/>
    </row>
    <row r="18" spans="1:26" ht="25.5" customHeight="1" x14ac:dyDescent="0.3">
      <c r="A18" s="18"/>
      <c r="B18" s="428"/>
      <c r="C18" s="429"/>
      <c r="D18" s="26"/>
      <c r="E18" s="412" t="s">
        <v>21</v>
      </c>
      <c r="F18" s="420"/>
      <c r="G18" s="420"/>
      <c r="H18" s="420"/>
      <c r="I18" s="420"/>
      <c r="J18" s="420"/>
      <c r="K18" s="421"/>
      <c r="L18" s="18"/>
      <c r="M18" s="18"/>
      <c r="N18" s="20"/>
      <c r="O18" s="20"/>
      <c r="P18" s="20"/>
      <c r="Q18" s="20"/>
      <c r="R18" s="20"/>
      <c r="S18" s="20"/>
      <c r="T18" s="20"/>
      <c r="U18" s="20"/>
      <c r="V18" s="20"/>
      <c r="W18" s="20"/>
      <c r="X18" s="20"/>
      <c r="Y18" s="20"/>
      <c r="Z18" s="20"/>
    </row>
    <row r="19" spans="1:26" ht="33" customHeight="1" x14ac:dyDescent="0.3">
      <c r="A19" s="18"/>
      <c r="B19" s="430" t="s">
        <v>22</v>
      </c>
      <c r="C19" s="433" t="s">
        <v>23</v>
      </c>
      <c r="D19" s="28" t="str">
        <f>IFERROR(VLOOKUP(C19,BD_Ref!$A$6:$B$17,2,0),"")</f>
        <v>FACTOR10</v>
      </c>
      <c r="E19" s="417" t="s">
        <v>24</v>
      </c>
      <c r="F19" s="418"/>
      <c r="G19" s="436" t="s">
        <v>25</v>
      </c>
      <c r="H19" s="413"/>
      <c r="I19" s="413"/>
      <c r="J19" s="413"/>
      <c r="K19" s="414"/>
      <c r="L19" s="18"/>
      <c r="M19" s="18"/>
      <c r="N19" s="20"/>
      <c r="O19" s="20"/>
      <c r="P19" s="20"/>
      <c r="Q19" s="20"/>
      <c r="R19" s="20"/>
      <c r="S19" s="20"/>
      <c r="T19" s="20"/>
      <c r="U19" s="20"/>
      <c r="V19" s="20"/>
      <c r="W19" s="20"/>
      <c r="X19" s="20"/>
      <c r="Y19" s="20"/>
      <c r="Z19" s="20"/>
    </row>
    <row r="20" spans="1:26" ht="33" customHeight="1" x14ac:dyDescent="0.3">
      <c r="A20" s="18"/>
      <c r="B20" s="431"/>
      <c r="C20" s="432"/>
      <c r="D20" s="28" t="str">
        <f>IFERROR(VLOOKUP(C20,BD_Ref!$A$6:$B$17,2,0),"")</f>
        <v/>
      </c>
      <c r="E20" s="417" t="s">
        <v>24</v>
      </c>
      <c r="F20" s="418"/>
      <c r="G20" s="436" t="s">
        <v>26</v>
      </c>
      <c r="H20" s="413"/>
      <c r="I20" s="413"/>
      <c r="J20" s="413"/>
      <c r="K20" s="414"/>
      <c r="L20" s="18"/>
      <c r="M20" s="18"/>
      <c r="N20" s="20"/>
      <c r="O20" s="20"/>
      <c r="P20" s="20"/>
      <c r="Q20" s="20"/>
      <c r="R20" s="20"/>
      <c r="S20" s="20"/>
      <c r="T20" s="20"/>
      <c r="U20" s="20"/>
      <c r="V20" s="20"/>
      <c r="W20" s="20"/>
      <c r="X20" s="20"/>
      <c r="Y20" s="20"/>
      <c r="Z20" s="20"/>
    </row>
    <row r="21" spans="1:26" ht="33" customHeight="1" x14ac:dyDescent="0.3">
      <c r="A21" s="18"/>
      <c r="B21" s="431"/>
      <c r="C21" s="27" t="s">
        <v>27</v>
      </c>
      <c r="D21" s="28" t="str">
        <f>IFERROR(VLOOKUP(C21,BD_Ref!$A$6:$B$15,2,0),"")</f>
        <v>FACTOR9</v>
      </c>
      <c r="E21" s="417" t="s">
        <v>24</v>
      </c>
      <c r="F21" s="418"/>
      <c r="G21" s="412" t="s">
        <v>28</v>
      </c>
      <c r="H21" s="413"/>
      <c r="I21" s="413"/>
      <c r="J21" s="413"/>
      <c r="K21" s="414"/>
      <c r="L21" s="18"/>
      <c r="M21" s="18"/>
      <c r="N21" s="20"/>
      <c r="O21" s="20"/>
      <c r="P21" s="20"/>
      <c r="Q21" s="20"/>
      <c r="R21" s="20"/>
      <c r="S21" s="20"/>
      <c r="T21" s="20"/>
      <c r="U21" s="20"/>
      <c r="V21" s="20"/>
      <c r="W21" s="20"/>
      <c r="X21" s="20"/>
      <c r="Y21" s="20"/>
      <c r="Z21" s="20"/>
    </row>
    <row r="22" spans="1:26" ht="33" hidden="1" customHeight="1" x14ac:dyDescent="0.3">
      <c r="A22" s="18"/>
      <c r="B22" s="431"/>
      <c r="C22" s="27"/>
      <c r="D22" s="28" t="str">
        <f>IFERROR(VLOOKUP(C22,BD_Ref!$A$6:$B$15,2,0),"")</f>
        <v/>
      </c>
      <c r="E22" s="417" t="s">
        <v>24</v>
      </c>
      <c r="F22" s="418"/>
      <c r="G22" s="412"/>
      <c r="H22" s="413"/>
      <c r="I22" s="413"/>
      <c r="J22" s="413"/>
      <c r="K22" s="414"/>
      <c r="L22" s="18"/>
      <c r="M22" s="18"/>
      <c r="N22" s="20"/>
      <c r="O22" s="20"/>
      <c r="P22" s="20"/>
      <c r="Q22" s="20"/>
      <c r="R22" s="20"/>
      <c r="S22" s="20"/>
      <c r="T22" s="20"/>
      <c r="U22" s="20"/>
      <c r="V22" s="20"/>
      <c r="W22" s="20"/>
      <c r="X22" s="20"/>
      <c r="Y22" s="20"/>
      <c r="Z22" s="20"/>
    </row>
    <row r="23" spans="1:26" ht="33" hidden="1" customHeight="1" x14ac:dyDescent="0.3">
      <c r="A23" s="18"/>
      <c r="B23" s="431"/>
      <c r="C23" s="27"/>
      <c r="D23" s="28" t="str">
        <f>IFERROR(VLOOKUP(C23,BD_Ref!$A$6:$B$15,2,0),"")</f>
        <v/>
      </c>
      <c r="E23" s="417" t="s">
        <v>24</v>
      </c>
      <c r="F23" s="418"/>
      <c r="G23" s="412"/>
      <c r="H23" s="413"/>
      <c r="I23" s="413"/>
      <c r="J23" s="413"/>
      <c r="K23" s="414"/>
      <c r="L23" s="18"/>
      <c r="M23" s="18"/>
      <c r="N23" s="20"/>
      <c r="O23" s="20"/>
      <c r="P23" s="20"/>
      <c r="Q23" s="20"/>
      <c r="R23" s="20"/>
      <c r="S23" s="20"/>
      <c r="T23" s="20"/>
      <c r="U23" s="20"/>
      <c r="V23" s="20"/>
      <c r="W23" s="20"/>
      <c r="X23" s="20"/>
      <c r="Y23" s="20"/>
      <c r="Z23" s="20"/>
    </row>
    <row r="24" spans="1:26" ht="33" hidden="1" customHeight="1" x14ac:dyDescent="0.3">
      <c r="A24" s="18"/>
      <c r="B24" s="431"/>
      <c r="C24" s="27"/>
      <c r="D24" s="28" t="str">
        <f>IFERROR(VLOOKUP(C24,BD_Ref!$A$6:$B$15,2,0),"")</f>
        <v/>
      </c>
      <c r="E24" s="417" t="s">
        <v>24</v>
      </c>
      <c r="F24" s="418"/>
      <c r="G24" s="412"/>
      <c r="H24" s="413"/>
      <c r="I24" s="413"/>
      <c r="J24" s="413"/>
      <c r="K24" s="414"/>
      <c r="L24" s="18"/>
      <c r="M24" s="18"/>
      <c r="N24" s="20"/>
      <c r="O24" s="20"/>
      <c r="P24" s="20"/>
      <c r="Q24" s="20"/>
      <c r="R24" s="20"/>
      <c r="S24" s="20"/>
      <c r="T24" s="20"/>
      <c r="U24" s="20"/>
      <c r="V24" s="20"/>
      <c r="W24" s="20"/>
      <c r="X24" s="20"/>
      <c r="Y24" s="20"/>
      <c r="Z24" s="20"/>
    </row>
    <row r="25" spans="1:26" ht="33" hidden="1" customHeight="1" x14ac:dyDescent="0.3">
      <c r="A25" s="18"/>
      <c r="B25" s="431"/>
      <c r="C25" s="27"/>
      <c r="D25" s="28" t="str">
        <f>IFERROR(VLOOKUP(C25,BD_Ref!$A$6:$B$15,2,0),"")</f>
        <v/>
      </c>
      <c r="E25" s="417" t="s">
        <v>24</v>
      </c>
      <c r="F25" s="418"/>
      <c r="G25" s="412"/>
      <c r="H25" s="413"/>
      <c r="I25" s="413"/>
      <c r="J25" s="413"/>
      <c r="K25" s="414"/>
      <c r="L25" s="18"/>
      <c r="M25" s="18"/>
      <c r="N25" s="20"/>
      <c r="O25" s="20"/>
      <c r="P25" s="20"/>
      <c r="Q25" s="20"/>
      <c r="R25" s="20"/>
      <c r="S25" s="20"/>
      <c r="T25" s="20"/>
      <c r="U25" s="20"/>
      <c r="V25" s="20"/>
      <c r="W25" s="20"/>
      <c r="X25" s="20"/>
      <c r="Y25" s="20"/>
      <c r="Z25" s="20"/>
    </row>
    <row r="26" spans="1:26" ht="33" hidden="1" customHeight="1" x14ac:dyDescent="0.3">
      <c r="A26" s="18"/>
      <c r="B26" s="431"/>
      <c r="C26" s="27"/>
      <c r="D26" s="28" t="str">
        <f>IFERROR(VLOOKUP(C26,BD_Ref!$A$6:$B$15,2,0),"")</f>
        <v/>
      </c>
      <c r="E26" s="417" t="s">
        <v>24</v>
      </c>
      <c r="F26" s="418"/>
      <c r="G26" s="412"/>
      <c r="H26" s="413"/>
      <c r="I26" s="413"/>
      <c r="J26" s="413"/>
      <c r="K26" s="414"/>
      <c r="L26" s="18"/>
      <c r="M26" s="18"/>
      <c r="N26" s="20"/>
      <c r="O26" s="20"/>
      <c r="P26" s="20"/>
      <c r="Q26" s="20"/>
      <c r="R26" s="20"/>
      <c r="S26" s="20"/>
      <c r="T26" s="20"/>
      <c r="U26" s="20"/>
      <c r="V26" s="20"/>
      <c r="W26" s="20"/>
      <c r="X26" s="20"/>
      <c r="Y26" s="20"/>
      <c r="Z26" s="20"/>
    </row>
    <row r="27" spans="1:26" ht="33" hidden="1" customHeight="1" x14ac:dyDescent="0.3">
      <c r="A27" s="18"/>
      <c r="B27" s="431"/>
      <c r="C27" s="27"/>
      <c r="D27" s="28" t="str">
        <f>IFERROR(VLOOKUP(C27,BD_Ref!$A$6:$B$15,2,0),"")</f>
        <v/>
      </c>
      <c r="E27" s="417" t="s">
        <v>24</v>
      </c>
      <c r="F27" s="418"/>
      <c r="G27" s="412"/>
      <c r="H27" s="413"/>
      <c r="I27" s="413"/>
      <c r="J27" s="413"/>
      <c r="K27" s="414"/>
      <c r="L27" s="18"/>
      <c r="M27" s="18"/>
      <c r="N27" s="20"/>
      <c r="O27" s="20"/>
      <c r="P27" s="20"/>
      <c r="Q27" s="20"/>
      <c r="R27" s="20"/>
      <c r="S27" s="20"/>
      <c r="T27" s="20"/>
      <c r="U27" s="20"/>
      <c r="V27" s="20"/>
      <c r="W27" s="20"/>
      <c r="X27" s="20"/>
      <c r="Y27" s="20"/>
      <c r="Z27" s="20"/>
    </row>
    <row r="28" spans="1:26" ht="33" hidden="1" customHeight="1" x14ac:dyDescent="0.3">
      <c r="A28" s="18"/>
      <c r="B28" s="432"/>
      <c r="C28" s="27"/>
      <c r="D28" s="28" t="str">
        <f>IFERROR(VLOOKUP(C28,BD_Ref!$A$6:$B$15,2,0),"")</f>
        <v/>
      </c>
      <c r="E28" s="417" t="s">
        <v>24</v>
      </c>
      <c r="F28" s="418"/>
      <c r="G28" s="412"/>
      <c r="H28" s="413"/>
      <c r="I28" s="413"/>
      <c r="J28" s="413"/>
      <c r="K28" s="414"/>
      <c r="L28" s="18"/>
      <c r="M28" s="18"/>
      <c r="N28" s="20"/>
      <c r="O28" s="20"/>
      <c r="P28" s="20"/>
      <c r="Q28" s="20"/>
      <c r="R28" s="20"/>
      <c r="S28" s="20"/>
      <c r="T28" s="20"/>
      <c r="U28" s="20"/>
      <c r="V28" s="20"/>
      <c r="W28" s="20"/>
      <c r="X28" s="20"/>
      <c r="Y28" s="20"/>
      <c r="Z28" s="20"/>
    </row>
    <row r="29" spans="1:26" ht="33" customHeight="1" x14ac:dyDescent="0.3">
      <c r="A29" s="18"/>
      <c r="B29" s="430" t="s">
        <v>29</v>
      </c>
      <c r="C29" s="29" t="s">
        <v>30</v>
      </c>
      <c r="D29" s="28" t="str">
        <f>VLOOKUP(C29,BD_Ref!K6:L16,2,0)</f>
        <v>CRITERIO3</v>
      </c>
      <c r="E29" s="415" t="s">
        <v>31</v>
      </c>
      <c r="F29" s="416"/>
      <c r="G29" s="412" t="s">
        <v>32</v>
      </c>
      <c r="H29" s="413"/>
      <c r="I29" s="413"/>
      <c r="J29" s="413"/>
      <c r="K29" s="414"/>
      <c r="L29" s="18"/>
      <c r="M29" s="18"/>
      <c r="N29" s="20"/>
      <c r="O29" s="20"/>
      <c r="P29" s="20"/>
      <c r="Q29" s="20"/>
      <c r="R29" s="20"/>
      <c r="S29" s="20"/>
      <c r="T29" s="20"/>
      <c r="U29" s="20"/>
      <c r="V29" s="20"/>
      <c r="W29" s="20"/>
      <c r="X29" s="20"/>
      <c r="Y29" s="20"/>
      <c r="Z29" s="20"/>
    </row>
    <row r="30" spans="1:26" ht="56.25" customHeight="1" x14ac:dyDescent="0.3">
      <c r="A30" s="18"/>
      <c r="B30" s="431"/>
      <c r="C30" s="29" t="s">
        <v>33</v>
      </c>
      <c r="D30" s="28" t="str">
        <f>VLOOKUP(C30,BD_Ref!K7:L17,2,0)</f>
        <v>CRITERIO2</v>
      </c>
      <c r="E30" s="415" t="s">
        <v>31</v>
      </c>
      <c r="F30" s="416"/>
      <c r="G30" s="412" t="s">
        <v>34</v>
      </c>
      <c r="H30" s="413"/>
      <c r="I30" s="413"/>
      <c r="J30" s="413"/>
      <c r="K30" s="414"/>
      <c r="L30" s="18"/>
      <c r="M30" s="18"/>
      <c r="N30" s="20"/>
      <c r="O30" s="20"/>
      <c r="P30" s="20"/>
      <c r="Q30" s="20"/>
      <c r="R30" s="20"/>
      <c r="S30" s="20"/>
      <c r="T30" s="20"/>
      <c r="U30" s="20"/>
      <c r="V30" s="20"/>
      <c r="W30" s="20"/>
      <c r="X30" s="20"/>
      <c r="Y30" s="20"/>
      <c r="Z30" s="20"/>
    </row>
    <row r="31" spans="1:26" ht="33" hidden="1" customHeight="1" x14ac:dyDescent="0.3">
      <c r="A31" s="18"/>
      <c r="B31" s="431"/>
      <c r="C31" s="29"/>
      <c r="D31" s="28" t="e">
        <f>VLOOKUP(C31,BD_Ref!K8:L18,2,0)</f>
        <v>#N/A</v>
      </c>
      <c r="E31" s="415" t="s">
        <v>31</v>
      </c>
      <c r="F31" s="416"/>
      <c r="G31" s="412"/>
      <c r="H31" s="413"/>
      <c r="I31" s="413"/>
      <c r="J31" s="413"/>
      <c r="K31" s="414"/>
      <c r="L31" s="18"/>
      <c r="M31" s="18"/>
      <c r="N31" s="20"/>
      <c r="O31" s="20"/>
      <c r="P31" s="20"/>
      <c r="Q31" s="20"/>
      <c r="R31" s="20"/>
      <c r="S31" s="20"/>
      <c r="T31" s="20"/>
      <c r="U31" s="20"/>
      <c r="V31" s="20"/>
      <c r="W31" s="20"/>
      <c r="X31" s="20"/>
      <c r="Y31" s="20"/>
      <c r="Z31" s="20"/>
    </row>
    <row r="32" spans="1:26" ht="33" hidden="1" customHeight="1" x14ac:dyDescent="0.3">
      <c r="A32" s="18"/>
      <c r="B32" s="431"/>
      <c r="C32" s="29"/>
      <c r="D32" s="28" t="e">
        <f>VLOOKUP(C32,BD_Ref!K9:L19,2,0)</f>
        <v>#N/A</v>
      </c>
      <c r="E32" s="415" t="s">
        <v>31</v>
      </c>
      <c r="F32" s="416"/>
      <c r="G32" s="412"/>
      <c r="H32" s="413"/>
      <c r="I32" s="413"/>
      <c r="J32" s="413"/>
      <c r="K32" s="414"/>
      <c r="L32" s="18"/>
      <c r="M32" s="18"/>
      <c r="N32" s="20"/>
      <c r="O32" s="20"/>
      <c r="P32" s="20"/>
      <c r="Q32" s="20"/>
      <c r="R32" s="20"/>
      <c r="S32" s="20"/>
      <c r="T32" s="20"/>
      <c r="U32" s="20"/>
      <c r="V32" s="20"/>
      <c r="W32" s="20"/>
      <c r="X32" s="20"/>
      <c r="Y32" s="20"/>
      <c r="Z32" s="20"/>
    </row>
    <row r="33" spans="1:26" ht="33" hidden="1" customHeight="1" x14ac:dyDescent="0.3">
      <c r="A33" s="18"/>
      <c r="B33" s="431"/>
      <c r="C33" s="29"/>
      <c r="D33" s="28" t="e">
        <f>VLOOKUP(C33,BD_Ref!K10:L20,2,0)</f>
        <v>#N/A</v>
      </c>
      <c r="E33" s="415" t="s">
        <v>31</v>
      </c>
      <c r="F33" s="416"/>
      <c r="G33" s="412"/>
      <c r="H33" s="413"/>
      <c r="I33" s="413"/>
      <c r="J33" s="413"/>
      <c r="K33" s="414"/>
      <c r="L33" s="18"/>
      <c r="M33" s="18"/>
      <c r="N33" s="20"/>
      <c r="O33" s="20"/>
      <c r="P33" s="20"/>
      <c r="Q33" s="20"/>
      <c r="R33" s="20"/>
      <c r="S33" s="20"/>
      <c r="T33" s="20"/>
      <c r="U33" s="20"/>
      <c r="V33" s="20"/>
      <c r="W33" s="20"/>
      <c r="X33" s="20"/>
      <c r="Y33" s="20"/>
      <c r="Z33" s="20"/>
    </row>
    <row r="34" spans="1:26" ht="33" hidden="1" customHeight="1" x14ac:dyDescent="0.3">
      <c r="A34" s="18"/>
      <c r="B34" s="431"/>
      <c r="C34" s="29"/>
      <c r="D34" s="28" t="e">
        <f>VLOOKUP(C34,BD_Ref!K11:L21,2,0)</f>
        <v>#N/A</v>
      </c>
      <c r="E34" s="415" t="s">
        <v>31</v>
      </c>
      <c r="F34" s="416"/>
      <c r="G34" s="412"/>
      <c r="H34" s="413"/>
      <c r="I34" s="413"/>
      <c r="J34" s="413"/>
      <c r="K34" s="414"/>
      <c r="L34" s="18"/>
      <c r="M34" s="18"/>
      <c r="N34" s="20"/>
      <c r="O34" s="20"/>
      <c r="P34" s="20"/>
      <c r="Q34" s="20"/>
      <c r="R34" s="20"/>
      <c r="S34" s="20"/>
      <c r="T34" s="20"/>
      <c r="U34" s="20"/>
      <c r="V34" s="20"/>
      <c r="W34" s="20"/>
      <c r="X34" s="20"/>
      <c r="Y34" s="20"/>
      <c r="Z34" s="20"/>
    </row>
    <row r="35" spans="1:26" ht="33" hidden="1" customHeight="1" x14ac:dyDescent="0.3">
      <c r="A35" s="18"/>
      <c r="B35" s="431"/>
      <c r="C35" s="29"/>
      <c r="D35" s="28" t="e">
        <f>VLOOKUP(C35,BD_Ref!K12:L22,2,0)</f>
        <v>#N/A</v>
      </c>
      <c r="E35" s="415" t="s">
        <v>31</v>
      </c>
      <c r="F35" s="416"/>
      <c r="G35" s="412"/>
      <c r="H35" s="413"/>
      <c r="I35" s="413"/>
      <c r="J35" s="413"/>
      <c r="K35" s="414"/>
      <c r="L35" s="18"/>
      <c r="M35" s="18"/>
      <c r="N35" s="20"/>
      <c r="O35" s="20"/>
      <c r="P35" s="20"/>
      <c r="Q35" s="20"/>
      <c r="R35" s="20"/>
      <c r="S35" s="20"/>
      <c r="T35" s="20"/>
      <c r="U35" s="20"/>
      <c r="V35" s="20"/>
      <c r="W35" s="20"/>
      <c r="X35" s="20"/>
      <c r="Y35" s="20"/>
      <c r="Z35" s="20"/>
    </row>
    <row r="36" spans="1:26" ht="33" hidden="1" customHeight="1" x14ac:dyDescent="0.3">
      <c r="A36" s="18"/>
      <c r="B36" s="431"/>
      <c r="C36" s="29"/>
      <c r="D36" s="28" t="e">
        <f>VLOOKUP(C36,BD_Ref!K13:L23,2,0)</f>
        <v>#N/A</v>
      </c>
      <c r="E36" s="415" t="s">
        <v>31</v>
      </c>
      <c r="F36" s="416"/>
      <c r="G36" s="412"/>
      <c r="H36" s="413"/>
      <c r="I36" s="413"/>
      <c r="J36" s="413"/>
      <c r="K36" s="414"/>
      <c r="L36" s="18"/>
      <c r="M36" s="18"/>
      <c r="N36" s="20"/>
      <c r="O36" s="20"/>
      <c r="P36" s="20"/>
      <c r="Q36" s="20"/>
      <c r="R36" s="20"/>
      <c r="S36" s="20"/>
      <c r="T36" s="20"/>
      <c r="U36" s="20"/>
      <c r="V36" s="20"/>
      <c r="W36" s="20"/>
      <c r="X36" s="20"/>
      <c r="Y36" s="20"/>
      <c r="Z36" s="20"/>
    </row>
    <row r="37" spans="1:26" ht="33" hidden="1" customHeight="1" x14ac:dyDescent="0.3">
      <c r="A37" s="18"/>
      <c r="B37" s="431"/>
      <c r="C37" s="29"/>
      <c r="D37" s="28" t="e">
        <f>VLOOKUP(C37,BD_Ref!K14:L24,2,0)</f>
        <v>#N/A</v>
      </c>
      <c r="E37" s="415" t="s">
        <v>31</v>
      </c>
      <c r="F37" s="416"/>
      <c r="G37" s="412"/>
      <c r="H37" s="413"/>
      <c r="I37" s="413"/>
      <c r="J37" s="413"/>
      <c r="K37" s="414"/>
      <c r="L37" s="18"/>
      <c r="M37" s="18"/>
      <c r="N37" s="20"/>
      <c r="O37" s="20"/>
      <c r="P37" s="20"/>
      <c r="Q37" s="20"/>
      <c r="R37" s="20"/>
      <c r="S37" s="20"/>
      <c r="T37" s="20"/>
      <c r="U37" s="20"/>
      <c r="V37" s="20"/>
      <c r="W37" s="20"/>
      <c r="X37" s="20"/>
      <c r="Y37" s="20"/>
      <c r="Z37" s="20"/>
    </row>
    <row r="38" spans="1:26" ht="33" hidden="1" customHeight="1" x14ac:dyDescent="0.3">
      <c r="A38" s="18"/>
      <c r="B38" s="432"/>
      <c r="C38" s="29"/>
      <c r="D38" s="28" t="e">
        <f>VLOOKUP(C38,BD_Ref!K15:L25,2,0)</f>
        <v>#N/A</v>
      </c>
      <c r="E38" s="415" t="s">
        <v>31</v>
      </c>
      <c r="F38" s="416"/>
      <c r="G38" s="412"/>
      <c r="H38" s="413"/>
      <c r="I38" s="413"/>
      <c r="J38" s="413"/>
      <c r="K38" s="414"/>
      <c r="L38" s="18"/>
      <c r="M38" s="18"/>
      <c r="N38" s="20"/>
      <c r="O38" s="20"/>
      <c r="P38" s="20"/>
      <c r="Q38" s="20"/>
      <c r="R38" s="20"/>
      <c r="S38" s="20"/>
      <c r="T38" s="20"/>
      <c r="U38" s="20"/>
      <c r="V38" s="20"/>
      <c r="W38" s="20"/>
      <c r="X38" s="20"/>
      <c r="Y38" s="20"/>
      <c r="Z38" s="20"/>
    </row>
    <row r="39" spans="1:26" ht="63" customHeight="1" x14ac:dyDescent="0.3">
      <c r="A39" s="18"/>
      <c r="B39" s="415" t="s">
        <v>35</v>
      </c>
      <c r="C39" s="414"/>
      <c r="D39" s="23"/>
      <c r="E39" s="442" t="s">
        <v>36</v>
      </c>
      <c r="F39" s="420"/>
      <c r="G39" s="420"/>
      <c r="H39" s="420"/>
      <c r="I39" s="420"/>
      <c r="J39" s="420"/>
      <c r="K39" s="421"/>
      <c r="L39" s="18"/>
      <c r="M39" s="18"/>
      <c r="N39" s="20"/>
      <c r="O39" s="20"/>
      <c r="P39" s="20"/>
      <c r="Q39" s="20"/>
      <c r="R39" s="20"/>
      <c r="S39" s="20"/>
      <c r="T39" s="20"/>
      <c r="U39" s="20"/>
      <c r="V39" s="20"/>
      <c r="W39" s="20"/>
      <c r="X39" s="20"/>
      <c r="Y39" s="20"/>
      <c r="Z39" s="20"/>
    </row>
    <row r="40" spans="1:26" ht="59.25" customHeight="1" x14ac:dyDescent="0.3">
      <c r="A40" s="18"/>
      <c r="B40" s="415" t="s">
        <v>37</v>
      </c>
      <c r="C40" s="414"/>
      <c r="D40" s="30"/>
      <c r="E40" s="438" t="s">
        <v>38</v>
      </c>
      <c r="F40" s="420"/>
      <c r="G40" s="420"/>
      <c r="H40" s="420"/>
      <c r="I40" s="420"/>
      <c r="J40" s="420"/>
      <c r="K40" s="421"/>
      <c r="L40" s="18"/>
      <c r="M40" s="18"/>
      <c r="N40" s="20"/>
      <c r="O40" s="20"/>
      <c r="P40" s="20"/>
      <c r="Q40" s="20"/>
      <c r="R40" s="20"/>
      <c r="S40" s="20"/>
      <c r="T40" s="20"/>
      <c r="U40" s="20"/>
      <c r="V40" s="20"/>
      <c r="W40" s="20"/>
      <c r="X40" s="20"/>
      <c r="Y40" s="20"/>
      <c r="Z40" s="20"/>
    </row>
    <row r="41" spans="1:26" ht="36.75" customHeight="1" x14ac:dyDescent="0.3">
      <c r="A41" s="18"/>
      <c r="B41" s="424" t="s">
        <v>39</v>
      </c>
      <c r="C41" s="425"/>
      <c r="D41" s="30"/>
      <c r="E41" s="438" t="s">
        <v>40</v>
      </c>
      <c r="F41" s="420"/>
      <c r="G41" s="420"/>
      <c r="H41" s="420"/>
      <c r="I41" s="420"/>
      <c r="J41" s="420"/>
      <c r="K41" s="421"/>
      <c r="L41" s="18"/>
      <c r="M41" s="18"/>
      <c r="N41" s="20"/>
      <c r="O41" s="20"/>
      <c r="P41" s="20"/>
      <c r="Q41" s="20"/>
      <c r="R41" s="20"/>
      <c r="S41" s="20"/>
      <c r="T41" s="20"/>
      <c r="U41" s="20"/>
      <c r="V41" s="20"/>
      <c r="W41" s="20"/>
      <c r="X41" s="20"/>
      <c r="Y41" s="20"/>
      <c r="Z41" s="20"/>
    </row>
    <row r="42" spans="1:26" ht="36.75" customHeight="1" x14ac:dyDescent="0.3">
      <c r="A42" s="18"/>
      <c r="B42" s="426"/>
      <c r="C42" s="427"/>
      <c r="D42" s="30"/>
      <c r="E42" s="438" t="s">
        <v>41</v>
      </c>
      <c r="F42" s="420"/>
      <c r="G42" s="420"/>
      <c r="H42" s="420"/>
      <c r="I42" s="420"/>
      <c r="J42" s="420"/>
      <c r="K42" s="421"/>
      <c r="L42" s="18"/>
      <c r="M42" s="18"/>
      <c r="N42" s="20"/>
      <c r="O42" s="20"/>
      <c r="P42" s="20"/>
      <c r="Q42" s="20"/>
      <c r="R42" s="20"/>
      <c r="S42" s="20"/>
      <c r="T42" s="20"/>
      <c r="U42" s="20"/>
      <c r="V42" s="20"/>
      <c r="W42" s="20"/>
      <c r="X42" s="20"/>
      <c r="Y42" s="20"/>
      <c r="Z42" s="20"/>
    </row>
    <row r="43" spans="1:26" ht="36.75" customHeight="1" x14ac:dyDescent="0.3">
      <c r="A43" s="18"/>
      <c r="B43" s="428"/>
      <c r="C43" s="429"/>
      <c r="D43" s="30"/>
      <c r="E43" s="438" t="s">
        <v>42</v>
      </c>
      <c r="F43" s="420"/>
      <c r="G43" s="420"/>
      <c r="H43" s="420"/>
      <c r="I43" s="420"/>
      <c r="J43" s="420"/>
      <c r="K43" s="421"/>
      <c r="L43" s="18"/>
      <c r="M43" s="18"/>
      <c r="N43" s="20"/>
      <c r="O43" s="20"/>
      <c r="P43" s="20"/>
      <c r="Q43" s="20"/>
      <c r="R43" s="20"/>
      <c r="S43" s="20"/>
      <c r="T43" s="20"/>
      <c r="U43" s="20"/>
      <c r="V43" s="20"/>
      <c r="W43" s="20"/>
      <c r="X43" s="20"/>
      <c r="Y43" s="20"/>
      <c r="Z43" s="20"/>
    </row>
    <row r="44" spans="1:26" ht="22.5" customHeight="1" x14ac:dyDescent="0.3">
      <c r="A44" s="18"/>
      <c r="B44" s="424" t="s">
        <v>43</v>
      </c>
      <c r="C44" s="425"/>
      <c r="D44" s="30"/>
      <c r="E44" s="415" t="s">
        <v>44</v>
      </c>
      <c r="F44" s="413"/>
      <c r="G44" s="414"/>
      <c r="H44" s="423" t="s">
        <v>45</v>
      </c>
      <c r="I44" s="413"/>
      <c r="J44" s="413"/>
      <c r="K44" s="414"/>
      <c r="L44" s="18"/>
      <c r="M44" s="18"/>
      <c r="N44" s="20"/>
      <c r="O44" s="20"/>
      <c r="P44" s="20"/>
      <c r="Q44" s="20"/>
      <c r="R44" s="20"/>
      <c r="S44" s="20"/>
      <c r="T44" s="20"/>
      <c r="U44" s="20"/>
      <c r="V44" s="20"/>
      <c r="W44" s="20"/>
      <c r="X44" s="20"/>
      <c r="Y44" s="20"/>
      <c r="Z44" s="20"/>
    </row>
    <row r="45" spans="1:26" ht="204.75" customHeight="1" x14ac:dyDescent="0.25">
      <c r="A45" s="15"/>
      <c r="B45" s="426"/>
      <c r="C45" s="427"/>
      <c r="D45" s="31"/>
      <c r="E45" s="439" t="s">
        <v>46</v>
      </c>
      <c r="F45" s="440"/>
      <c r="G45" s="441"/>
      <c r="H45" s="439" t="s">
        <v>47</v>
      </c>
      <c r="I45" s="440"/>
      <c r="J45" s="440"/>
      <c r="K45" s="441"/>
      <c r="L45" s="15"/>
      <c r="M45" s="15"/>
    </row>
    <row r="46" spans="1:26" ht="63" hidden="1" customHeight="1" x14ac:dyDescent="0.25">
      <c r="A46" s="15"/>
      <c r="B46" s="426"/>
      <c r="C46" s="427"/>
      <c r="D46" s="31"/>
      <c r="E46" s="437"/>
      <c r="F46" s="413"/>
      <c r="G46" s="414"/>
      <c r="H46" s="437"/>
      <c r="I46" s="413"/>
      <c r="J46" s="413"/>
      <c r="K46" s="414"/>
      <c r="L46" s="15"/>
      <c r="M46" s="15"/>
    </row>
    <row r="47" spans="1:26" ht="63" hidden="1" customHeight="1" x14ac:dyDescent="0.25">
      <c r="A47" s="15"/>
      <c r="B47" s="426"/>
      <c r="C47" s="427"/>
      <c r="D47" s="31"/>
      <c r="E47" s="437"/>
      <c r="F47" s="413"/>
      <c r="G47" s="414"/>
      <c r="H47" s="437"/>
      <c r="I47" s="413"/>
      <c r="J47" s="413"/>
      <c r="K47" s="414"/>
      <c r="L47" s="15"/>
      <c r="M47" s="15"/>
    </row>
    <row r="48" spans="1:26" ht="63" hidden="1" customHeight="1" x14ac:dyDescent="0.25">
      <c r="A48" s="15"/>
      <c r="B48" s="426"/>
      <c r="C48" s="427"/>
      <c r="D48" s="31"/>
      <c r="E48" s="437"/>
      <c r="F48" s="413"/>
      <c r="G48" s="414"/>
      <c r="H48" s="437"/>
      <c r="I48" s="413"/>
      <c r="J48" s="413"/>
      <c r="K48" s="414"/>
      <c r="L48" s="15"/>
      <c r="M48" s="15"/>
    </row>
    <row r="49" spans="1:26" ht="0.75" customHeight="1" x14ac:dyDescent="0.25">
      <c r="A49" s="15"/>
      <c r="B49" s="434"/>
      <c r="C49" s="435"/>
      <c r="D49" s="31"/>
      <c r="E49" s="437"/>
      <c r="F49" s="413"/>
      <c r="G49" s="414"/>
      <c r="H49" s="442"/>
      <c r="I49" s="413"/>
      <c r="J49" s="413"/>
      <c r="K49" s="414"/>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v2dOYtwP1fsj+277x4KgRXlCn/j+FQSla5SHvun+zA4EcdSBVRJOSS5ZIIrfSjcHgMpL1+tGagaHjQ1cDWSZkg==" saltValue="MEpkTel9sNOGiWLMomDc1Q==" spinCount="100000" sheet="1" objects="1" scenarios="1"/>
  <mergeCells count="81">
    <mergeCell ref="E49:G49"/>
    <mergeCell ref="H49:K49"/>
    <mergeCell ref="E37:F37"/>
    <mergeCell ref="E38:F38"/>
    <mergeCell ref="G38:K38"/>
    <mergeCell ref="E39:K39"/>
    <mergeCell ref="E40:K40"/>
    <mergeCell ref="E41:K41"/>
    <mergeCell ref="E42:K42"/>
    <mergeCell ref="H46:K46"/>
    <mergeCell ref="E48:G48"/>
    <mergeCell ref="H48:K48"/>
    <mergeCell ref="E36:F36"/>
    <mergeCell ref="G36:K36"/>
    <mergeCell ref="G37:K37"/>
    <mergeCell ref="E47:G47"/>
    <mergeCell ref="H47:K47"/>
    <mergeCell ref="E43:K43"/>
    <mergeCell ref="E44:G44"/>
    <mergeCell ref="H44:K44"/>
    <mergeCell ref="E45:G45"/>
    <mergeCell ref="H45:K45"/>
    <mergeCell ref="E46:G46"/>
    <mergeCell ref="G22:K22"/>
    <mergeCell ref="E22:F22"/>
    <mergeCell ref="E23:F23"/>
    <mergeCell ref="E24:F24"/>
    <mergeCell ref="E25:F25"/>
    <mergeCell ref="G23:K23"/>
    <mergeCell ref="G24:K24"/>
    <mergeCell ref="G25:K25"/>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B16:C18"/>
    <mergeCell ref="B19:B28"/>
    <mergeCell ref="C19:C20"/>
    <mergeCell ref="B29:B38"/>
    <mergeCell ref="B39:C39"/>
    <mergeCell ref="E12:K12"/>
    <mergeCell ref="E13:K13"/>
    <mergeCell ref="B9:C9"/>
    <mergeCell ref="E9:K9"/>
    <mergeCell ref="B10:K10"/>
    <mergeCell ref="B11:C11"/>
    <mergeCell ref="E11:K11"/>
    <mergeCell ref="B12:C12"/>
    <mergeCell ref="B13:C13"/>
    <mergeCell ref="E33:F33"/>
    <mergeCell ref="G33:K33"/>
    <mergeCell ref="E34:F34"/>
    <mergeCell ref="G34:K34"/>
    <mergeCell ref="E35:F35"/>
    <mergeCell ref="G35:K35"/>
    <mergeCell ref="E30:F30"/>
    <mergeCell ref="E31:F31"/>
    <mergeCell ref="E32:F32"/>
    <mergeCell ref="G32:K32"/>
    <mergeCell ref="G30:K30"/>
    <mergeCell ref="G31:K31"/>
    <mergeCell ref="G26:K26"/>
    <mergeCell ref="G27:K27"/>
    <mergeCell ref="G28:K28"/>
    <mergeCell ref="G29:K29"/>
    <mergeCell ref="E29:F29"/>
    <mergeCell ref="E26:F26"/>
    <mergeCell ref="E27:F27"/>
    <mergeCell ref="E28:F28"/>
  </mergeCells>
  <dataValidations count="9">
    <dataValidation type="list" allowBlank="1" showErrorMessage="1" sqref="G21:G22 G26:G27">
      <formula1>INDIRECT($D$21)</formula1>
    </dataValidation>
    <dataValidation type="list" allowBlank="1" showErrorMessage="1" sqref="G20 G24">
      <formula1>INDIRECT($D$19)</formula1>
    </dataValidation>
    <dataValidation type="list" allowBlank="1" showErrorMessage="1" sqref="G25">
      <formula1>INDIRECT($D$20)</formula1>
    </dataValidation>
    <dataValidation type="list" allowBlank="1" showErrorMessage="1" sqref="C19 C21:C28">
      <formula1>FACTORES</formula1>
    </dataValidation>
    <dataValidation type="list" allowBlank="1" showErrorMessage="1" sqref="E13">
      <formula1>OBJPDI</formula1>
    </dataValidation>
    <dataValidation type="list" allowBlank="1" showErrorMessage="1" sqref="E15">
      <formula1>INDIRECT($L$13)</formula1>
    </dataValidation>
    <dataValidation type="list" allowBlank="1" showErrorMessage="1" sqref="E16:E18">
      <formula1>MACROPROCESOS</formula1>
    </dataValidation>
    <dataValidation type="list" allowBlank="1" showErrorMessage="1" sqref="G19 G29:G38">
      <formula1>INDIRECT(D19)</formula1>
    </dataValidation>
    <dataValidation type="list" allowBlank="1" showErrorMessage="1" sqref="G23 G28">
      <formula1>FACTOR11</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2">
        <x14:dataValidation type="list" allowBlank="1" showErrorMessage="1">
          <x14:formula1>
            <xm:f>BD_Ref!$D$40:$D$56</xm:f>
          </x14:formula1>
          <xm:sqref>E45:E49</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88" t="s">
        <v>0</v>
      </c>
      <c r="I2" s="38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90" t="s">
        <v>2</v>
      </c>
      <c r="I3" s="391">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88" t="s">
        <v>3</v>
      </c>
      <c r="I4" s="392">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88" t="s">
        <v>4</v>
      </c>
      <c r="I5" s="389" t="s">
        <v>1244</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43" t="s">
        <v>12</v>
      </c>
      <c r="C9" s="444"/>
      <c r="D9" s="447" t="str">
        <f>'PDI-01'!E13</f>
        <v>Gestión y Sostenibilidad Institucional</v>
      </c>
      <c r="E9" s="413"/>
      <c r="F9" s="413"/>
      <c r="G9" s="413"/>
      <c r="H9" s="413"/>
      <c r="I9" s="414"/>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43" t="s">
        <v>16</v>
      </c>
      <c r="C11" s="444"/>
      <c r="D11" s="447" t="str">
        <f>'PDI-01'!E15</f>
        <v>Gestión del Desarrollo Humano y Organizacional</v>
      </c>
      <c r="E11" s="413"/>
      <c r="F11" s="413"/>
      <c r="G11" s="413"/>
      <c r="H11" s="413"/>
      <c r="I11" s="414"/>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43" t="s">
        <v>8</v>
      </c>
      <c r="C13" s="444"/>
      <c r="D13" s="447" t="str">
        <f>'PDI-01'!E11</f>
        <v>Modernización y Desarrollo Organizacional (PDI2028 – GSI - 36)</v>
      </c>
      <c r="E13" s="413"/>
      <c r="F13" s="413"/>
      <c r="G13" s="413"/>
      <c r="H13" s="413"/>
      <c r="I13" s="414"/>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48</v>
      </c>
      <c r="C16" s="442" t="s">
        <v>49</v>
      </c>
      <c r="D16" s="413"/>
      <c r="E16" s="413"/>
      <c r="F16" s="413"/>
      <c r="G16" s="413"/>
      <c r="H16" s="413"/>
      <c r="I16" s="414"/>
      <c r="J16" s="380"/>
      <c r="K16" s="40"/>
      <c r="L16" s="40"/>
      <c r="M16" s="40"/>
      <c r="N16" s="40"/>
      <c r="O16" s="40"/>
      <c r="P16" s="40"/>
      <c r="Q16" s="40"/>
      <c r="R16" s="40"/>
      <c r="S16" s="40"/>
      <c r="T16" s="40"/>
      <c r="U16" s="40"/>
      <c r="V16" s="40"/>
      <c r="W16" s="40"/>
      <c r="X16" s="40"/>
      <c r="Y16" s="40"/>
      <c r="Z16" s="40"/>
    </row>
    <row r="17" spans="1:26" ht="16.5" customHeight="1" x14ac:dyDescent="0.3">
      <c r="A17" s="35"/>
      <c r="B17" s="423" t="s">
        <v>50</v>
      </c>
      <c r="C17" s="413"/>
      <c r="D17" s="413"/>
      <c r="E17" s="413"/>
      <c r="F17" s="413"/>
      <c r="G17" s="413"/>
      <c r="H17" s="413"/>
      <c r="I17" s="414"/>
      <c r="J17" s="380"/>
      <c r="K17" s="40"/>
      <c r="L17" s="40"/>
      <c r="M17" s="40"/>
      <c r="N17" s="40"/>
      <c r="O17" s="40"/>
      <c r="P17" s="40"/>
      <c r="Q17" s="40"/>
      <c r="R17" s="40"/>
      <c r="S17" s="40"/>
      <c r="T17" s="40"/>
      <c r="U17" s="40"/>
      <c r="V17" s="40"/>
      <c r="W17" s="40"/>
      <c r="X17" s="40"/>
      <c r="Y17" s="40"/>
      <c r="Z17" s="40"/>
    </row>
    <row r="18" spans="1:26" ht="16.5" customHeight="1" x14ac:dyDescent="0.3">
      <c r="A18" s="35"/>
      <c r="B18" s="430" t="s">
        <v>51</v>
      </c>
      <c r="C18" s="448" t="s">
        <v>52</v>
      </c>
      <c r="D18" s="414"/>
      <c r="E18" s="448" t="s">
        <v>53</v>
      </c>
      <c r="F18" s="413"/>
      <c r="G18" s="414"/>
      <c r="H18" s="448" t="s">
        <v>54</v>
      </c>
      <c r="I18" s="414"/>
      <c r="J18" s="380"/>
      <c r="K18" s="40"/>
      <c r="L18" s="40"/>
      <c r="M18" s="40"/>
      <c r="N18" s="40"/>
      <c r="O18" s="40"/>
      <c r="P18" s="40"/>
      <c r="Q18" s="40"/>
      <c r="R18" s="40"/>
      <c r="S18" s="40"/>
      <c r="T18" s="40"/>
      <c r="U18" s="40"/>
      <c r="V18" s="40"/>
      <c r="W18" s="40"/>
      <c r="X18" s="40"/>
      <c r="Y18" s="40"/>
      <c r="Z18" s="40"/>
    </row>
    <row r="19" spans="1:26" ht="144.75" customHeight="1" x14ac:dyDescent="0.3">
      <c r="A19" s="35"/>
      <c r="B19" s="431"/>
      <c r="C19" s="446" t="s">
        <v>55</v>
      </c>
      <c r="D19" s="425"/>
      <c r="E19" s="449" t="s">
        <v>56</v>
      </c>
      <c r="F19" s="450"/>
      <c r="G19" s="435"/>
      <c r="H19" s="449" t="s">
        <v>57</v>
      </c>
      <c r="I19" s="435"/>
      <c r="J19" s="380"/>
      <c r="K19" s="40"/>
      <c r="L19" s="40"/>
      <c r="M19" s="40"/>
      <c r="N19" s="40"/>
      <c r="O19" s="40"/>
      <c r="P19" s="40"/>
      <c r="Q19" s="40"/>
      <c r="R19" s="40"/>
      <c r="S19" s="40"/>
      <c r="T19" s="40"/>
      <c r="U19" s="40"/>
      <c r="V19" s="40"/>
      <c r="W19" s="40"/>
      <c r="X19" s="40"/>
      <c r="Y19" s="40"/>
      <c r="Z19" s="40"/>
    </row>
    <row r="20" spans="1:26" ht="87.75" customHeight="1" x14ac:dyDescent="0.3">
      <c r="A20" s="35"/>
      <c r="B20" s="431"/>
      <c r="C20" s="426"/>
      <c r="D20" s="427"/>
      <c r="E20" s="449" t="s">
        <v>58</v>
      </c>
      <c r="F20" s="450"/>
      <c r="G20" s="435"/>
      <c r="H20" s="438" t="s">
        <v>59</v>
      </c>
      <c r="I20" s="414"/>
      <c r="J20" s="380"/>
      <c r="K20" s="40"/>
      <c r="L20" s="40"/>
      <c r="M20" s="40"/>
      <c r="N20" s="40"/>
      <c r="O20" s="40"/>
      <c r="P20" s="40"/>
      <c r="Q20" s="40"/>
      <c r="R20" s="40"/>
      <c r="S20" s="40"/>
      <c r="T20" s="40"/>
      <c r="U20" s="40"/>
      <c r="V20" s="40"/>
      <c r="W20" s="40"/>
      <c r="X20" s="40"/>
      <c r="Y20" s="40"/>
      <c r="Z20" s="40"/>
    </row>
    <row r="21" spans="1:26" ht="139.5" customHeight="1" x14ac:dyDescent="0.3">
      <c r="A21" s="35"/>
      <c r="B21" s="431"/>
      <c r="C21" s="426"/>
      <c r="D21" s="427"/>
      <c r="E21" s="438" t="s">
        <v>60</v>
      </c>
      <c r="F21" s="413"/>
      <c r="G21" s="414"/>
      <c r="H21" s="438" t="s">
        <v>61</v>
      </c>
      <c r="I21" s="414"/>
      <c r="J21" s="380"/>
      <c r="K21" s="40"/>
      <c r="L21" s="40"/>
      <c r="M21" s="40"/>
      <c r="N21" s="40"/>
      <c r="O21" s="40"/>
      <c r="P21" s="40"/>
      <c r="Q21" s="40"/>
      <c r="R21" s="40"/>
      <c r="S21" s="40"/>
      <c r="T21" s="40"/>
      <c r="U21" s="40"/>
      <c r="V21" s="40"/>
      <c r="W21" s="40"/>
      <c r="X21" s="40"/>
      <c r="Y21" s="40"/>
      <c r="Z21" s="40"/>
    </row>
    <row r="22" spans="1:26" ht="48" hidden="1" customHeight="1" x14ac:dyDescent="0.3">
      <c r="A22" s="35"/>
      <c r="B22" s="431"/>
      <c r="C22" s="426"/>
      <c r="D22" s="427"/>
      <c r="E22" s="449"/>
      <c r="F22" s="450"/>
      <c r="G22" s="435"/>
      <c r="H22" s="438"/>
      <c r="I22" s="414"/>
      <c r="J22" s="380"/>
      <c r="K22" s="40"/>
      <c r="L22" s="40"/>
      <c r="M22" s="40"/>
      <c r="N22" s="40"/>
      <c r="O22" s="40"/>
      <c r="P22" s="40"/>
      <c r="Q22" s="40"/>
      <c r="R22" s="40"/>
      <c r="S22" s="40"/>
      <c r="T22" s="40"/>
      <c r="U22" s="40"/>
      <c r="V22" s="40"/>
      <c r="W22" s="40"/>
      <c r="X22" s="40"/>
      <c r="Y22" s="40"/>
      <c r="Z22" s="40"/>
    </row>
    <row r="23" spans="1:26" ht="48" hidden="1" customHeight="1" x14ac:dyDescent="0.3">
      <c r="A23" s="35"/>
      <c r="B23" s="431"/>
      <c r="C23" s="426"/>
      <c r="D23" s="427"/>
      <c r="E23" s="449"/>
      <c r="F23" s="450"/>
      <c r="G23" s="435"/>
      <c r="H23" s="438"/>
      <c r="I23" s="414"/>
      <c r="J23" s="380"/>
      <c r="K23" s="40"/>
      <c r="L23" s="40"/>
      <c r="M23" s="40"/>
      <c r="N23" s="40"/>
      <c r="O23" s="40"/>
      <c r="P23" s="40"/>
      <c r="Q23" s="40"/>
      <c r="R23" s="40"/>
      <c r="S23" s="40"/>
      <c r="T23" s="40"/>
      <c r="U23" s="40"/>
      <c r="V23" s="40"/>
      <c r="W23" s="40"/>
      <c r="X23" s="40"/>
      <c r="Y23" s="40"/>
      <c r="Z23" s="40"/>
    </row>
    <row r="24" spans="1:26" ht="16.5" customHeight="1" x14ac:dyDescent="0.3">
      <c r="A24" s="35"/>
      <c r="B24" s="431"/>
      <c r="C24" s="426"/>
      <c r="D24" s="427"/>
      <c r="E24" s="448" t="s">
        <v>62</v>
      </c>
      <c r="F24" s="413"/>
      <c r="G24" s="414"/>
      <c r="H24" s="448" t="s">
        <v>63</v>
      </c>
      <c r="I24" s="414"/>
      <c r="J24" s="380"/>
      <c r="K24" s="40"/>
      <c r="L24" s="40"/>
      <c r="M24" s="40"/>
      <c r="N24" s="40"/>
      <c r="O24" s="40"/>
      <c r="P24" s="40"/>
      <c r="Q24" s="40"/>
      <c r="R24" s="40"/>
      <c r="S24" s="40"/>
      <c r="T24" s="40"/>
      <c r="U24" s="40"/>
      <c r="V24" s="40"/>
      <c r="W24" s="40"/>
      <c r="X24" s="40"/>
      <c r="Y24" s="40"/>
      <c r="Z24" s="40"/>
    </row>
    <row r="25" spans="1:26" ht="108.75" customHeight="1" x14ac:dyDescent="0.3">
      <c r="A25" s="35"/>
      <c r="B25" s="431"/>
      <c r="C25" s="426"/>
      <c r="D25" s="427"/>
      <c r="E25" s="438" t="s">
        <v>64</v>
      </c>
      <c r="F25" s="413"/>
      <c r="G25" s="414"/>
      <c r="H25" s="438" t="s">
        <v>65</v>
      </c>
      <c r="I25" s="414"/>
      <c r="J25" s="380"/>
      <c r="K25" s="40"/>
      <c r="L25" s="40"/>
      <c r="M25" s="40"/>
      <c r="N25" s="40"/>
      <c r="O25" s="40"/>
      <c r="P25" s="40"/>
      <c r="Q25" s="40"/>
      <c r="R25" s="40"/>
      <c r="S25" s="40"/>
      <c r="T25" s="40"/>
      <c r="U25" s="40"/>
      <c r="V25" s="40"/>
      <c r="W25" s="40"/>
      <c r="X25" s="40"/>
      <c r="Y25" s="40"/>
      <c r="Z25" s="40"/>
    </row>
    <row r="26" spans="1:26" ht="117" customHeight="1" x14ac:dyDescent="0.3">
      <c r="A26" s="35"/>
      <c r="B26" s="431"/>
      <c r="C26" s="426"/>
      <c r="D26" s="427"/>
      <c r="E26" s="419" t="s">
        <v>66</v>
      </c>
      <c r="F26" s="413"/>
      <c r="G26" s="414"/>
      <c r="H26" s="438" t="s">
        <v>67</v>
      </c>
      <c r="I26" s="414"/>
      <c r="J26" s="380"/>
      <c r="K26" s="40"/>
      <c r="L26" s="40"/>
      <c r="M26" s="40"/>
      <c r="N26" s="40"/>
      <c r="O26" s="40"/>
      <c r="P26" s="40"/>
      <c r="Q26" s="40"/>
      <c r="R26" s="40"/>
      <c r="S26" s="40"/>
      <c r="T26" s="40"/>
      <c r="U26" s="40"/>
      <c r="V26" s="40"/>
      <c r="W26" s="40"/>
      <c r="X26" s="40"/>
      <c r="Y26" s="40"/>
      <c r="Z26" s="40"/>
    </row>
    <row r="27" spans="1:26" ht="98.25" customHeight="1" x14ac:dyDescent="0.3">
      <c r="A27" s="35"/>
      <c r="B27" s="431"/>
      <c r="C27" s="426"/>
      <c r="D27" s="427"/>
      <c r="E27" s="438" t="s">
        <v>68</v>
      </c>
      <c r="F27" s="413"/>
      <c r="G27" s="414"/>
      <c r="H27" s="438" t="s">
        <v>69</v>
      </c>
      <c r="I27" s="414"/>
      <c r="J27" s="380"/>
      <c r="K27" s="40"/>
      <c r="L27" s="40"/>
      <c r="M27" s="40"/>
      <c r="N27" s="40"/>
      <c r="O27" s="40"/>
      <c r="P27" s="40"/>
      <c r="Q27" s="40"/>
      <c r="R27" s="40"/>
      <c r="S27" s="40"/>
      <c r="T27" s="40"/>
      <c r="U27" s="40"/>
      <c r="V27" s="40"/>
      <c r="W27" s="40"/>
      <c r="X27" s="40"/>
      <c r="Y27" s="40"/>
      <c r="Z27" s="40"/>
    </row>
    <row r="28" spans="1:26" ht="51" hidden="1" customHeight="1" x14ac:dyDescent="0.3">
      <c r="A28" s="35"/>
      <c r="B28" s="431"/>
      <c r="C28" s="426"/>
      <c r="D28" s="427"/>
      <c r="E28" s="451"/>
      <c r="F28" s="413"/>
      <c r="G28" s="414"/>
      <c r="H28" s="451"/>
      <c r="I28" s="414"/>
      <c r="J28" s="380"/>
      <c r="K28" s="40"/>
      <c r="L28" s="40"/>
      <c r="M28" s="40"/>
      <c r="N28" s="40"/>
      <c r="O28" s="40"/>
      <c r="P28" s="40"/>
      <c r="Q28" s="40"/>
      <c r="R28" s="40"/>
      <c r="S28" s="40"/>
      <c r="T28" s="40"/>
      <c r="U28" s="40"/>
      <c r="V28" s="40"/>
      <c r="W28" s="40"/>
      <c r="X28" s="40"/>
      <c r="Y28" s="40"/>
      <c r="Z28" s="40"/>
    </row>
    <row r="29" spans="1:26" ht="51" hidden="1" customHeight="1" x14ac:dyDescent="0.3">
      <c r="A29" s="35"/>
      <c r="B29" s="445"/>
      <c r="C29" s="426"/>
      <c r="D29" s="427"/>
      <c r="E29" s="438"/>
      <c r="F29" s="413"/>
      <c r="G29" s="414"/>
      <c r="H29" s="438"/>
      <c r="I29" s="414"/>
      <c r="J29" s="380"/>
      <c r="K29" s="40"/>
      <c r="L29" s="40"/>
      <c r="M29" s="40"/>
      <c r="N29" s="40"/>
      <c r="O29" s="40"/>
      <c r="P29" s="40"/>
      <c r="Q29" s="40"/>
      <c r="R29" s="40"/>
      <c r="S29" s="40"/>
      <c r="T29" s="40"/>
      <c r="U29" s="40"/>
      <c r="V29" s="40"/>
      <c r="W29" s="40"/>
      <c r="X29" s="40"/>
      <c r="Y29" s="40"/>
      <c r="Z29" s="40"/>
    </row>
    <row r="30" spans="1:26" ht="71.25" customHeight="1" x14ac:dyDescent="0.3">
      <c r="A30" s="35"/>
      <c r="B30" s="41" t="s">
        <v>70</v>
      </c>
      <c r="C30" s="438" t="s">
        <v>71</v>
      </c>
      <c r="D30" s="413"/>
      <c r="E30" s="413"/>
      <c r="F30" s="413"/>
      <c r="G30" s="413"/>
      <c r="H30" s="413"/>
      <c r="I30" s="414"/>
      <c r="J30" s="380"/>
      <c r="K30" s="40"/>
      <c r="L30" s="40"/>
      <c r="M30" s="40"/>
      <c r="N30" s="40"/>
      <c r="O30" s="40"/>
      <c r="P30" s="40"/>
      <c r="Q30" s="40"/>
      <c r="R30" s="40"/>
      <c r="S30" s="40"/>
      <c r="T30" s="40"/>
      <c r="U30" s="40"/>
      <c r="V30" s="40"/>
      <c r="W30" s="40"/>
      <c r="X30" s="40"/>
      <c r="Y30" s="40"/>
      <c r="Z30" s="40"/>
    </row>
    <row r="31" spans="1:26" ht="125.25" customHeight="1" x14ac:dyDescent="0.3">
      <c r="A31" s="35"/>
      <c r="B31" s="41" t="s">
        <v>72</v>
      </c>
      <c r="C31" s="438" t="s">
        <v>73</v>
      </c>
      <c r="D31" s="413"/>
      <c r="E31" s="413"/>
      <c r="F31" s="413"/>
      <c r="G31" s="413"/>
      <c r="H31" s="413"/>
      <c r="I31" s="414"/>
      <c r="J31" s="380"/>
      <c r="K31" s="40"/>
      <c r="L31" s="40"/>
      <c r="M31" s="40"/>
      <c r="N31" s="40"/>
      <c r="O31" s="40"/>
      <c r="P31" s="40"/>
      <c r="Q31" s="40"/>
      <c r="R31" s="40"/>
      <c r="S31" s="40"/>
      <c r="T31" s="40"/>
      <c r="U31" s="40"/>
      <c r="V31" s="40"/>
      <c r="W31" s="40"/>
      <c r="X31" s="40"/>
      <c r="Y31" s="40"/>
      <c r="Z31" s="40"/>
    </row>
    <row r="32" spans="1:26" ht="128.25" customHeight="1" x14ac:dyDescent="0.3">
      <c r="A32" s="35"/>
      <c r="B32" s="42" t="s">
        <v>74</v>
      </c>
      <c r="C32" s="438" t="s">
        <v>75</v>
      </c>
      <c r="D32" s="413"/>
      <c r="E32" s="413"/>
      <c r="F32" s="413"/>
      <c r="G32" s="413"/>
      <c r="H32" s="413"/>
      <c r="I32" s="414"/>
      <c r="J32" s="380"/>
      <c r="K32" s="40"/>
      <c r="L32" s="40"/>
      <c r="M32" s="40"/>
      <c r="N32" s="40"/>
      <c r="O32" s="40"/>
      <c r="P32" s="40"/>
      <c r="Q32" s="40"/>
      <c r="R32" s="40"/>
      <c r="S32" s="40"/>
      <c r="T32" s="40"/>
      <c r="U32" s="40"/>
      <c r="V32" s="40"/>
      <c r="W32" s="40"/>
      <c r="X32" s="40"/>
      <c r="Y32" s="40"/>
      <c r="Z32" s="40"/>
    </row>
    <row r="33" spans="1:26" ht="63" customHeight="1" x14ac:dyDescent="0.3">
      <c r="A33" s="35"/>
      <c r="B33" s="41" t="s">
        <v>76</v>
      </c>
      <c r="C33" s="442" t="s">
        <v>77</v>
      </c>
      <c r="D33" s="413"/>
      <c r="E33" s="413"/>
      <c r="F33" s="413"/>
      <c r="G33" s="413"/>
      <c r="H33" s="413"/>
      <c r="I33" s="414"/>
      <c r="J33" s="380"/>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XMr/6tV5D8yUEmwETPK162VrloymXpQaQD+6uBBiW6YJPnCHAJTRIeHHT1i9f9g1TJIt8ziFGpPPvEAvciSJQQ==" saltValue="UMcLakdNEZP9oXQ7gEnP3A=="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zoomScaleNormal="70" workbookViewId="0">
      <selection activeCell="J12" sqref="J12"/>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88" t="s">
        <v>0</v>
      </c>
      <c r="J2" s="388" t="s">
        <v>1</v>
      </c>
      <c r="K2" s="9"/>
      <c r="L2" s="9"/>
      <c r="M2" s="9"/>
      <c r="N2" s="9"/>
      <c r="O2" s="9"/>
      <c r="P2" s="9"/>
      <c r="Q2" s="9"/>
      <c r="R2" s="32"/>
      <c r="S2" s="32"/>
      <c r="T2" s="32"/>
      <c r="U2" s="32"/>
      <c r="V2" s="32"/>
      <c r="W2" s="32"/>
      <c r="X2" s="32"/>
      <c r="Y2" s="32"/>
      <c r="Z2" s="32"/>
    </row>
    <row r="3" spans="1:26" x14ac:dyDescent="0.25">
      <c r="A3" s="9"/>
      <c r="B3" s="9"/>
      <c r="C3" s="9"/>
      <c r="D3" s="33"/>
      <c r="E3" s="33"/>
      <c r="F3" s="33"/>
      <c r="G3" s="9"/>
      <c r="H3" s="9"/>
      <c r="I3" s="388" t="s">
        <v>2</v>
      </c>
      <c r="J3" s="391">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88" t="s">
        <v>3</v>
      </c>
      <c r="J4" s="392">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88" t="s">
        <v>4</v>
      </c>
      <c r="J5" s="388" t="s">
        <v>1245</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60.7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43" t="s">
        <v>78</v>
      </c>
      <c r="C9" s="410"/>
      <c r="D9" s="411"/>
      <c r="E9" s="447" t="str">
        <f>'PDI-01'!E13</f>
        <v>Gestión y Sostenibilidad Institucional</v>
      </c>
      <c r="F9" s="413"/>
      <c r="G9" s="414"/>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43" t="s">
        <v>16</v>
      </c>
      <c r="C11" s="410"/>
      <c r="D11" s="411"/>
      <c r="E11" s="447" t="str">
        <f>'PDI-01'!E15</f>
        <v>Gestión del Desarrollo Humano y Organizacional</v>
      </c>
      <c r="F11" s="413"/>
      <c r="G11" s="414"/>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60" t="s">
        <v>79</v>
      </c>
      <c r="C13" s="410"/>
      <c r="D13" s="411"/>
      <c r="E13" s="447" t="str">
        <f>'PDI-01'!E11</f>
        <v>Modernización y Desarrollo Organizacional (PDI2028 – GSI - 36)</v>
      </c>
      <c r="F13" s="413"/>
      <c r="G13" s="414"/>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80</v>
      </c>
      <c r="E16" s="438" t="str">
        <f>'PDI-02'!C19</f>
        <v xml:space="preserve">Diseño Organizacional desactualizado, poco flexible y desarticulado, que no responde a las necesidades de la Universidad del siglo XXI, ni aporta al Bienestar y crecimiento de los colaboradores, así como en la eficiencia de la Institución. </v>
      </c>
      <c r="F16" s="414"/>
      <c r="G16" s="41" t="s">
        <v>81</v>
      </c>
      <c r="H16" s="438" t="s">
        <v>82</v>
      </c>
      <c r="I16" s="413"/>
      <c r="J16" s="413"/>
      <c r="K16" s="413"/>
      <c r="L16" s="414"/>
      <c r="M16" s="50"/>
      <c r="N16" s="47"/>
      <c r="O16" s="47"/>
      <c r="P16" s="47"/>
      <c r="Q16" s="46"/>
      <c r="R16" s="46"/>
      <c r="S16" s="46"/>
      <c r="T16" s="46"/>
      <c r="U16" s="46"/>
      <c r="V16" s="46"/>
      <c r="W16" s="46"/>
      <c r="X16" s="46"/>
      <c r="Y16" s="46"/>
      <c r="Z16" s="46"/>
    </row>
    <row r="17" spans="1:26" ht="32.25" customHeight="1" x14ac:dyDescent="0.25">
      <c r="A17" s="46"/>
      <c r="B17" s="49"/>
      <c r="C17" s="49"/>
      <c r="D17" s="52" t="s">
        <v>83</v>
      </c>
      <c r="E17" s="438" t="str">
        <f>'PDI-02'!E19:G19</f>
        <v>1. Planta de personal insuficiente y con poca claridad del rol para el desarrollo de las actividades  acorde a las necesidades Institucionales.</v>
      </c>
      <c r="F17" s="414"/>
      <c r="G17" s="53" t="s">
        <v>84</v>
      </c>
      <c r="H17" s="438" t="s">
        <v>85</v>
      </c>
      <c r="I17" s="413"/>
      <c r="J17" s="413"/>
      <c r="K17" s="413"/>
      <c r="L17" s="414"/>
      <c r="M17" s="50"/>
      <c r="N17" s="47"/>
      <c r="O17" s="47"/>
      <c r="P17" s="47"/>
      <c r="Q17" s="46"/>
      <c r="R17" s="46"/>
      <c r="S17" s="46"/>
      <c r="T17" s="46"/>
      <c r="U17" s="46"/>
      <c r="V17" s="46"/>
      <c r="W17" s="46"/>
      <c r="X17" s="46"/>
      <c r="Y17" s="46"/>
      <c r="Z17" s="46"/>
    </row>
    <row r="18" spans="1:26" ht="32.25" customHeight="1" x14ac:dyDescent="0.25">
      <c r="A18" s="46"/>
      <c r="B18" s="49"/>
      <c r="C18" s="49"/>
      <c r="D18" s="52" t="s">
        <v>86</v>
      </c>
      <c r="E18" s="438" t="str">
        <f>'PDI-02'!E20:G20</f>
        <v>2. Estructura organizacional por procesos inadecuada a los requerimientos Institucionales.</v>
      </c>
      <c r="F18" s="414"/>
      <c r="G18" s="53" t="s">
        <v>87</v>
      </c>
      <c r="H18" s="438" t="s">
        <v>88</v>
      </c>
      <c r="I18" s="413"/>
      <c r="J18" s="413"/>
      <c r="K18" s="413"/>
      <c r="L18" s="414"/>
      <c r="M18" s="50"/>
      <c r="N18" s="47"/>
      <c r="O18" s="47"/>
      <c r="P18" s="47"/>
      <c r="Q18" s="46"/>
      <c r="R18" s="46"/>
      <c r="S18" s="46"/>
      <c r="T18" s="46"/>
      <c r="U18" s="46"/>
      <c r="V18" s="46"/>
      <c r="W18" s="46"/>
      <c r="X18" s="46"/>
      <c r="Y18" s="46"/>
      <c r="Z18" s="46"/>
    </row>
    <row r="19" spans="1:26" ht="32.25" customHeight="1" x14ac:dyDescent="0.25">
      <c r="A19" s="46"/>
      <c r="B19" s="49"/>
      <c r="C19" s="49"/>
      <c r="D19" s="52" t="s">
        <v>89</v>
      </c>
      <c r="E19" s="438" t="str">
        <f>'PDI-02'!E21:G21</f>
        <v xml:space="preserve">3. Incapacidad de la Institución de generar cambios organizacionales efectivos, que permitan las transformaciones requeridas para el óptimo desarrollo. </v>
      </c>
      <c r="F19" s="414"/>
      <c r="G19" s="53" t="s">
        <v>90</v>
      </c>
      <c r="H19" s="438" t="s">
        <v>91</v>
      </c>
      <c r="I19" s="413"/>
      <c r="J19" s="413"/>
      <c r="K19" s="413"/>
      <c r="L19" s="414"/>
      <c r="M19" s="50"/>
      <c r="N19" s="47"/>
      <c r="O19" s="47"/>
      <c r="P19" s="47"/>
      <c r="Q19" s="46"/>
      <c r="R19" s="46"/>
      <c r="S19" s="46"/>
      <c r="T19" s="46"/>
      <c r="U19" s="46"/>
      <c r="V19" s="46"/>
      <c r="W19" s="46"/>
      <c r="X19" s="46"/>
      <c r="Y19" s="46"/>
      <c r="Z19" s="46"/>
    </row>
    <row r="20" spans="1:26" ht="32.25" hidden="1" customHeight="1" x14ac:dyDescent="0.25">
      <c r="A20" s="46"/>
      <c r="B20" s="49"/>
      <c r="C20" s="49"/>
      <c r="D20" s="52" t="s">
        <v>92</v>
      </c>
      <c r="E20" s="438">
        <f>'PDI-02'!E22:G22</f>
        <v>0</v>
      </c>
      <c r="F20" s="414"/>
      <c r="G20" s="53" t="s">
        <v>93</v>
      </c>
      <c r="H20" s="438"/>
      <c r="I20" s="413"/>
      <c r="J20" s="413"/>
      <c r="K20" s="413"/>
      <c r="L20" s="414"/>
      <c r="M20" s="50"/>
      <c r="N20" s="47"/>
      <c r="O20" s="47"/>
      <c r="P20" s="47"/>
      <c r="Q20" s="46"/>
      <c r="R20" s="46"/>
      <c r="S20" s="46"/>
      <c r="T20" s="46"/>
      <c r="U20" s="46"/>
      <c r="V20" s="46"/>
      <c r="W20" s="46"/>
      <c r="X20" s="46"/>
      <c r="Y20" s="46"/>
      <c r="Z20" s="46"/>
    </row>
    <row r="21" spans="1:26" ht="32.25" hidden="1" customHeight="1" x14ac:dyDescent="0.25">
      <c r="A21" s="46"/>
      <c r="B21" s="49"/>
      <c r="C21" s="49"/>
      <c r="D21" s="52" t="s">
        <v>94</v>
      </c>
      <c r="E21" s="438">
        <f>'PDI-02'!E23:G23</f>
        <v>0</v>
      </c>
      <c r="F21" s="414"/>
      <c r="G21" s="53" t="s">
        <v>95</v>
      </c>
      <c r="H21" s="442"/>
      <c r="I21" s="413"/>
      <c r="J21" s="413"/>
      <c r="K21" s="413"/>
      <c r="L21" s="414"/>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96</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415" t="s">
        <v>97</v>
      </c>
      <c r="E25" s="413"/>
      <c r="F25" s="413"/>
      <c r="G25" s="413"/>
      <c r="H25" s="413"/>
      <c r="I25" s="413"/>
      <c r="J25" s="413"/>
      <c r="K25" s="413"/>
      <c r="L25" s="413"/>
      <c r="M25" s="413"/>
      <c r="N25" s="413"/>
      <c r="O25" s="414"/>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56" t="s">
        <v>98</v>
      </c>
      <c r="E27" s="413"/>
      <c r="F27" s="413"/>
      <c r="G27" s="413"/>
      <c r="H27" s="413"/>
      <c r="I27" s="413"/>
      <c r="J27" s="413"/>
      <c r="K27" s="413"/>
      <c r="L27" s="413"/>
      <c r="M27" s="413"/>
      <c r="N27" s="413"/>
      <c r="O27" s="413"/>
      <c r="P27" s="414"/>
      <c r="Q27" s="56"/>
      <c r="R27" s="35"/>
      <c r="S27" s="35"/>
      <c r="T27" s="35"/>
      <c r="U27" s="35"/>
      <c r="V27" s="35"/>
      <c r="W27" s="35"/>
      <c r="X27" s="35"/>
      <c r="Y27" s="35"/>
      <c r="Z27" s="35"/>
    </row>
    <row r="28" spans="1:26" ht="18" customHeight="1" x14ac:dyDescent="0.3">
      <c r="A28" s="35"/>
      <c r="B28" s="461" t="s">
        <v>99</v>
      </c>
      <c r="C28" s="35"/>
      <c r="D28" s="454" t="s">
        <v>100</v>
      </c>
      <c r="E28" s="415" t="s">
        <v>101</v>
      </c>
      <c r="F28" s="413"/>
      <c r="G28" s="413"/>
      <c r="H28" s="413"/>
      <c r="I28" s="413"/>
      <c r="J28" s="413"/>
      <c r="K28" s="413"/>
      <c r="L28" s="413"/>
      <c r="M28" s="414"/>
      <c r="N28" s="454" t="s">
        <v>102</v>
      </c>
      <c r="O28" s="454" t="s">
        <v>103</v>
      </c>
      <c r="P28" s="454" t="s">
        <v>104</v>
      </c>
      <c r="Q28" s="35"/>
      <c r="R28" s="35"/>
      <c r="S28" s="35"/>
      <c r="T28" s="35"/>
      <c r="U28" s="35"/>
      <c r="V28" s="35"/>
      <c r="W28" s="35"/>
      <c r="X28" s="35"/>
      <c r="Y28" s="35"/>
      <c r="Z28" s="35"/>
    </row>
    <row r="29" spans="1:26" ht="75.75" customHeight="1" x14ac:dyDescent="0.3">
      <c r="A29" s="35"/>
      <c r="B29" s="431"/>
      <c r="C29" s="35"/>
      <c r="D29" s="432"/>
      <c r="E29" s="41" t="s">
        <v>105</v>
      </c>
      <c r="F29" s="59" t="s">
        <v>106</v>
      </c>
      <c r="G29" s="41" t="s">
        <v>107</v>
      </c>
      <c r="H29" s="41" t="s">
        <v>108</v>
      </c>
      <c r="I29" s="41" t="s">
        <v>109</v>
      </c>
      <c r="J29" s="41" t="s">
        <v>110</v>
      </c>
      <c r="K29" s="41" t="s">
        <v>111</v>
      </c>
      <c r="L29" s="41" t="s">
        <v>112</v>
      </c>
      <c r="M29" s="59" t="s">
        <v>113</v>
      </c>
      <c r="N29" s="432"/>
      <c r="O29" s="432"/>
      <c r="P29" s="432"/>
      <c r="Q29" s="35"/>
      <c r="R29" s="60">
        <v>3</v>
      </c>
      <c r="S29" s="35"/>
      <c r="T29" s="35"/>
      <c r="U29" s="35"/>
      <c r="V29" s="35"/>
      <c r="W29" s="35"/>
      <c r="X29" s="35"/>
      <c r="Y29" s="35"/>
      <c r="Z29" s="35"/>
    </row>
    <row r="30" spans="1:26" ht="130.5" customHeight="1" x14ac:dyDescent="0.25">
      <c r="A30" s="37"/>
      <c r="B30" s="431"/>
      <c r="C30" s="37"/>
      <c r="D30" s="62" t="s">
        <v>114</v>
      </c>
      <c r="E30" s="62" t="s">
        <v>115</v>
      </c>
      <c r="F30" s="62" t="s">
        <v>116</v>
      </c>
      <c r="G30" s="62" t="s">
        <v>117</v>
      </c>
      <c r="H30" s="62" t="s">
        <v>118</v>
      </c>
      <c r="I30" s="384">
        <v>0</v>
      </c>
      <c r="J30" s="384">
        <v>0.8</v>
      </c>
      <c r="K30" s="384">
        <v>0.8</v>
      </c>
      <c r="L30" s="384">
        <v>0.8</v>
      </c>
      <c r="M30" s="384">
        <v>0.8</v>
      </c>
      <c r="N30" s="62" t="s">
        <v>119</v>
      </c>
      <c r="O30" s="62" t="s">
        <v>120</v>
      </c>
      <c r="P30" s="62" t="s">
        <v>121</v>
      </c>
      <c r="Q30" s="37"/>
      <c r="R30" s="61" t="s">
        <v>122</v>
      </c>
      <c r="S30" s="37"/>
      <c r="T30" s="37"/>
      <c r="U30" s="37"/>
      <c r="V30" s="37"/>
      <c r="W30" s="37"/>
      <c r="X30" s="37"/>
      <c r="Y30" s="37"/>
      <c r="Z30" s="37"/>
    </row>
    <row r="31" spans="1:26" ht="75.75" hidden="1" customHeight="1" x14ac:dyDescent="0.25">
      <c r="A31" s="37"/>
      <c r="B31" s="431"/>
      <c r="C31" s="37"/>
      <c r="D31" s="62"/>
      <c r="E31" s="63"/>
      <c r="F31" s="63"/>
      <c r="G31" s="63"/>
      <c r="H31" s="63"/>
      <c r="I31" s="64"/>
      <c r="J31" s="65"/>
      <c r="K31" s="66"/>
      <c r="L31" s="66"/>
      <c r="M31" s="65"/>
      <c r="N31" s="62"/>
      <c r="O31" s="62"/>
      <c r="P31" s="62"/>
      <c r="Q31" s="37"/>
      <c r="R31" s="61"/>
      <c r="S31" s="37"/>
      <c r="T31" s="37"/>
      <c r="U31" s="37"/>
      <c r="V31" s="37"/>
      <c r="W31" s="37"/>
      <c r="X31" s="37"/>
      <c r="Y31" s="37"/>
      <c r="Z31" s="37"/>
    </row>
    <row r="32" spans="1:26" ht="77.25" hidden="1" customHeight="1" x14ac:dyDescent="0.25">
      <c r="A32" s="37"/>
      <c r="B32" s="432"/>
      <c r="C32" s="37"/>
      <c r="D32" s="62"/>
      <c r="E32" s="63"/>
      <c r="F32" s="63"/>
      <c r="G32" s="63"/>
      <c r="H32" s="63"/>
      <c r="I32" s="64"/>
      <c r="J32" s="65"/>
      <c r="K32" s="66"/>
      <c r="L32" s="66"/>
      <c r="M32" s="65"/>
      <c r="N32" s="62"/>
      <c r="O32" s="62"/>
      <c r="P32" s="62"/>
      <c r="Q32" s="37"/>
      <c r="R32" s="61"/>
      <c r="S32" s="37"/>
      <c r="T32" s="37"/>
      <c r="U32" s="37"/>
      <c r="V32" s="37"/>
      <c r="W32" s="37"/>
      <c r="X32" s="37"/>
      <c r="Y32" s="37"/>
      <c r="Z32" s="37"/>
    </row>
    <row r="33" spans="1:26" ht="21.75" customHeight="1" x14ac:dyDescent="0.3">
      <c r="A33" s="35"/>
      <c r="B33" s="67"/>
      <c r="C33" s="35"/>
      <c r="D33" s="68"/>
      <c r="E33" s="35"/>
      <c r="F33" s="69"/>
      <c r="G33" s="35"/>
      <c r="H33" s="35"/>
      <c r="I33" s="35"/>
      <c r="J33" s="35"/>
      <c r="K33" s="35"/>
      <c r="L33" s="35"/>
      <c r="M33" s="35"/>
      <c r="N33" s="35"/>
      <c r="O33" s="35"/>
      <c r="P33" s="35"/>
      <c r="Q33" s="35"/>
      <c r="R33" s="35"/>
      <c r="S33" s="35"/>
      <c r="T33" s="35"/>
      <c r="U33" s="35"/>
      <c r="V33" s="35"/>
      <c r="W33" s="35"/>
      <c r="X33" s="35"/>
      <c r="Y33" s="35"/>
      <c r="Z33" s="35"/>
    </row>
    <row r="34" spans="1:26" ht="21.75" customHeight="1" x14ac:dyDescent="0.3">
      <c r="A34" s="35"/>
      <c r="B34" s="67"/>
      <c r="C34" s="35"/>
      <c r="D34" s="455" t="s">
        <v>123</v>
      </c>
      <c r="E34" s="413"/>
      <c r="F34" s="413"/>
      <c r="G34" s="413"/>
      <c r="H34" s="413"/>
      <c r="I34" s="413"/>
      <c r="J34" s="413"/>
      <c r="K34" s="413"/>
      <c r="L34" s="413"/>
      <c r="M34" s="413"/>
      <c r="N34" s="413"/>
      <c r="O34" s="413"/>
      <c r="P34" s="414"/>
      <c r="Q34" s="35"/>
      <c r="R34" s="35"/>
      <c r="S34" s="35"/>
      <c r="T34" s="35"/>
      <c r="U34" s="35"/>
      <c r="V34" s="35"/>
      <c r="W34" s="35"/>
      <c r="X34" s="35"/>
      <c r="Y34" s="35"/>
      <c r="Z34" s="35"/>
    </row>
    <row r="35" spans="1:26" ht="21.75" customHeight="1" x14ac:dyDescent="0.3">
      <c r="A35" s="35"/>
      <c r="B35" s="461" t="s">
        <v>124</v>
      </c>
      <c r="C35" s="35"/>
      <c r="D35" s="454" t="s">
        <v>125</v>
      </c>
      <c r="E35" s="415" t="s">
        <v>101</v>
      </c>
      <c r="F35" s="413"/>
      <c r="G35" s="413"/>
      <c r="H35" s="413"/>
      <c r="I35" s="413"/>
      <c r="J35" s="413"/>
      <c r="K35" s="413"/>
      <c r="L35" s="413"/>
      <c r="M35" s="414"/>
      <c r="N35" s="454" t="s">
        <v>102</v>
      </c>
      <c r="O35" s="454" t="s">
        <v>103</v>
      </c>
      <c r="P35" s="454" t="s">
        <v>1221</v>
      </c>
      <c r="Q35" s="35"/>
      <c r="R35" s="35"/>
      <c r="S35" s="35"/>
      <c r="T35" s="35"/>
      <c r="U35" s="35"/>
      <c r="V35" s="35"/>
      <c r="W35" s="35"/>
      <c r="X35" s="35"/>
      <c r="Y35" s="35"/>
      <c r="Z35" s="35"/>
    </row>
    <row r="36" spans="1:26" ht="102.75" customHeight="1" x14ac:dyDescent="0.3">
      <c r="A36" s="35"/>
      <c r="B36" s="431"/>
      <c r="C36" s="35"/>
      <c r="D36" s="432"/>
      <c r="E36" s="41" t="s">
        <v>126</v>
      </c>
      <c r="F36" s="59" t="s">
        <v>106</v>
      </c>
      <c r="G36" s="41" t="s">
        <v>107</v>
      </c>
      <c r="H36" s="41" t="s">
        <v>108</v>
      </c>
      <c r="I36" s="41" t="s">
        <v>109</v>
      </c>
      <c r="J36" s="41" t="s">
        <v>110</v>
      </c>
      <c r="K36" s="41" t="s">
        <v>111</v>
      </c>
      <c r="L36" s="41" t="s">
        <v>112</v>
      </c>
      <c r="M36" s="59" t="s">
        <v>113</v>
      </c>
      <c r="N36" s="432"/>
      <c r="O36" s="432"/>
      <c r="P36" s="432"/>
      <c r="Q36" s="35"/>
      <c r="R36" s="35"/>
      <c r="S36" s="35"/>
      <c r="T36" s="35"/>
      <c r="U36" s="35"/>
      <c r="V36" s="35"/>
      <c r="W36" s="35"/>
      <c r="X36" s="35"/>
      <c r="Y36" s="35"/>
      <c r="Z36" s="35"/>
    </row>
    <row r="37" spans="1:26" ht="184.5" customHeight="1" x14ac:dyDescent="0.3">
      <c r="A37" s="35"/>
      <c r="B37" s="431"/>
      <c r="C37" s="35"/>
      <c r="D37" s="463" t="s">
        <v>127</v>
      </c>
      <c r="E37" s="63" t="s">
        <v>128</v>
      </c>
      <c r="F37" s="70" t="s">
        <v>129</v>
      </c>
      <c r="G37" s="63" t="s">
        <v>130</v>
      </c>
      <c r="H37" s="63" t="s">
        <v>131</v>
      </c>
      <c r="I37" s="379" t="s">
        <v>1220</v>
      </c>
      <c r="J37" s="65">
        <v>0.754</v>
      </c>
      <c r="K37" s="65">
        <v>0.78907499999999997</v>
      </c>
      <c r="L37" s="65">
        <v>0.824075</v>
      </c>
      <c r="M37" s="65">
        <v>0.86499999999999999</v>
      </c>
      <c r="N37" s="62" t="s">
        <v>132</v>
      </c>
      <c r="O37" s="62" t="s">
        <v>133</v>
      </c>
      <c r="P37" s="62" t="s">
        <v>134</v>
      </c>
      <c r="Q37" s="35"/>
      <c r="R37" s="35"/>
      <c r="S37" s="35"/>
      <c r="T37" s="35"/>
      <c r="U37" s="35"/>
      <c r="V37" s="35"/>
      <c r="W37" s="35"/>
      <c r="X37" s="35"/>
      <c r="Y37" s="35"/>
      <c r="Z37" s="35"/>
    </row>
    <row r="38" spans="1:26" ht="33.75" hidden="1" customHeight="1" x14ac:dyDescent="0.3">
      <c r="A38" s="35"/>
      <c r="B38" s="431"/>
      <c r="C38" s="35"/>
      <c r="D38" s="431"/>
      <c r="E38" s="71"/>
      <c r="F38" s="72"/>
      <c r="G38" s="71"/>
      <c r="H38" s="71"/>
      <c r="I38" s="71"/>
      <c r="J38" s="71"/>
      <c r="K38" s="71"/>
      <c r="L38" s="71"/>
      <c r="M38" s="71"/>
      <c r="N38" s="71"/>
      <c r="O38" s="71"/>
      <c r="P38" s="71"/>
      <c r="Q38" s="35"/>
      <c r="R38" s="35"/>
      <c r="S38" s="35"/>
      <c r="T38" s="35"/>
      <c r="U38" s="35"/>
      <c r="V38" s="35"/>
      <c r="W38" s="35"/>
      <c r="X38" s="35"/>
      <c r="Y38" s="35"/>
      <c r="Z38" s="35"/>
    </row>
    <row r="39" spans="1:26" ht="33.75" hidden="1" customHeight="1" x14ac:dyDescent="0.3">
      <c r="A39" s="35"/>
      <c r="B39" s="431"/>
      <c r="C39" s="35"/>
      <c r="D39" s="431"/>
      <c r="E39" s="71"/>
      <c r="F39" s="72"/>
      <c r="G39" s="71"/>
      <c r="H39" s="71"/>
      <c r="I39" s="71"/>
      <c r="J39" s="71"/>
      <c r="K39" s="71"/>
      <c r="L39" s="71"/>
      <c r="M39" s="71"/>
      <c r="N39" s="71"/>
      <c r="O39" s="71"/>
      <c r="P39" s="71"/>
      <c r="Q39" s="35"/>
      <c r="R39" s="35"/>
      <c r="S39" s="35"/>
      <c r="T39" s="35"/>
      <c r="U39" s="35"/>
      <c r="V39" s="35"/>
      <c r="W39" s="35"/>
      <c r="X39" s="35"/>
      <c r="Y39" s="35"/>
      <c r="Z39" s="35"/>
    </row>
    <row r="40" spans="1:26" ht="0.75" customHeight="1" x14ac:dyDescent="0.3">
      <c r="A40" s="35"/>
      <c r="B40" s="432"/>
      <c r="C40" s="35"/>
      <c r="D40" s="432"/>
      <c r="E40" s="71"/>
      <c r="F40" s="72"/>
      <c r="G40" s="71"/>
      <c r="H40" s="71"/>
      <c r="I40" s="71"/>
      <c r="J40" s="71"/>
      <c r="K40" s="71"/>
      <c r="L40" s="71"/>
      <c r="M40" s="71"/>
      <c r="N40" s="71"/>
      <c r="O40" s="71"/>
      <c r="P40" s="71"/>
      <c r="Q40" s="35"/>
      <c r="R40" s="35"/>
      <c r="S40" s="35"/>
      <c r="T40" s="35"/>
      <c r="U40" s="35"/>
      <c r="V40" s="35"/>
      <c r="W40" s="35"/>
      <c r="X40" s="35"/>
      <c r="Y40" s="35"/>
      <c r="Z40" s="35"/>
    </row>
    <row r="41" spans="1:26" ht="33.75" customHeight="1" x14ac:dyDescent="0.3">
      <c r="A41" s="35"/>
      <c r="B41" s="67"/>
      <c r="C41" s="35"/>
      <c r="D41" s="68"/>
      <c r="E41" s="35"/>
      <c r="F41" s="69"/>
      <c r="G41" s="35"/>
      <c r="H41" s="35"/>
      <c r="I41" s="35"/>
      <c r="J41" s="35"/>
      <c r="K41" s="35"/>
      <c r="L41" s="35"/>
      <c r="M41" s="35"/>
      <c r="N41" s="35"/>
      <c r="O41" s="35"/>
      <c r="P41" s="35"/>
      <c r="Q41" s="35"/>
      <c r="R41" s="35"/>
      <c r="S41" s="35"/>
      <c r="T41" s="35"/>
      <c r="U41" s="35"/>
      <c r="V41" s="35"/>
      <c r="W41" s="35"/>
      <c r="X41" s="35"/>
      <c r="Y41" s="35"/>
      <c r="Z41" s="35"/>
    </row>
    <row r="42" spans="1:26" ht="31.5" customHeight="1" x14ac:dyDescent="0.3">
      <c r="A42" s="35"/>
      <c r="B42" s="67"/>
      <c r="C42" s="35"/>
      <c r="D42" s="455" t="s">
        <v>135</v>
      </c>
      <c r="E42" s="413"/>
      <c r="F42" s="413"/>
      <c r="G42" s="413"/>
      <c r="H42" s="413"/>
      <c r="I42" s="413"/>
      <c r="J42" s="413"/>
      <c r="K42" s="413"/>
      <c r="L42" s="413"/>
      <c r="M42" s="413"/>
      <c r="N42" s="413"/>
      <c r="O42" s="413"/>
      <c r="P42" s="414"/>
      <c r="Q42" s="35"/>
      <c r="R42" s="35"/>
      <c r="S42" s="35"/>
      <c r="T42" s="35"/>
      <c r="U42" s="35"/>
      <c r="V42" s="35"/>
      <c r="W42" s="35"/>
      <c r="X42" s="35"/>
      <c r="Y42" s="35"/>
      <c r="Z42" s="35"/>
    </row>
    <row r="43" spans="1:26" ht="21.75" customHeight="1" x14ac:dyDescent="0.3">
      <c r="A43" s="35"/>
      <c r="B43" s="461" t="s">
        <v>136</v>
      </c>
      <c r="C43" s="35"/>
      <c r="D43" s="454" t="s">
        <v>137</v>
      </c>
      <c r="E43" s="415" t="s">
        <v>101</v>
      </c>
      <c r="F43" s="413"/>
      <c r="G43" s="413"/>
      <c r="H43" s="413"/>
      <c r="I43" s="413"/>
      <c r="J43" s="413"/>
      <c r="K43" s="413"/>
      <c r="L43" s="413"/>
      <c r="M43" s="414"/>
      <c r="N43" s="454" t="s">
        <v>102</v>
      </c>
      <c r="O43" s="454" t="s">
        <v>103</v>
      </c>
      <c r="P43" s="454" t="s">
        <v>138</v>
      </c>
      <c r="Q43" s="35"/>
      <c r="R43" s="35"/>
      <c r="S43" s="35"/>
      <c r="T43" s="35"/>
      <c r="U43" s="35"/>
      <c r="V43" s="35"/>
      <c r="W43" s="35"/>
      <c r="X43" s="35"/>
      <c r="Y43" s="35"/>
      <c r="Z43" s="35"/>
    </row>
    <row r="44" spans="1:26" ht="109.5" customHeight="1" x14ac:dyDescent="0.3">
      <c r="A44" s="35"/>
      <c r="B44" s="431"/>
      <c r="C44" s="35"/>
      <c r="D44" s="432"/>
      <c r="E44" s="41" t="s">
        <v>139</v>
      </c>
      <c r="F44" s="59" t="s">
        <v>106</v>
      </c>
      <c r="G44" s="41" t="s">
        <v>107</v>
      </c>
      <c r="H44" s="41" t="s">
        <v>108</v>
      </c>
      <c r="I44" s="41" t="s">
        <v>109</v>
      </c>
      <c r="J44" s="41" t="s">
        <v>110</v>
      </c>
      <c r="K44" s="41" t="s">
        <v>111</v>
      </c>
      <c r="L44" s="41" t="s">
        <v>112</v>
      </c>
      <c r="M44" s="59" t="s">
        <v>113</v>
      </c>
      <c r="N44" s="432"/>
      <c r="O44" s="432"/>
      <c r="P44" s="432"/>
      <c r="Q44" s="35"/>
      <c r="R44" s="35"/>
      <c r="S44" s="35"/>
      <c r="T44" s="35"/>
      <c r="U44" s="35"/>
      <c r="V44" s="35"/>
      <c r="W44" s="35"/>
      <c r="X44" s="35"/>
      <c r="Y44" s="35"/>
      <c r="Z44" s="35"/>
    </row>
    <row r="45" spans="1:26" ht="159.75" customHeight="1" x14ac:dyDescent="0.3">
      <c r="A45" s="35"/>
      <c r="B45" s="431"/>
      <c r="C45" s="35"/>
      <c r="D45" s="73" t="s">
        <v>17</v>
      </c>
      <c r="E45" s="74" t="s">
        <v>140</v>
      </c>
      <c r="F45" s="62" t="s">
        <v>141</v>
      </c>
      <c r="G45" s="62" t="s">
        <v>130</v>
      </c>
      <c r="H45" s="62" t="s">
        <v>142</v>
      </c>
      <c r="I45" s="77">
        <v>0.79200000000000004</v>
      </c>
      <c r="J45" s="76">
        <v>0.85799999999999998</v>
      </c>
      <c r="K45" s="76">
        <v>0.87814999999999999</v>
      </c>
      <c r="L45" s="76">
        <v>0.89815</v>
      </c>
      <c r="M45" s="77">
        <v>0.93</v>
      </c>
      <c r="N45" s="62" t="s">
        <v>143</v>
      </c>
      <c r="O45" s="62" t="s">
        <v>133</v>
      </c>
      <c r="P45" s="62" t="s">
        <v>144</v>
      </c>
      <c r="Q45" s="35"/>
      <c r="R45" s="35"/>
      <c r="S45" s="35"/>
      <c r="T45" s="35"/>
      <c r="U45" s="35"/>
      <c r="V45" s="35"/>
      <c r="W45" s="35"/>
      <c r="X45" s="35"/>
      <c r="Y45" s="35"/>
      <c r="Z45" s="35"/>
    </row>
    <row r="46" spans="1:26" ht="48" hidden="1" customHeight="1" x14ac:dyDescent="0.3">
      <c r="A46" s="35"/>
      <c r="B46" s="431"/>
      <c r="C46" s="35"/>
      <c r="D46" s="78"/>
      <c r="E46" s="78"/>
      <c r="F46" s="79"/>
      <c r="G46" s="78"/>
      <c r="H46" s="78"/>
      <c r="I46" s="78"/>
      <c r="J46" s="78"/>
      <c r="K46" s="78"/>
      <c r="L46" s="78"/>
      <c r="M46" s="79"/>
      <c r="N46" s="78"/>
      <c r="O46" s="80"/>
      <c r="P46" s="81"/>
      <c r="Q46" s="35"/>
      <c r="R46" s="35"/>
      <c r="S46" s="35"/>
      <c r="T46" s="35"/>
      <c r="U46" s="35"/>
      <c r="V46" s="35"/>
      <c r="W46" s="35"/>
      <c r="X46" s="35"/>
      <c r="Y46" s="35"/>
      <c r="Z46" s="35"/>
    </row>
    <row r="47" spans="1:26" ht="2.25" customHeight="1" x14ac:dyDescent="0.3">
      <c r="A47" s="35"/>
      <c r="B47" s="431"/>
      <c r="C47" s="35"/>
      <c r="D47" s="78"/>
      <c r="E47" s="78"/>
      <c r="F47" s="79"/>
      <c r="G47" s="78"/>
      <c r="H47" s="78"/>
      <c r="I47" s="78"/>
      <c r="J47" s="78"/>
      <c r="K47" s="78"/>
      <c r="L47" s="78"/>
      <c r="M47" s="79"/>
      <c r="N47" s="78"/>
      <c r="O47" s="80"/>
      <c r="P47" s="81"/>
      <c r="Q47" s="35"/>
      <c r="R47" s="35"/>
      <c r="S47" s="35"/>
      <c r="T47" s="35"/>
      <c r="U47" s="35"/>
      <c r="V47" s="35"/>
      <c r="W47" s="35"/>
      <c r="X47" s="35"/>
      <c r="Y47" s="35"/>
      <c r="Z47" s="35"/>
    </row>
    <row r="48" spans="1:26" ht="0.75" customHeight="1" x14ac:dyDescent="0.3">
      <c r="A48" s="35"/>
      <c r="B48" s="432"/>
      <c r="C48" s="35"/>
      <c r="D48" s="82"/>
      <c r="E48" s="62"/>
      <c r="F48" s="62"/>
      <c r="G48" s="62"/>
      <c r="H48" s="62"/>
      <c r="I48" s="75"/>
      <c r="J48" s="64"/>
      <c r="K48" s="64"/>
      <c r="L48" s="64"/>
      <c r="M48" s="64"/>
      <c r="N48" s="62"/>
      <c r="O48" s="62"/>
      <c r="P48" s="62"/>
      <c r="Q48" s="35"/>
      <c r="R48" s="35"/>
      <c r="S48" s="35"/>
      <c r="T48" s="35"/>
      <c r="U48" s="35"/>
      <c r="V48" s="35"/>
      <c r="W48" s="35"/>
      <c r="X48" s="35"/>
      <c r="Y48" s="35"/>
      <c r="Z48" s="35"/>
    </row>
    <row r="49" spans="1:26" ht="21.75" customHeight="1" x14ac:dyDescent="0.3">
      <c r="A49" s="35"/>
      <c r="B49" s="67"/>
      <c r="C49" s="35"/>
      <c r="D49" s="56"/>
      <c r="E49" s="35"/>
      <c r="F49" s="69"/>
      <c r="G49" s="35"/>
      <c r="H49" s="35"/>
      <c r="I49" s="35"/>
      <c r="J49" s="35"/>
      <c r="K49" s="35"/>
      <c r="L49" s="35"/>
      <c r="M49" s="35"/>
      <c r="N49" s="35"/>
      <c r="O49" s="35"/>
      <c r="P49" s="35"/>
      <c r="Q49" s="35"/>
      <c r="R49" s="35"/>
      <c r="S49" s="35"/>
      <c r="T49" s="35"/>
      <c r="U49" s="35"/>
      <c r="V49" s="35"/>
      <c r="W49" s="35"/>
      <c r="X49" s="35"/>
      <c r="Y49" s="35"/>
      <c r="Z49" s="35"/>
    </row>
    <row r="50" spans="1:26" ht="32.25" customHeight="1" x14ac:dyDescent="0.3">
      <c r="A50" s="35"/>
      <c r="B50" s="40"/>
      <c r="C50" s="35"/>
      <c r="D50" s="456" t="s">
        <v>145</v>
      </c>
      <c r="E50" s="413"/>
      <c r="F50" s="413"/>
      <c r="G50" s="413"/>
      <c r="H50" s="413"/>
      <c r="I50" s="413"/>
      <c r="J50" s="413"/>
      <c r="K50" s="413"/>
      <c r="L50" s="413"/>
      <c r="M50" s="413"/>
      <c r="N50" s="413"/>
      <c r="O50" s="413"/>
      <c r="P50" s="414"/>
      <c r="Q50" s="54"/>
      <c r="R50" s="54"/>
      <c r="S50" s="35"/>
      <c r="T50" s="35"/>
      <c r="U50" s="35"/>
      <c r="V50" s="35"/>
      <c r="W50" s="35"/>
      <c r="X50" s="35"/>
      <c r="Y50" s="35"/>
      <c r="Z50" s="35"/>
    </row>
    <row r="51" spans="1:26" ht="17.25" customHeight="1" x14ac:dyDescent="0.3">
      <c r="A51" s="35"/>
      <c r="B51" s="461" t="s">
        <v>146</v>
      </c>
      <c r="C51" s="35"/>
      <c r="D51" s="454" t="s">
        <v>147</v>
      </c>
      <c r="E51" s="454" t="s">
        <v>148</v>
      </c>
      <c r="F51" s="415" t="s">
        <v>101</v>
      </c>
      <c r="G51" s="413"/>
      <c r="H51" s="413"/>
      <c r="I51" s="413"/>
      <c r="J51" s="413"/>
      <c r="K51" s="413"/>
      <c r="L51" s="413"/>
      <c r="M51" s="416"/>
      <c r="N51" s="452" t="s">
        <v>102</v>
      </c>
      <c r="O51" s="454" t="s">
        <v>103</v>
      </c>
      <c r="P51" s="454" t="s">
        <v>149</v>
      </c>
      <c r="Q51" s="35"/>
      <c r="R51" s="35"/>
      <c r="S51" s="35"/>
      <c r="T51" s="35"/>
      <c r="U51" s="35"/>
      <c r="V51" s="35"/>
      <c r="W51" s="35"/>
      <c r="X51" s="35"/>
      <c r="Y51" s="35"/>
      <c r="Z51" s="35"/>
    </row>
    <row r="52" spans="1:26" ht="105.75" customHeight="1" x14ac:dyDescent="0.3">
      <c r="A52" s="35"/>
      <c r="B52" s="431"/>
      <c r="C52" s="35"/>
      <c r="D52" s="432"/>
      <c r="E52" s="432"/>
      <c r="F52" s="83" t="s">
        <v>150</v>
      </c>
      <c r="G52" s="83" t="s">
        <v>106</v>
      </c>
      <c r="H52" s="83" t="s">
        <v>107</v>
      </c>
      <c r="I52" s="83" t="s">
        <v>108</v>
      </c>
      <c r="J52" s="41" t="s">
        <v>110</v>
      </c>
      <c r="K52" s="41" t="s">
        <v>111</v>
      </c>
      <c r="L52" s="41" t="s">
        <v>112</v>
      </c>
      <c r="M52" s="41" t="s">
        <v>113</v>
      </c>
      <c r="N52" s="453"/>
      <c r="O52" s="432"/>
      <c r="P52" s="432"/>
      <c r="Q52" s="35"/>
      <c r="R52" s="35"/>
      <c r="S52" s="35"/>
      <c r="T52" s="35"/>
      <c r="U52" s="35"/>
      <c r="V52" s="35"/>
      <c r="W52" s="35"/>
      <c r="X52" s="35"/>
      <c r="Y52" s="35"/>
      <c r="Z52" s="35"/>
    </row>
    <row r="53" spans="1:26" ht="108.75" customHeight="1" x14ac:dyDescent="0.3">
      <c r="A53" s="35"/>
      <c r="B53" s="431"/>
      <c r="C53" s="35"/>
      <c r="D53" s="84" t="str">
        <f t="shared" ref="D53:D55" si="0">H17</f>
        <v>Determinar el plan de vinculaciones requeridas en las dependencias académicas y administrativas, para el desarrollo de sus actividades, acorde con las necesidades Institucionales.</v>
      </c>
      <c r="E53" s="385" t="s">
        <v>1238</v>
      </c>
      <c r="F53" s="85" t="s">
        <v>151</v>
      </c>
      <c r="G53" s="85" t="s">
        <v>152</v>
      </c>
      <c r="H53" s="85" t="s">
        <v>153</v>
      </c>
      <c r="I53" s="86" t="s">
        <v>154</v>
      </c>
      <c r="J53" s="87">
        <v>1</v>
      </c>
      <c r="K53" s="87">
        <v>1</v>
      </c>
      <c r="L53" s="87">
        <v>1</v>
      </c>
      <c r="M53" s="87">
        <v>1</v>
      </c>
      <c r="N53" s="88" t="s">
        <v>155</v>
      </c>
      <c r="O53" s="62" t="s">
        <v>156</v>
      </c>
      <c r="P53" s="62" t="s">
        <v>157</v>
      </c>
      <c r="Q53" s="35"/>
      <c r="R53" s="35"/>
      <c r="S53" s="35"/>
      <c r="T53" s="35"/>
      <c r="U53" s="35"/>
      <c r="V53" s="35"/>
      <c r="W53" s="35"/>
      <c r="X53" s="35"/>
      <c r="Y53" s="35"/>
      <c r="Z53" s="35"/>
    </row>
    <row r="54" spans="1:26" ht="93" customHeight="1" x14ac:dyDescent="0.3">
      <c r="A54" s="35"/>
      <c r="B54" s="431"/>
      <c r="C54" s="35"/>
      <c r="D54" s="84" t="str">
        <f t="shared" si="0"/>
        <v>Fortalecer la estructura organizacional por procesos adecuada a los requerimientos Institucionales, y con claridad en el alcance de las dependencias.</v>
      </c>
      <c r="E54" s="385" t="s">
        <v>1239</v>
      </c>
      <c r="F54" s="62" t="s">
        <v>158</v>
      </c>
      <c r="G54" s="62" t="s">
        <v>159</v>
      </c>
      <c r="H54" s="62" t="s">
        <v>153</v>
      </c>
      <c r="I54" s="89" t="s">
        <v>154</v>
      </c>
      <c r="J54" s="90">
        <v>1</v>
      </c>
      <c r="K54" s="90">
        <v>1</v>
      </c>
      <c r="L54" s="90">
        <v>1</v>
      </c>
      <c r="M54" s="90">
        <v>1</v>
      </c>
      <c r="N54" s="88" t="s">
        <v>155</v>
      </c>
      <c r="O54" s="62" t="s">
        <v>156</v>
      </c>
      <c r="P54" s="62" t="s">
        <v>157</v>
      </c>
      <c r="Q54" s="35"/>
      <c r="R54" s="35"/>
      <c r="S54" s="35"/>
      <c r="T54" s="35"/>
      <c r="U54" s="35"/>
      <c r="V54" s="35"/>
      <c r="W54" s="35"/>
      <c r="X54" s="35"/>
      <c r="Y54" s="35"/>
      <c r="Z54" s="35"/>
    </row>
    <row r="55" spans="1:26" ht="99" customHeight="1" x14ac:dyDescent="0.3">
      <c r="A55" s="35"/>
      <c r="B55" s="431"/>
      <c r="C55" s="35"/>
      <c r="D55" s="84" t="str">
        <f t="shared" si="0"/>
        <v xml:space="preserve">Aplicar estrategias de mejoramiento organizacional, que facilite a las dependencias la optimización de sus procesos, aumentar la eficiencia y la calidad de sus servicios. </v>
      </c>
      <c r="E55" s="385" t="s">
        <v>1240</v>
      </c>
      <c r="F55" s="91" t="s">
        <v>160</v>
      </c>
      <c r="G55" s="62" t="s">
        <v>159</v>
      </c>
      <c r="H55" s="62" t="s">
        <v>117</v>
      </c>
      <c r="I55" s="89" t="s">
        <v>154</v>
      </c>
      <c r="J55" s="90">
        <v>1</v>
      </c>
      <c r="K55" s="90">
        <v>1</v>
      </c>
      <c r="L55" s="90">
        <v>1</v>
      </c>
      <c r="M55" s="90">
        <v>1</v>
      </c>
      <c r="N55" s="88" t="s">
        <v>155</v>
      </c>
      <c r="O55" s="62" t="s">
        <v>156</v>
      </c>
      <c r="P55" s="62" t="s">
        <v>157</v>
      </c>
      <c r="Q55" s="35"/>
      <c r="R55" s="35"/>
      <c r="S55" s="35"/>
      <c r="T55" s="35"/>
      <c r="U55" s="35"/>
      <c r="V55" s="35"/>
      <c r="W55" s="35"/>
      <c r="X55" s="35"/>
      <c r="Y55" s="35"/>
      <c r="Z55" s="35"/>
    </row>
    <row r="56" spans="1:26" ht="96" customHeight="1" x14ac:dyDescent="0.3">
      <c r="A56" s="35"/>
      <c r="B56" s="431"/>
      <c r="C56" s="35"/>
      <c r="D56" s="84" t="str">
        <f>+D53</f>
        <v>Determinar el plan de vinculaciones requeridas en las dependencias académicas y administrativas, para el desarrollo de sus actividades, acorde con las necesidades Institucionales.</v>
      </c>
      <c r="E56" s="386" t="s">
        <v>1241</v>
      </c>
      <c r="F56" s="62" t="s">
        <v>161</v>
      </c>
      <c r="G56" s="74" t="s">
        <v>159</v>
      </c>
      <c r="H56" s="62" t="s">
        <v>117</v>
      </c>
      <c r="I56" s="92" t="s">
        <v>154</v>
      </c>
      <c r="J56" s="90">
        <v>1</v>
      </c>
      <c r="K56" s="90">
        <v>1</v>
      </c>
      <c r="L56" s="90">
        <v>1</v>
      </c>
      <c r="M56" s="90">
        <v>1</v>
      </c>
      <c r="N56" s="93" t="s">
        <v>155</v>
      </c>
      <c r="O56" s="62" t="s">
        <v>156</v>
      </c>
      <c r="P56" s="62" t="s">
        <v>162</v>
      </c>
      <c r="Q56" s="35"/>
      <c r="R56" s="35"/>
      <c r="S56" s="35"/>
      <c r="T56" s="35"/>
      <c r="U56" s="35"/>
      <c r="V56" s="35"/>
      <c r="W56" s="35"/>
      <c r="X56" s="35"/>
      <c r="Y56" s="35"/>
      <c r="Z56" s="35"/>
    </row>
    <row r="57" spans="1:26" ht="2.25" customHeight="1" x14ac:dyDescent="0.3">
      <c r="A57" s="35"/>
      <c r="B57" s="432"/>
      <c r="C57" s="35"/>
      <c r="D57" s="94">
        <f>H21</f>
        <v>0</v>
      </c>
      <c r="E57" s="82"/>
      <c r="F57" s="62"/>
      <c r="G57" s="62"/>
      <c r="H57" s="62"/>
      <c r="I57" s="62"/>
      <c r="J57" s="90"/>
      <c r="K57" s="90"/>
      <c r="L57" s="90"/>
      <c r="M57" s="90"/>
      <c r="N57" s="95"/>
      <c r="O57" s="62"/>
      <c r="P57" s="96"/>
      <c r="Q57" s="35"/>
      <c r="R57" s="35"/>
      <c r="S57" s="35"/>
      <c r="T57" s="35"/>
      <c r="U57" s="35"/>
      <c r="V57" s="35"/>
      <c r="W57" s="35"/>
      <c r="X57" s="35"/>
      <c r="Y57" s="35"/>
      <c r="Z57" s="35"/>
    </row>
    <row r="58" spans="1:26" ht="15.75" customHeight="1" x14ac:dyDescent="0.3">
      <c r="A58" s="35"/>
      <c r="B58" s="67"/>
      <c r="C58" s="35"/>
      <c r="D58" s="49"/>
      <c r="E58" s="35"/>
      <c r="F58" s="35"/>
      <c r="G58" s="35"/>
      <c r="H58" s="35"/>
      <c r="I58" s="35"/>
      <c r="J58" s="35"/>
      <c r="K58" s="35"/>
      <c r="L58" s="35"/>
      <c r="M58" s="35"/>
      <c r="N58" s="35"/>
      <c r="O58" s="35"/>
      <c r="P58" s="35"/>
      <c r="Q58" s="35"/>
      <c r="R58" s="35"/>
      <c r="S58" s="35"/>
      <c r="T58" s="35"/>
      <c r="U58" s="35"/>
      <c r="V58" s="35"/>
      <c r="W58" s="35"/>
      <c r="X58" s="35"/>
      <c r="Y58" s="35"/>
      <c r="Z58" s="35"/>
    </row>
    <row r="59" spans="1:26" ht="35.25" customHeight="1" x14ac:dyDescent="0.3">
      <c r="A59" s="35"/>
      <c r="B59" s="40"/>
      <c r="C59" s="35"/>
      <c r="D59" s="464" t="s">
        <v>163</v>
      </c>
      <c r="E59" s="413"/>
      <c r="F59" s="413"/>
      <c r="G59" s="413"/>
      <c r="H59" s="413"/>
      <c r="I59" s="414"/>
      <c r="J59" s="97"/>
      <c r="K59" s="97"/>
      <c r="L59" s="97"/>
      <c r="M59" s="98"/>
      <c r="N59" s="35"/>
      <c r="O59" s="35"/>
      <c r="P59" s="35"/>
      <c r="Q59" s="35"/>
      <c r="R59" s="35"/>
      <c r="S59" s="35"/>
      <c r="T59" s="35"/>
      <c r="U59" s="35"/>
      <c r="V59" s="35"/>
      <c r="W59" s="35"/>
      <c r="X59" s="35"/>
      <c r="Y59" s="35"/>
      <c r="Z59" s="35"/>
    </row>
    <row r="60" spans="1:26" ht="23.25" customHeight="1" x14ac:dyDescent="0.3">
      <c r="A60" s="35"/>
      <c r="B60" s="462" t="s">
        <v>164</v>
      </c>
      <c r="C60" s="35"/>
      <c r="D60" s="465" t="str">
        <f>CONCATENATE("Actividades para  ",E53)</f>
        <v>Actividades para  Plan operativo 1. Análisis de Empleos</v>
      </c>
      <c r="E60" s="466"/>
      <c r="F60" s="467"/>
      <c r="G60" s="83" t="s">
        <v>165</v>
      </c>
      <c r="H60" s="83" t="s">
        <v>166</v>
      </c>
      <c r="I60" s="42" t="s">
        <v>167</v>
      </c>
      <c r="J60" s="35"/>
      <c r="K60" s="35"/>
      <c r="L60" s="35"/>
      <c r="M60" s="35"/>
      <c r="N60" s="35"/>
      <c r="O60" s="35"/>
      <c r="P60" s="35"/>
      <c r="Q60" s="35"/>
      <c r="R60" s="35"/>
      <c r="S60" s="35"/>
      <c r="T60" s="35"/>
      <c r="U60" s="35"/>
      <c r="V60" s="35"/>
      <c r="W60" s="35"/>
      <c r="X60" s="35"/>
      <c r="Y60" s="35"/>
      <c r="Z60" s="35"/>
    </row>
    <row r="61" spans="1:26" ht="15.75" customHeight="1" x14ac:dyDescent="0.3">
      <c r="A61" s="54"/>
      <c r="B61" s="431"/>
      <c r="C61" s="54"/>
      <c r="D61" s="99">
        <v>1.1000000000000001</v>
      </c>
      <c r="E61" s="458" t="s">
        <v>168</v>
      </c>
      <c r="F61" s="414"/>
      <c r="G61" s="100">
        <v>45689</v>
      </c>
      <c r="H61" s="100">
        <v>46004</v>
      </c>
      <c r="I61" s="62" t="s">
        <v>169</v>
      </c>
      <c r="J61" s="54"/>
      <c r="K61" s="54"/>
      <c r="L61" s="54"/>
      <c r="M61" s="54"/>
      <c r="N61" s="54"/>
      <c r="O61" s="54"/>
      <c r="P61" s="54"/>
      <c r="Q61" s="54"/>
      <c r="R61" s="54"/>
      <c r="S61" s="54"/>
      <c r="T61" s="54"/>
      <c r="U61" s="54"/>
      <c r="V61" s="54"/>
      <c r="W61" s="54"/>
      <c r="X61" s="54"/>
      <c r="Y61" s="54"/>
      <c r="Z61" s="54"/>
    </row>
    <row r="62" spans="1:26" ht="15.75" customHeight="1" x14ac:dyDescent="0.3">
      <c r="A62" s="54"/>
      <c r="B62" s="431"/>
      <c r="C62" s="54"/>
      <c r="D62" s="99">
        <v>1.2</v>
      </c>
      <c r="E62" s="458" t="s">
        <v>170</v>
      </c>
      <c r="F62" s="414"/>
      <c r="G62" s="100">
        <v>45689</v>
      </c>
      <c r="H62" s="100">
        <v>46004</v>
      </c>
      <c r="I62" s="62" t="s">
        <v>169</v>
      </c>
      <c r="J62" s="54"/>
      <c r="K62" s="54"/>
      <c r="L62" s="54"/>
      <c r="M62" s="54"/>
      <c r="N62" s="54"/>
      <c r="O62" s="54"/>
      <c r="P62" s="54"/>
      <c r="Q62" s="54"/>
      <c r="R62" s="54"/>
      <c r="S62" s="54"/>
      <c r="T62" s="54"/>
      <c r="U62" s="54"/>
      <c r="V62" s="54"/>
      <c r="W62" s="54"/>
      <c r="X62" s="54"/>
      <c r="Y62" s="54"/>
      <c r="Z62" s="54"/>
    </row>
    <row r="63" spans="1:26" ht="15.75" customHeight="1" x14ac:dyDescent="0.3">
      <c r="A63" s="54"/>
      <c r="B63" s="431"/>
      <c r="C63" s="54"/>
      <c r="D63" s="99">
        <v>1.3</v>
      </c>
      <c r="E63" s="458" t="s">
        <v>171</v>
      </c>
      <c r="F63" s="414"/>
      <c r="G63" s="100">
        <v>45689</v>
      </c>
      <c r="H63" s="100">
        <v>46004</v>
      </c>
      <c r="I63" s="62" t="s">
        <v>169</v>
      </c>
      <c r="J63" s="54"/>
      <c r="K63" s="54"/>
      <c r="L63" s="54"/>
      <c r="M63" s="54"/>
      <c r="N63" s="54"/>
      <c r="O63" s="54"/>
      <c r="P63" s="54"/>
      <c r="Q63" s="54"/>
      <c r="R63" s="54"/>
      <c r="S63" s="54"/>
      <c r="T63" s="54"/>
      <c r="U63" s="54"/>
      <c r="V63" s="54"/>
      <c r="W63" s="54"/>
      <c r="X63" s="54"/>
      <c r="Y63" s="54"/>
      <c r="Z63" s="54"/>
    </row>
    <row r="64" spans="1:26" ht="39.75" customHeight="1" x14ac:dyDescent="0.3">
      <c r="A64" s="54"/>
      <c r="B64" s="431"/>
      <c r="C64" s="54"/>
      <c r="D64" s="99">
        <v>1.4</v>
      </c>
      <c r="E64" s="458" t="s">
        <v>172</v>
      </c>
      <c r="F64" s="414"/>
      <c r="G64" s="100">
        <v>45689</v>
      </c>
      <c r="H64" s="100">
        <v>46004</v>
      </c>
      <c r="I64" s="62" t="s">
        <v>169</v>
      </c>
      <c r="J64" s="54"/>
      <c r="K64" s="54"/>
      <c r="L64" s="54"/>
      <c r="M64" s="54"/>
      <c r="N64" s="54"/>
      <c r="O64" s="54"/>
      <c r="P64" s="54"/>
      <c r="Q64" s="54"/>
      <c r="R64" s="54"/>
      <c r="S64" s="54"/>
      <c r="T64" s="54"/>
      <c r="U64" s="54"/>
      <c r="V64" s="54"/>
      <c r="W64" s="54"/>
      <c r="X64" s="54"/>
      <c r="Y64" s="54"/>
      <c r="Z64" s="54"/>
    </row>
    <row r="65" spans="1:26" ht="15.75" customHeight="1" x14ac:dyDescent="0.3">
      <c r="A65" s="54"/>
      <c r="B65" s="431"/>
      <c r="C65" s="54"/>
      <c r="D65" s="99">
        <v>1.5</v>
      </c>
      <c r="E65" s="458" t="s">
        <v>173</v>
      </c>
      <c r="F65" s="414"/>
      <c r="G65" s="100">
        <v>45689</v>
      </c>
      <c r="H65" s="100">
        <v>46004</v>
      </c>
      <c r="I65" s="62" t="s">
        <v>169</v>
      </c>
      <c r="J65" s="54"/>
      <c r="K65" s="54"/>
      <c r="L65" s="54"/>
      <c r="M65" s="54"/>
      <c r="N65" s="54"/>
      <c r="O65" s="54"/>
      <c r="P65" s="54"/>
      <c r="Q65" s="54"/>
      <c r="R65" s="54"/>
      <c r="S65" s="54"/>
      <c r="T65" s="54"/>
      <c r="U65" s="54"/>
      <c r="V65" s="54"/>
      <c r="W65" s="54"/>
      <c r="X65" s="54"/>
      <c r="Y65" s="54"/>
      <c r="Z65" s="54"/>
    </row>
    <row r="66" spans="1:26" ht="15.75" customHeight="1" x14ac:dyDescent="0.3">
      <c r="A66" s="54"/>
      <c r="B66" s="431"/>
      <c r="C66" s="54"/>
      <c r="D66" s="99">
        <v>1.6</v>
      </c>
      <c r="E66" s="458" t="s">
        <v>174</v>
      </c>
      <c r="F66" s="414"/>
      <c r="G66" s="100">
        <v>45689</v>
      </c>
      <c r="H66" s="100">
        <v>46004</v>
      </c>
      <c r="I66" s="62" t="s">
        <v>169</v>
      </c>
      <c r="J66" s="54"/>
      <c r="K66" s="54"/>
      <c r="L66" s="54"/>
      <c r="M66" s="54"/>
      <c r="N66" s="54"/>
      <c r="O66" s="54"/>
      <c r="P66" s="54"/>
      <c r="Q66" s="54"/>
      <c r="R66" s="54"/>
      <c r="S66" s="54"/>
      <c r="T66" s="54"/>
      <c r="U66" s="54"/>
      <c r="V66" s="54"/>
      <c r="W66" s="54"/>
      <c r="X66" s="54"/>
      <c r="Y66" s="54"/>
      <c r="Z66" s="54"/>
    </row>
    <row r="67" spans="1:26" ht="15.75" hidden="1" customHeight="1" x14ac:dyDescent="0.3">
      <c r="A67" s="54"/>
      <c r="B67" s="431"/>
      <c r="C67" s="54"/>
      <c r="D67" s="99">
        <v>1.7</v>
      </c>
      <c r="E67" s="459"/>
      <c r="F67" s="414"/>
      <c r="G67" s="101"/>
      <c r="H67" s="101"/>
      <c r="I67" s="102"/>
      <c r="J67" s="54"/>
      <c r="K67" s="54"/>
      <c r="L67" s="54"/>
      <c r="M67" s="54"/>
      <c r="N67" s="54"/>
      <c r="O67" s="54"/>
      <c r="P67" s="54"/>
      <c r="Q67" s="54"/>
      <c r="R67" s="54"/>
      <c r="S67" s="54"/>
      <c r="T67" s="54"/>
      <c r="U67" s="54"/>
      <c r="V67" s="54"/>
      <c r="W67" s="54"/>
      <c r="X67" s="54"/>
      <c r="Y67" s="54"/>
      <c r="Z67" s="54"/>
    </row>
    <row r="68" spans="1:26" ht="15.75" customHeight="1" x14ac:dyDescent="0.25">
      <c r="A68" s="44"/>
      <c r="B68" s="431"/>
      <c r="C68" s="44"/>
      <c r="D68" s="45"/>
      <c r="E68" s="44"/>
      <c r="F68" s="44"/>
      <c r="G68" s="103"/>
      <c r="H68" s="103"/>
      <c r="I68" s="15"/>
      <c r="J68" s="44"/>
      <c r="K68" s="44"/>
      <c r="L68" s="44"/>
      <c r="M68" s="44"/>
      <c r="N68" s="44"/>
      <c r="O68" s="44"/>
      <c r="P68" s="44"/>
      <c r="Q68" s="44"/>
      <c r="R68" s="44"/>
      <c r="S68" s="44"/>
      <c r="T68" s="44"/>
      <c r="U68" s="44"/>
      <c r="V68" s="44"/>
      <c r="W68" s="44"/>
      <c r="X68" s="44"/>
      <c r="Y68" s="44"/>
      <c r="Z68" s="44"/>
    </row>
    <row r="69" spans="1:26" ht="16.5" customHeight="1" x14ac:dyDescent="0.25">
      <c r="A69" s="44"/>
      <c r="B69" s="431"/>
      <c r="C69" s="44"/>
      <c r="D69" s="415" t="str">
        <f>CONCATENATE("Actividades para  ",E54)</f>
        <v>Actividades para  Plan operativo 2. Fortalecimiento Organizacional</v>
      </c>
      <c r="E69" s="413"/>
      <c r="F69" s="414"/>
      <c r="G69" s="41" t="s">
        <v>165</v>
      </c>
      <c r="H69" s="41" t="s">
        <v>166</v>
      </c>
      <c r="I69" s="42" t="s">
        <v>167</v>
      </c>
      <c r="J69" s="44"/>
      <c r="K69" s="44"/>
      <c r="L69" s="44"/>
      <c r="M69" s="44"/>
      <c r="N69" s="44"/>
      <c r="O69" s="44"/>
      <c r="P69" s="44"/>
      <c r="Q69" s="44"/>
      <c r="R69" s="44"/>
      <c r="S69" s="44"/>
      <c r="T69" s="44"/>
      <c r="U69" s="44"/>
      <c r="V69" s="44"/>
      <c r="W69" s="44"/>
      <c r="X69" s="44"/>
      <c r="Y69" s="44"/>
      <c r="Z69" s="44"/>
    </row>
    <row r="70" spans="1:26" ht="15.75" customHeight="1" x14ac:dyDescent="0.3">
      <c r="A70" s="44"/>
      <c r="B70" s="431"/>
      <c r="C70" s="44"/>
      <c r="D70" s="99">
        <v>2.1</v>
      </c>
      <c r="E70" s="457" t="s">
        <v>1222</v>
      </c>
      <c r="F70" s="414"/>
      <c r="G70" s="104">
        <v>45689</v>
      </c>
      <c r="H70" s="104">
        <v>46004</v>
      </c>
      <c r="I70" s="105" t="s">
        <v>169</v>
      </c>
      <c r="J70" s="44"/>
      <c r="K70" s="44"/>
      <c r="L70" s="44"/>
      <c r="M70" s="44"/>
      <c r="N70" s="44"/>
      <c r="O70" s="44"/>
      <c r="P70" s="44"/>
      <c r="Q70" s="44"/>
      <c r="R70" s="44"/>
      <c r="S70" s="44"/>
      <c r="T70" s="44"/>
      <c r="U70" s="44"/>
      <c r="V70" s="44"/>
      <c r="W70" s="44"/>
      <c r="X70" s="44"/>
      <c r="Y70" s="44"/>
      <c r="Z70" s="44"/>
    </row>
    <row r="71" spans="1:26" ht="15.75" customHeight="1" x14ac:dyDescent="0.3">
      <c r="A71" s="44"/>
      <c r="B71" s="431"/>
      <c r="C71" s="44"/>
      <c r="D71" s="99">
        <v>2.2000000000000002</v>
      </c>
      <c r="E71" s="457" t="s">
        <v>175</v>
      </c>
      <c r="F71" s="414"/>
      <c r="G71" s="104">
        <v>45689</v>
      </c>
      <c r="H71" s="104">
        <v>46004</v>
      </c>
      <c r="I71" s="105" t="s">
        <v>169</v>
      </c>
      <c r="J71" s="44"/>
      <c r="K71" s="44"/>
      <c r="L71" s="44"/>
      <c r="M71" s="44"/>
      <c r="N71" s="44"/>
      <c r="O71" s="44"/>
      <c r="P71" s="44"/>
      <c r="Q71" s="44"/>
      <c r="R71" s="44"/>
      <c r="S71" s="44"/>
      <c r="T71" s="44"/>
      <c r="U71" s="44"/>
      <c r="V71" s="44"/>
      <c r="W71" s="44"/>
      <c r="X71" s="44"/>
      <c r="Y71" s="44"/>
      <c r="Z71" s="44"/>
    </row>
    <row r="72" spans="1:26" ht="15.75" customHeight="1" x14ac:dyDescent="0.3">
      <c r="A72" s="44"/>
      <c r="B72" s="431"/>
      <c r="C72" s="44"/>
      <c r="D72" s="99">
        <v>2.2999999999999998</v>
      </c>
      <c r="E72" s="457" t="s">
        <v>1223</v>
      </c>
      <c r="F72" s="414"/>
      <c r="G72" s="104">
        <v>45689</v>
      </c>
      <c r="H72" s="104">
        <v>46004</v>
      </c>
      <c r="I72" s="105" t="s">
        <v>169</v>
      </c>
      <c r="J72" s="44"/>
      <c r="K72" s="44"/>
      <c r="L72" s="44"/>
      <c r="M72" s="44"/>
      <c r="N72" s="44"/>
      <c r="O72" s="44"/>
      <c r="P72" s="44"/>
      <c r="Q72" s="44"/>
      <c r="R72" s="44"/>
      <c r="S72" s="44"/>
      <c r="T72" s="44"/>
      <c r="U72" s="44"/>
      <c r="V72" s="44"/>
      <c r="W72" s="44"/>
      <c r="X72" s="44"/>
      <c r="Y72" s="44"/>
      <c r="Z72" s="44"/>
    </row>
    <row r="73" spans="1:26" ht="15.75" hidden="1" customHeight="1" x14ac:dyDescent="0.3">
      <c r="A73" s="44"/>
      <c r="B73" s="431"/>
      <c r="C73" s="44"/>
      <c r="D73" s="99">
        <v>2.5</v>
      </c>
      <c r="E73" s="459"/>
      <c r="F73" s="414"/>
      <c r="G73" s="101"/>
      <c r="H73" s="101"/>
      <c r="I73" s="105"/>
      <c r="J73" s="44"/>
      <c r="K73" s="44"/>
      <c r="L73" s="44"/>
      <c r="M73" s="44"/>
      <c r="N73" s="44"/>
      <c r="O73" s="44"/>
      <c r="P73" s="44"/>
      <c r="Q73" s="44"/>
      <c r="R73" s="44"/>
      <c r="S73" s="44"/>
      <c r="T73" s="44"/>
      <c r="U73" s="44"/>
      <c r="V73" s="44"/>
      <c r="W73" s="44"/>
      <c r="X73" s="44"/>
      <c r="Y73" s="44"/>
      <c r="Z73" s="44"/>
    </row>
    <row r="74" spans="1:26" ht="15.75" hidden="1" customHeight="1" x14ac:dyDescent="0.3">
      <c r="A74" s="44"/>
      <c r="B74" s="431"/>
      <c r="C74" s="44"/>
      <c r="D74" s="99">
        <v>2.6</v>
      </c>
      <c r="E74" s="459"/>
      <c r="F74" s="414"/>
      <c r="G74" s="101"/>
      <c r="H74" s="101"/>
      <c r="I74" s="105"/>
      <c r="J74" s="44"/>
      <c r="K74" s="44"/>
      <c r="L74" s="44"/>
      <c r="M74" s="44"/>
      <c r="N74" s="44"/>
      <c r="O74" s="44"/>
      <c r="P74" s="44"/>
      <c r="Q74" s="44"/>
      <c r="R74" s="44"/>
      <c r="S74" s="44"/>
      <c r="T74" s="44"/>
      <c r="U74" s="44"/>
      <c r="V74" s="44"/>
      <c r="W74" s="44"/>
      <c r="X74" s="44"/>
      <c r="Y74" s="44"/>
      <c r="Z74" s="44"/>
    </row>
    <row r="75" spans="1:26" ht="15.75" hidden="1" customHeight="1" x14ac:dyDescent="0.3">
      <c r="A75" s="44"/>
      <c r="B75" s="431"/>
      <c r="C75" s="44"/>
      <c r="D75" s="99">
        <v>2.7</v>
      </c>
      <c r="E75" s="459"/>
      <c r="F75" s="414"/>
      <c r="G75" s="101"/>
      <c r="H75" s="101"/>
      <c r="I75" s="105"/>
      <c r="J75" s="44"/>
      <c r="K75" s="44"/>
      <c r="L75" s="44"/>
      <c r="M75" s="44"/>
      <c r="N75" s="44"/>
      <c r="O75" s="44"/>
      <c r="P75" s="44"/>
      <c r="Q75" s="44"/>
      <c r="R75" s="44"/>
      <c r="S75" s="44"/>
      <c r="T75" s="44"/>
      <c r="U75" s="44"/>
      <c r="V75" s="44"/>
      <c r="W75" s="44"/>
      <c r="X75" s="44"/>
      <c r="Y75" s="44"/>
      <c r="Z75" s="44"/>
    </row>
    <row r="76" spans="1:26" ht="15.75" customHeight="1" x14ac:dyDescent="0.25">
      <c r="A76" s="44"/>
      <c r="B76" s="431"/>
      <c r="C76" s="44"/>
      <c r="D76" s="45"/>
      <c r="E76" s="15"/>
      <c r="F76" s="15"/>
      <c r="G76" s="103"/>
      <c r="H76" s="103"/>
      <c r="I76" s="15"/>
      <c r="J76" s="44"/>
      <c r="K76" s="44"/>
      <c r="L76" s="44"/>
      <c r="M76" s="44"/>
      <c r="N76" s="44"/>
      <c r="O76" s="44"/>
      <c r="P76" s="44"/>
      <c r="Q76" s="44"/>
      <c r="R76" s="44"/>
      <c r="S76" s="44"/>
      <c r="T76" s="44"/>
      <c r="U76" s="44"/>
      <c r="V76" s="44"/>
      <c r="W76" s="44"/>
      <c r="X76" s="44"/>
      <c r="Y76" s="44"/>
      <c r="Z76" s="44"/>
    </row>
    <row r="77" spans="1:26" ht="16.5" customHeight="1" x14ac:dyDescent="0.25">
      <c r="A77" s="44"/>
      <c r="B77" s="431"/>
      <c r="C77" s="44"/>
      <c r="D77" s="415" t="str">
        <f>CONCATENATE("Actividades para  ",E55)</f>
        <v>Actividades para  Plan operativo 3. Mejoramiento organizacional</v>
      </c>
      <c r="E77" s="413"/>
      <c r="F77" s="414"/>
      <c r="G77" s="41" t="s">
        <v>165</v>
      </c>
      <c r="H77" s="41" t="s">
        <v>166</v>
      </c>
      <c r="I77" s="42" t="s">
        <v>167</v>
      </c>
      <c r="J77" s="44"/>
      <c r="K77" s="44"/>
      <c r="L77" s="44"/>
      <c r="M77" s="44"/>
      <c r="N77" s="44"/>
      <c r="O77" s="44"/>
      <c r="P77" s="44"/>
      <c r="Q77" s="44"/>
      <c r="R77" s="44"/>
      <c r="S77" s="44"/>
      <c r="T77" s="44"/>
      <c r="U77" s="44"/>
      <c r="V77" s="44"/>
      <c r="W77" s="44"/>
      <c r="X77" s="44"/>
      <c r="Y77" s="44"/>
      <c r="Z77" s="44"/>
    </row>
    <row r="78" spans="1:26" ht="36" customHeight="1" x14ac:dyDescent="0.3">
      <c r="A78" s="44"/>
      <c r="B78" s="431"/>
      <c r="C78" s="44"/>
      <c r="D78" s="99">
        <v>3.1</v>
      </c>
      <c r="E78" s="457" t="s">
        <v>1224</v>
      </c>
      <c r="F78" s="414"/>
      <c r="G78" s="104">
        <v>45689</v>
      </c>
      <c r="H78" s="104">
        <v>46004</v>
      </c>
      <c r="I78" s="105" t="s">
        <v>169</v>
      </c>
      <c r="J78" s="44"/>
      <c r="K78" s="44"/>
      <c r="L78" s="44"/>
      <c r="M78" s="44"/>
      <c r="N78" s="44"/>
      <c r="O78" s="44"/>
      <c r="P78" s="44"/>
      <c r="Q78" s="44"/>
      <c r="R78" s="44"/>
      <c r="S78" s="44"/>
      <c r="T78" s="44"/>
      <c r="U78" s="44"/>
      <c r="V78" s="44"/>
      <c r="W78" s="44"/>
      <c r="X78" s="44"/>
      <c r="Y78" s="44"/>
      <c r="Z78" s="44"/>
    </row>
    <row r="79" spans="1:26" ht="36" customHeight="1" x14ac:dyDescent="0.3">
      <c r="A79" s="44"/>
      <c r="B79" s="431"/>
      <c r="C79" s="44"/>
      <c r="D79" s="99">
        <v>3.2</v>
      </c>
      <c r="E79" s="457" t="s">
        <v>176</v>
      </c>
      <c r="F79" s="414"/>
      <c r="G79" s="104">
        <v>45689</v>
      </c>
      <c r="H79" s="104">
        <v>46004</v>
      </c>
      <c r="I79" s="105" t="s">
        <v>169</v>
      </c>
      <c r="J79" s="44"/>
      <c r="K79" s="44"/>
      <c r="L79" s="44"/>
      <c r="M79" s="44"/>
      <c r="N79" s="44"/>
      <c r="O79" s="44"/>
      <c r="P79" s="44"/>
      <c r="Q79" s="44"/>
      <c r="R79" s="44"/>
      <c r="S79" s="44"/>
      <c r="T79" s="44"/>
      <c r="U79" s="44"/>
      <c r="V79" s="44"/>
      <c r="W79" s="44"/>
      <c r="X79" s="44"/>
      <c r="Y79" s="44"/>
      <c r="Z79" s="44"/>
    </row>
    <row r="80" spans="1:26" ht="36" customHeight="1" x14ac:dyDescent="0.3">
      <c r="A80" s="44"/>
      <c r="B80" s="431"/>
      <c r="C80" s="44"/>
      <c r="D80" s="99">
        <v>3.3</v>
      </c>
      <c r="E80" s="457" t="s">
        <v>177</v>
      </c>
      <c r="F80" s="414"/>
      <c r="G80" s="104">
        <v>45689</v>
      </c>
      <c r="H80" s="104">
        <v>46004</v>
      </c>
      <c r="I80" s="105" t="s">
        <v>169</v>
      </c>
      <c r="J80" s="44"/>
      <c r="K80" s="44"/>
      <c r="L80" s="44"/>
      <c r="M80" s="44"/>
      <c r="N80" s="44"/>
      <c r="O80" s="44"/>
      <c r="P80" s="44"/>
      <c r="Q80" s="44"/>
      <c r="R80" s="44"/>
      <c r="S80" s="44"/>
      <c r="T80" s="44"/>
      <c r="U80" s="44"/>
      <c r="V80" s="44"/>
      <c r="W80" s="44"/>
      <c r="X80" s="44"/>
      <c r="Y80" s="44"/>
      <c r="Z80" s="44"/>
    </row>
    <row r="81" spans="1:26" ht="36" customHeight="1" x14ac:dyDescent="0.3">
      <c r="A81" s="44"/>
      <c r="B81" s="431"/>
      <c r="C81" s="44"/>
      <c r="D81" s="99">
        <v>3.4</v>
      </c>
      <c r="E81" s="457" t="s">
        <v>178</v>
      </c>
      <c r="F81" s="414"/>
      <c r="G81" s="104">
        <v>45689</v>
      </c>
      <c r="H81" s="104">
        <v>46004</v>
      </c>
      <c r="I81" s="105" t="s">
        <v>169</v>
      </c>
      <c r="J81" s="44"/>
      <c r="K81" s="44"/>
      <c r="L81" s="44"/>
      <c r="M81" s="44"/>
      <c r="N81" s="44"/>
      <c r="O81" s="44"/>
      <c r="P81" s="44"/>
      <c r="Q81" s="44"/>
      <c r="R81" s="44"/>
      <c r="S81" s="44"/>
      <c r="T81" s="44"/>
      <c r="U81" s="44"/>
      <c r="V81" s="44"/>
      <c r="W81" s="44"/>
      <c r="X81" s="44"/>
      <c r="Y81" s="44"/>
      <c r="Z81" s="44"/>
    </row>
    <row r="82" spans="1:26" ht="36" customHeight="1" x14ac:dyDescent="0.3">
      <c r="A82" s="44"/>
      <c r="B82" s="431"/>
      <c r="C82" s="44"/>
      <c r="D82" s="99">
        <v>3.5</v>
      </c>
      <c r="E82" s="457" t="s">
        <v>179</v>
      </c>
      <c r="F82" s="414"/>
      <c r="G82" s="104">
        <v>45689</v>
      </c>
      <c r="H82" s="104">
        <v>46004</v>
      </c>
      <c r="I82" s="105" t="s">
        <v>169</v>
      </c>
      <c r="J82" s="44"/>
      <c r="K82" s="44"/>
      <c r="L82" s="44"/>
      <c r="M82" s="44"/>
      <c r="N82" s="44"/>
      <c r="O82" s="44"/>
      <c r="P82" s="44"/>
      <c r="Q82" s="44"/>
      <c r="R82" s="44"/>
      <c r="S82" s="44"/>
      <c r="T82" s="44"/>
      <c r="U82" s="44"/>
      <c r="V82" s="44"/>
      <c r="W82" s="44"/>
      <c r="X82" s="44"/>
      <c r="Y82" s="44"/>
      <c r="Z82" s="44"/>
    </row>
    <row r="83" spans="1:26" ht="36" customHeight="1" x14ac:dyDescent="0.3">
      <c r="A83" s="44"/>
      <c r="B83" s="431"/>
      <c r="C83" s="44"/>
      <c r="D83" s="99">
        <v>3.6</v>
      </c>
      <c r="E83" s="457" t="s">
        <v>180</v>
      </c>
      <c r="F83" s="414"/>
      <c r="G83" s="104">
        <v>45689</v>
      </c>
      <c r="H83" s="104">
        <v>46004</v>
      </c>
      <c r="I83" s="105" t="s">
        <v>169</v>
      </c>
      <c r="J83" s="44"/>
      <c r="K83" s="44"/>
      <c r="L83" s="44"/>
      <c r="M83" s="44"/>
      <c r="N83" s="44"/>
      <c r="O83" s="44"/>
      <c r="P83" s="44"/>
      <c r="Q83" s="44"/>
      <c r="R83" s="44"/>
      <c r="S83" s="44"/>
      <c r="T83" s="44"/>
      <c r="U83" s="44"/>
      <c r="V83" s="44"/>
      <c r="W83" s="44"/>
      <c r="X83" s="44"/>
      <c r="Y83" s="44"/>
      <c r="Z83" s="44"/>
    </row>
    <row r="84" spans="1:26" ht="15.75" hidden="1" customHeight="1" x14ac:dyDescent="0.3">
      <c r="A84" s="44"/>
      <c r="B84" s="431"/>
      <c r="C84" s="44"/>
      <c r="D84" s="99">
        <v>3.7</v>
      </c>
      <c r="E84" s="459"/>
      <c r="F84" s="414"/>
      <c r="G84" s="101"/>
      <c r="H84" s="101"/>
      <c r="I84" s="105"/>
      <c r="J84" s="44"/>
      <c r="K84" s="44"/>
      <c r="L84" s="44"/>
      <c r="M84" s="44"/>
      <c r="N84" s="44"/>
      <c r="O84" s="44"/>
      <c r="P84" s="44"/>
      <c r="Q84" s="44"/>
      <c r="R84" s="44"/>
      <c r="S84" s="44"/>
      <c r="T84" s="44"/>
      <c r="U84" s="44"/>
      <c r="V84" s="44"/>
      <c r="W84" s="44"/>
      <c r="X84" s="44"/>
      <c r="Y84" s="44"/>
      <c r="Z84" s="44"/>
    </row>
    <row r="85" spans="1:26" ht="15.75" customHeight="1" x14ac:dyDescent="0.25">
      <c r="A85" s="44" t="s">
        <v>181</v>
      </c>
      <c r="B85" s="431"/>
      <c r="C85" s="44"/>
      <c r="D85" s="45"/>
      <c r="E85" s="44"/>
      <c r="F85" s="44"/>
      <c r="G85" s="44"/>
      <c r="H85" s="44"/>
      <c r="I85" s="103"/>
      <c r="J85" s="44"/>
      <c r="K85" s="44"/>
      <c r="L85" s="44"/>
      <c r="M85" s="44"/>
      <c r="N85" s="44"/>
      <c r="O85" s="44"/>
      <c r="P85" s="44"/>
      <c r="Q85" s="44"/>
      <c r="R85" s="44"/>
      <c r="S85" s="44"/>
      <c r="T85" s="44"/>
      <c r="U85" s="44"/>
      <c r="V85" s="44"/>
      <c r="W85" s="44"/>
      <c r="X85" s="44"/>
      <c r="Y85" s="44"/>
      <c r="Z85" s="44"/>
    </row>
    <row r="86" spans="1:26" ht="15.75" customHeight="1" x14ac:dyDescent="0.25">
      <c r="A86" s="44"/>
      <c r="B86" s="431"/>
      <c r="C86" s="44"/>
      <c r="D86" s="415" t="str">
        <f>CONCATENATE("Actividades para  ",E56)</f>
        <v>Actividades para  Plan Operativo 4. Análisis técnico y financiero para vinculación docente</v>
      </c>
      <c r="E86" s="413"/>
      <c r="F86" s="414"/>
      <c r="G86" s="41" t="s">
        <v>165</v>
      </c>
      <c r="H86" s="41" t="s">
        <v>166</v>
      </c>
      <c r="I86" s="42" t="s">
        <v>167</v>
      </c>
      <c r="J86" s="44"/>
      <c r="K86" s="44"/>
      <c r="L86" s="44"/>
      <c r="M86" s="44"/>
      <c r="N86" s="44"/>
      <c r="O86" s="44"/>
      <c r="P86" s="44"/>
      <c r="Q86" s="44"/>
      <c r="R86" s="44"/>
      <c r="S86" s="44"/>
      <c r="T86" s="44"/>
      <c r="U86" s="44"/>
      <c r="V86" s="44"/>
      <c r="W86" s="44"/>
      <c r="X86" s="44"/>
      <c r="Y86" s="44"/>
      <c r="Z86" s="44"/>
    </row>
    <row r="87" spans="1:26" ht="60" customHeight="1" x14ac:dyDescent="0.25">
      <c r="A87" s="106"/>
      <c r="B87" s="431"/>
      <c r="C87" s="106"/>
      <c r="D87" s="99">
        <v>4.0999999999999996</v>
      </c>
      <c r="E87" s="457" t="s">
        <v>182</v>
      </c>
      <c r="F87" s="414"/>
      <c r="G87" s="104">
        <v>45689</v>
      </c>
      <c r="H87" s="104">
        <v>46004</v>
      </c>
      <c r="I87" s="62" t="s">
        <v>183</v>
      </c>
      <c r="J87" s="106"/>
      <c r="K87" s="106"/>
      <c r="L87" s="106"/>
      <c r="M87" s="106"/>
      <c r="N87" s="106"/>
      <c r="O87" s="106"/>
      <c r="P87" s="106"/>
      <c r="Q87" s="106"/>
      <c r="R87" s="106"/>
      <c r="S87" s="106"/>
      <c r="T87" s="106"/>
      <c r="U87" s="106"/>
      <c r="V87" s="106"/>
      <c r="W87" s="106"/>
      <c r="X87" s="106"/>
      <c r="Y87" s="106"/>
      <c r="Z87" s="106"/>
    </row>
    <row r="88" spans="1:26" ht="57.75" customHeight="1" x14ac:dyDescent="0.25">
      <c r="A88" s="106"/>
      <c r="B88" s="431"/>
      <c r="C88" s="106"/>
      <c r="D88" s="99">
        <v>4.2</v>
      </c>
      <c r="E88" s="457" t="s">
        <v>184</v>
      </c>
      <c r="F88" s="414"/>
      <c r="G88" s="104">
        <v>45689</v>
      </c>
      <c r="H88" s="104">
        <v>46004</v>
      </c>
      <c r="I88" s="62" t="s">
        <v>183</v>
      </c>
      <c r="J88" s="106"/>
      <c r="K88" s="106"/>
      <c r="L88" s="106"/>
      <c r="M88" s="106"/>
      <c r="N88" s="106"/>
      <c r="O88" s="106"/>
      <c r="P88" s="106"/>
      <c r="Q88" s="106"/>
      <c r="R88" s="106"/>
      <c r="S88" s="106"/>
      <c r="T88" s="106"/>
      <c r="U88" s="106"/>
      <c r="V88" s="106"/>
      <c r="W88" s="106"/>
      <c r="X88" s="106"/>
      <c r="Y88" s="106"/>
      <c r="Z88" s="106"/>
    </row>
    <row r="89" spans="1:26" ht="78" customHeight="1" x14ac:dyDescent="0.25">
      <c r="A89" s="106"/>
      <c r="B89" s="431"/>
      <c r="C89" s="106"/>
      <c r="D89" s="99">
        <v>4.3</v>
      </c>
      <c r="E89" s="457" t="s">
        <v>185</v>
      </c>
      <c r="F89" s="414"/>
      <c r="G89" s="104">
        <v>45689</v>
      </c>
      <c r="H89" s="104">
        <v>46004</v>
      </c>
      <c r="I89" s="62" t="s">
        <v>183</v>
      </c>
      <c r="J89" s="106"/>
      <c r="K89" s="106"/>
      <c r="L89" s="106"/>
      <c r="M89" s="106"/>
      <c r="N89" s="106"/>
      <c r="O89" s="106"/>
      <c r="P89" s="106"/>
      <c r="Q89" s="106"/>
      <c r="R89" s="106"/>
      <c r="S89" s="106"/>
      <c r="T89" s="106"/>
      <c r="U89" s="106"/>
      <c r="V89" s="106"/>
      <c r="W89" s="106"/>
      <c r="X89" s="106"/>
      <c r="Y89" s="106"/>
      <c r="Z89" s="106"/>
    </row>
    <row r="90" spans="1:26" ht="15.75" hidden="1" customHeight="1" x14ac:dyDescent="0.25">
      <c r="A90" s="106"/>
      <c r="B90" s="431"/>
      <c r="C90" s="106"/>
      <c r="D90" s="99">
        <v>4.4000000000000004</v>
      </c>
      <c r="E90" s="459"/>
      <c r="F90" s="414"/>
      <c r="G90" s="101"/>
      <c r="H90" s="101"/>
      <c r="I90" s="62"/>
      <c r="J90" s="106"/>
      <c r="K90" s="106"/>
      <c r="L90" s="106"/>
      <c r="M90" s="106"/>
      <c r="N90" s="106"/>
      <c r="O90" s="106"/>
      <c r="P90" s="106"/>
      <c r="Q90" s="106"/>
      <c r="R90" s="106"/>
      <c r="S90" s="106"/>
      <c r="T90" s="106"/>
      <c r="U90" s="106"/>
      <c r="V90" s="106"/>
      <c r="W90" s="106"/>
      <c r="X90" s="106"/>
      <c r="Y90" s="106"/>
      <c r="Z90" s="106"/>
    </row>
    <row r="91" spans="1:26" ht="15.75" hidden="1" customHeight="1" x14ac:dyDescent="0.3">
      <c r="A91" s="44"/>
      <c r="B91" s="431"/>
      <c r="C91" s="44"/>
      <c r="D91" s="99">
        <v>4.5</v>
      </c>
      <c r="E91" s="459"/>
      <c r="F91" s="414"/>
      <c r="G91" s="101"/>
      <c r="H91" s="101"/>
      <c r="I91" s="105"/>
      <c r="J91" s="44"/>
      <c r="K91" s="44"/>
      <c r="L91" s="44"/>
      <c r="M91" s="44"/>
      <c r="N91" s="44"/>
      <c r="O91" s="44"/>
      <c r="P91" s="44"/>
      <c r="Q91" s="44"/>
      <c r="R91" s="44"/>
      <c r="S91" s="44"/>
      <c r="T91" s="44"/>
      <c r="U91" s="44"/>
      <c r="V91" s="44"/>
      <c r="W91" s="44"/>
      <c r="X91" s="44"/>
      <c r="Y91" s="44"/>
      <c r="Z91" s="44"/>
    </row>
    <row r="92" spans="1:26" ht="15.75" hidden="1" customHeight="1" x14ac:dyDescent="0.3">
      <c r="A92" s="44"/>
      <c r="B92" s="431"/>
      <c r="C92" s="44"/>
      <c r="D92" s="99">
        <v>4.5999999999999996</v>
      </c>
      <c r="E92" s="459"/>
      <c r="F92" s="414"/>
      <c r="G92" s="101"/>
      <c r="H92" s="101"/>
      <c r="I92" s="105"/>
      <c r="J92" s="44"/>
      <c r="K92" s="44"/>
      <c r="L92" s="44"/>
      <c r="M92" s="44"/>
      <c r="N92" s="44"/>
      <c r="O92" s="44"/>
      <c r="P92" s="44"/>
      <c r="Q92" s="44"/>
      <c r="R92" s="44"/>
      <c r="S92" s="44"/>
      <c r="T92" s="44"/>
      <c r="U92" s="44"/>
      <c r="V92" s="44"/>
      <c r="W92" s="44"/>
      <c r="X92" s="44"/>
      <c r="Y92" s="44"/>
      <c r="Z92" s="44"/>
    </row>
    <row r="93" spans="1:26" ht="15.75" hidden="1" customHeight="1" x14ac:dyDescent="0.3">
      <c r="A93" s="44"/>
      <c r="B93" s="431"/>
      <c r="C93" s="44"/>
      <c r="D93" s="99">
        <v>4.7</v>
      </c>
      <c r="E93" s="459"/>
      <c r="F93" s="414"/>
      <c r="G93" s="101"/>
      <c r="H93" s="101"/>
      <c r="I93" s="105"/>
      <c r="J93" s="44"/>
      <c r="K93" s="44"/>
      <c r="L93" s="44"/>
      <c r="M93" s="44"/>
      <c r="N93" s="44"/>
      <c r="O93" s="44"/>
      <c r="P93" s="44"/>
      <c r="Q93" s="44"/>
      <c r="R93" s="44"/>
      <c r="S93" s="44"/>
      <c r="T93" s="44"/>
      <c r="U93" s="44"/>
      <c r="V93" s="44"/>
      <c r="W93" s="44"/>
      <c r="X93" s="44"/>
      <c r="Y93" s="44"/>
      <c r="Z93" s="44"/>
    </row>
    <row r="94" spans="1:26" ht="15.75" hidden="1" customHeight="1" x14ac:dyDescent="0.25">
      <c r="A94" s="44"/>
      <c r="B94" s="431"/>
      <c r="C94" s="44"/>
      <c r="D94" s="45"/>
      <c r="E94" s="44"/>
      <c r="F94" s="44"/>
      <c r="G94" s="44"/>
      <c r="H94" s="44"/>
      <c r="I94" s="44"/>
      <c r="J94" s="44"/>
      <c r="K94" s="44"/>
      <c r="L94" s="44"/>
      <c r="M94" s="44"/>
      <c r="N94" s="44"/>
      <c r="O94" s="44"/>
      <c r="P94" s="44"/>
      <c r="Q94" s="44"/>
      <c r="R94" s="44"/>
      <c r="S94" s="44"/>
      <c r="T94" s="44"/>
      <c r="U94" s="44"/>
      <c r="V94" s="44"/>
      <c r="W94" s="44"/>
      <c r="X94" s="44"/>
      <c r="Y94" s="44"/>
      <c r="Z94" s="44"/>
    </row>
    <row r="95" spans="1:26" ht="15.75" hidden="1" customHeight="1" x14ac:dyDescent="0.25">
      <c r="A95" s="44"/>
      <c r="B95" s="431"/>
      <c r="C95" s="44"/>
      <c r="D95" s="415" t="str">
        <f>CONCATENATE("Actividades para Plan Operativo ",E57)</f>
        <v xml:space="preserve">Actividades para Plan Operativo </v>
      </c>
      <c r="E95" s="413"/>
      <c r="F95" s="414"/>
      <c r="G95" s="41" t="s">
        <v>165</v>
      </c>
      <c r="H95" s="41" t="s">
        <v>166</v>
      </c>
      <c r="I95" s="42" t="s">
        <v>167</v>
      </c>
      <c r="J95" s="44"/>
      <c r="K95" s="44"/>
      <c r="L95" s="44"/>
      <c r="M95" s="44"/>
      <c r="N95" s="44"/>
      <c r="O95" s="44"/>
      <c r="P95" s="44"/>
      <c r="Q95" s="44"/>
      <c r="R95" s="44"/>
      <c r="S95" s="44"/>
      <c r="T95" s="44"/>
      <c r="U95" s="44"/>
      <c r="V95" s="44"/>
      <c r="W95" s="44"/>
      <c r="X95" s="44"/>
      <c r="Y95" s="44"/>
      <c r="Z95" s="44"/>
    </row>
    <row r="96" spans="1:26" ht="15.75" hidden="1" customHeight="1" x14ac:dyDescent="0.3">
      <c r="A96" s="44"/>
      <c r="B96" s="431"/>
      <c r="C96" s="44"/>
      <c r="D96" s="99">
        <v>5.0999999999999996</v>
      </c>
      <c r="E96" s="459"/>
      <c r="F96" s="414"/>
      <c r="G96" s="101"/>
      <c r="H96" s="101"/>
      <c r="I96" s="105"/>
      <c r="J96" s="44"/>
      <c r="K96" s="44"/>
      <c r="L96" s="44"/>
      <c r="M96" s="44"/>
      <c r="N96" s="44"/>
      <c r="O96" s="44"/>
      <c r="P96" s="44"/>
      <c r="Q96" s="44"/>
      <c r="R96" s="44"/>
      <c r="S96" s="44"/>
      <c r="T96" s="44"/>
      <c r="U96" s="44"/>
      <c r="V96" s="44"/>
      <c r="W96" s="44"/>
      <c r="X96" s="44"/>
      <c r="Y96" s="44"/>
      <c r="Z96" s="44"/>
    </row>
    <row r="97" spans="1:26" ht="15.75" hidden="1" customHeight="1" x14ac:dyDescent="0.3">
      <c r="A97" s="44"/>
      <c r="B97" s="431"/>
      <c r="C97" s="44"/>
      <c r="D97" s="99">
        <v>5.2</v>
      </c>
      <c r="E97" s="459"/>
      <c r="F97" s="414"/>
      <c r="G97" s="101"/>
      <c r="H97" s="101"/>
      <c r="I97" s="105"/>
      <c r="J97" s="44"/>
      <c r="K97" s="44"/>
      <c r="L97" s="44"/>
      <c r="M97" s="44"/>
      <c r="N97" s="44"/>
      <c r="O97" s="44"/>
      <c r="P97" s="44"/>
      <c r="Q97" s="44"/>
      <c r="R97" s="44"/>
      <c r="S97" s="44"/>
      <c r="T97" s="44"/>
      <c r="U97" s="44"/>
      <c r="V97" s="44"/>
      <c r="W97" s="44"/>
      <c r="X97" s="44"/>
      <c r="Y97" s="44"/>
      <c r="Z97" s="44"/>
    </row>
    <row r="98" spans="1:26" ht="15.75" hidden="1" customHeight="1" x14ac:dyDescent="0.3">
      <c r="A98" s="44"/>
      <c r="B98" s="431"/>
      <c r="C98" s="44"/>
      <c r="D98" s="99">
        <v>5.3</v>
      </c>
      <c r="E98" s="459"/>
      <c r="F98" s="414"/>
      <c r="G98" s="101"/>
      <c r="H98" s="101"/>
      <c r="I98" s="105"/>
      <c r="J98" s="44"/>
      <c r="K98" s="44"/>
      <c r="L98" s="44"/>
      <c r="M98" s="44"/>
      <c r="N98" s="44"/>
      <c r="O98" s="44"/>
      <c r="P98" s="44"/>
      <c r="Q98" s="44"/>
      <c r="R98" s="44"/>
      <c r="S98" s="44"/>
      <c r="T98" s="44"/>
      <c r="U98" s="44"/>
      <c r="V98" s="44"/>
      <c r="W98" s="44"/>
      <c r="X98" s="44"/>
      <c r="Y98" s="44"/>
      <c r="Z98" s="44"/>
    </row>
    <row r="99" spans="1:26" ht="15.75" hidden="1" customHeight="1" x14ac:dyDescent="0.3">
      <c r="A99" s="44"/>
      <c r="B99" s="431"/>
      <c r="C99" s="44"/>
      <c r="D99" s="99">
        <v>5.4</v>
      </c>
      <c r="E99" s="459"/>
      <c r="F99" s="414"/>
      <c r="G99" s="101"/>
      <c r="H99" s="101"/>
      <c r="I99" s="105"/>
      <c r="J99" s="44"/>
      <c r="K99" s="44"/>
      <c r="L99" s="44"/>
      <c r="M99" s="44"/>
      <c r="N99" s="44"/>
      <c r="O99" s="44"/>
      <c r="P99" s="44"/>
      <c r="Q99" s="44"/>
      <c r="R99" s="44"/>
      <c r="S99" s="44"/>
      <c r="T99" s="44"/>
      <c r="U99" s="44"/>
      <c r="V99" s="44"/>
      <c r="W99" s="44"/>
      <c r="X99" s="44"/>
      <c r="Y99" s="44"/>
      <c r="Z99" s="44"/>
    </row>
    <row r="100" spans="1:26" ht="15.75" hidden="1" customHeight="1" x14ac:dyDescent="0.3">
      <c r="A100" s="44"/>
      <c r="B100" s="431"/>
      <c r="C100" s="44"/>
      <c r="D100" s="99">
        <v>5.5</v>
      </c>
      <c r="E100" s="459"/>
      <c r="F100" s="414"/>
      <c r="G100" s="101"/>
      <c r="H100" s="101"/>
      <c r="I100" s="105"/>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31"/>
      <c r="C101" s="44"/>
      <c r="D101" s="99">
        <v>5.6</v>
      </c>
      <c r="E101" s="459"/>
      <c r="F101" s="414"/>
      <c r="G101" s="101"/>
      <c r="H101" s="101"/>
      <c r="I101" s="105"/>
      <c r="J101" s="44"/>
      <c r="K101" s="44"/>
      <c r="L101" s="44"/>
      <c r="M101" s="44"/>
      <c r="N101" s="44"/>
      <c r="O101" s="44"/>
      <c r="P101" s="44"/>
      <c r="Q101" s="44"/>
      <c r="R101" s="44"/>
      <c r="S101" s="44"/>
      <c r="T101" s="44"/>
      <c r="U101" s="44"/>
      <c r="V101" s="44"/>
      <c r="W101" s="44"/>
      <c r="X101" s="44"/>
      <c r="Y101" s="44"/>
      <c r="Z101" s="44"/>
    </row>
    <row r="102" spans="1:26" ht="15.75" hidden="1" customHeight="1" x14ac:dyDescent="0.3">
      <c r="A102" s="44"/>
      <c r="B102" s="432"/>
      <c r="C102" s="44"/>
      <c r="D102" s="99">
        <v>5.7</v>
      </c>
      <c r="E102" s="459"/>
      <c r="F102" s="414"/>
      <c r="G102" s="101"/>
      <c r="H102" s="101"/>
      <c r="I102" s="105"/>
      <c r="J102" s="44"/>
      <c r="K102" s="44"/>
      <c r="L102" s="44"/>
      <c r="M102" s="44"/>
      <c r="N102" s="44"/>
      <c r="O102" s="44"/>
      <c r="P102" s="44"/>
      <c r="Q102" s="44"/>
      <c r="R102" s="44"/>
      <c r="S102" s="44"/>
      <c r="T102" s="44"/>
      <c r="U102" s="44"/>
      <c r="V102" s="44"/>
      <c r="W102" s="44"/>
      <c r="X102" s="44"/>
      <c r="Y102" s="44"/>
      <c r="Z102" s="44"/>
    </row>
    <row r="103" spans="1:26" ht="15.75" customHeight="1" x14ac:dyDescent="0.25">
      <c r="A103" s="44"/>
      <c r="B103" s="44"/>
      <c r="C103" s="44"/>
      <c r="D103" s="45"/>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hidden="1"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hidden="1"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107"/>
      <c r="B452" s="107"/>
      <c r="C452" s="107"/>
      <c r="D452" s="108"/>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5.75" hidden="1" customHeight="1" x14ac:dyDescent="0.25">
      <c r="A453" s="107"/>
      <c r="B453" s="107"/>
      <c r="C453" s="107"/>
      <c r="D453" s="108"/>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5.75" hidden="1" customHeight="1" x14ac:dyDescent="0.25">
      <c r="A454" s="107"/>
      <c r="B454" s="107"/>
      <c r="C454" s="107"/>
      <c r="D454" s="108"/>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5.75" hidden="1" customHeight="1" x14ac:dyDescent="0.25">
      <c r="A455" s="107"/>
      <c r="B455" s="107"/>
      <c r="C455" s="107"/>
      <c r="D455" s="108"/>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5.75" hidden="1" customHeight="1" x14ac:dyDescent="0.25">
      <c r="A456" s="107"/>
      <c r="B456" s="107"/>
      <c r="C456" s="107"/>
      <c r="D456" s="108"/>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5.75" hidden="1" customHeight="1" x14ac:dyDescent="0.25">
      <c r="A457" s="107"/>
      <c r="B457" s="107"/>
      <c r="C457" s="107"/>
      <c r="D457" s="108"/>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5.75" hidden="1" customHeight="1" x14ac:dyDescent="0.25">
      <c r="A458" s="107"/>
      <c r="B458" s="107"/>
      <c r="C458" s="107"/>
      <c r="D458" s="108"/>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5.75" hidden="1" customHeight="1" x14ac:dyDescent="0.25">
      <c r="A459" s="107"/>
      <c r="B459" s="107"/>
      <c r="C459" s="107"/>
      <c r="D459" s="108"/>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5.75" hidden="1" customHeight="1" x14ac:dyDescent="0.25">
      <c r="A460" s="107"/>
      <c r="B460" s="107"/>
      <c r="C460" s="107"/>
      <c r="D460" s="108"/>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5.75" hidden="1" customHeight="1" x14ac:dyDescent="0.25">
      <c r="A461" s="107"/>
      <c r="B461" s="107"/>
      <c r="C461" s="107"/>
      <c r="D461" s="108"/>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5.75" hidden="1" customHeight="1" x14ac:dyDescent="0.25">
      <c r="A462" s="107"/>
      <c r="B462" s="107"/>
      <c r="C462" s="107"/>
      <c r="D462" s="108"/>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5.75" hidden="1" customHeight="1" x14ac:dyDescent="0.25">
      <c r="A463" s="107"/>
      <c r="B463" s="107"/>
      <c r="C463" s="107"/>
      <c r="D463" s="108"/>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5.75" hidden="1" customHeight="1" x14ac:dyDescent="0.25">
      <c r="A464" s="107"/>
      <c r="B464" s="107"/>
      <c r="C464" s="107"/>
      <c r="D464" s="108"/>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5.75" hidden="1" customHeight="1" x14ac:dyDescent="0.25">
      <c r="A465" s="107"/>
      <c r="B465" s="107"/>
      <c r="C465" s="107"/>
      <c r="D465" s="108"/>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5.75" hidden="1" customHeight="1" x14ac:dyDescent="0.25">
      <c r="A466" s="107"/>
      <c r="B466" s="107"/>
      <c r="C466" s="107"/>
      <c r="D466" s="108"/>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5.75" hidden="1" customHeight="1" x14ac:dyDescent="0.25">
      <c r="A467" s="107"/>
      <c r="B467" s="107"/>
      <c r="C467" s="107"/>
      <c r="D467" s="108"/>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5.75" hidden="1" customHeight="1" x14ac:dyDescent="0.25">
      <c r="A468" s="107"/>
      <c r="B468" s="107"/>
      <c r="C468" s="107"/>
      <c r="D468" s="108"/>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5.75" hidden="1" customHeight="1" x14ac:dyDescent="0.25">
      <c r="A469" s="107"/>
      <c r="B469" s="107"/>
      <c r="C469" s="107"/>
      <c r="D469" s="108"/>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5.75" hidden="1" customHeight="1" x14ac:dyDescent="0.25">
      <c r="A470" s="107"/>
      <c r="B470" s="107"/>
      <c r="C470" s="107"/>
      <c r="D470" s="108"/>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5.75" hidden="1" customHeight="1" x14ac:dyDescent="0.25">
      <c r="A471" s="107"/>
      <c r="B471" s="107"/>
      <c r="C471" s="107"/>
      <c r="D471" s="108"/>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5.75" hidden="1" customHeight="1" x14ac:dyDescent="0.25">
      <c r="A472" s="107"/>
      <c r="B472" s="107"/>
      <c r="C472" s="107"/>
      <c r="D472" s="108"/>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5.75" hidden="1" customHeight="1" x14ac:dyDescent="0.25">
      <c r="A473" s="107"/>
      <c r="B473" s="107"/>
      <c r="C473" s="107"/>
      <c r="D473" s="108"/>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5.75" hidden="1" customHeight="1" x14ac:dyDescent="0.25">
      <c r="A474" s="107"/>
      <c r="B474" s="107"/>
      <c r="C474" s="107"/>
      <c r="D474" s="108"/>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5.75" hidden="1" customHeight="1" x14ac:dyDescent="0.25">
      <c r="A475" s="107"/>
      <c r="B475" s="107"/>
      <c r="C475" s="107"/>
      <c r="D475" s="108"/>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5.75" hidden="1" customHeight="1" x14ac:dyDescent="0.25">
      <c r="A476" s="107"/>
      <c r="B476" s="107"/>
      <c r="C476" s="107"/>
      <c r="D476" s="108"/>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5.75" hidden="1" customHeight="1" x14ac:dyDescent="0.25">
      <c r="A477" s="107"/>
      <c r="B477" s="107"/>
      <c r="C477" s="107"/>
      <c r="D477" s="108"/>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5.75" hidden="1" customHeight="1" x14ac:dyDescent="0.25">
      <c r="A478" s="107"/>
      <c r="B478" s="107"/>
      <c r="C478" s="107"/>
      <c r="D478" s="108"/>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5.75" hidden="1" customHeight="1" x14ac:dyDescent="0.25">
      <c r="A479" s="107"/>
      <c r="B479" s="107"/>
      <c r="C479" s="107"/>
      <c r="D479" s="108"/>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5.75" hidden="1" customHeight="1" x14ac:dyDescent="0.25">
      <c r="A480" s="107"/>
      <c r="B480" s="107"/>
      <c r="C480" s="107"/>
      <c r="D480" s="108"/>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5.75" hidden="1" customHeight="1" x14ac:dyDescent="0.25">
      <c r="A481" s="107"/>
      <c r="B481" s="107"/>
      <c r="C481" s="107"/>
      <c r="D481" s="108"/>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5.75" hidden="1" customHeight="1" x14ac:dyDescent="0.25">
      <c r="A482" s="107"/>
      <c r="B482" s="107"/>
      <c r="C482" s="107"/>
      <c r="D482" s="108"/>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5.75" hidden="1" customHeight="1" x14ac:dyDescent="0.25">
      <c r="A483" s="107"/>
      <c r="B483" s="107"/>
      <c r="C483" s="107"/>
      <c r="D483" s="108"/>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5.75" hidden="1" customHeight="1" x14ac:dyDescent="0.25">
      <c r="A484" s="107"/>
      <c r="B484" s="107"/>
      <c r="C484" s="107"/>
      <c r="D484" s="108"/>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5.75" hidden="1" customHeight="1" x14ac:dyDescent="0.25">
      <c r="A485" s="107"/>
      <c r="B485" s="107"/>
      <c r="C485" s="107"/>
      <c r="D485" s="108"/>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5.75" hidden="1" customHeight="1" x14ac:dyDescent="0.25">
      <c r="A486" s="107"/>
      <c r="B486" s="107"/>
      <c r="C486" s="107"/>
      <c r="D486" s="108"/>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5.75" hidden="1" customHeight="1" x14ac:dyDescent="0.25">
      <c r="A487" s="107"/>
      <c r="B487" s="107"/>
      <c r="C487" s="107"/>
      <c r="D487" s="108"/>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5.75" hidden="1" customHeight="1" x14ac:dyDescent="0.25">
      <c r="A488" s="107"/>
      <c r="B488" s="107"/>
      <c r="C488" s="107"/>
      <c r="D488" s="108"/>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5.75" hidden="1" customHeight="1" x14ac:dyDescent="0.25">
      <c r="A489" s="107"/>
      <c r="B489" s="107"/>
      <c r="C489" s="107"/>
      <c r="D489" s="108"/>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5.75" hidden="1" customHeight="1" x14ac:dyDescent="0.25">
      <c r="A490" s="107"/>
      <c r="B490" s="107"/>
      <c r="C490" s="107"/>
      <c r="D490" s="108"/>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5.75" hidden="1" customHeight="1" x14ac:dyDescent="0.25">
      <c r="A491" s="107"/>
      <c r="B491" s="107"/>
      <c r="C491" s="107"/>
      <c r="D491" s="108"/>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5.75" hidden="1" customHeight="1" x14ac:dyDescent="0.25">
      <c r="A492" s="107"/>
      <c r="B492" s="107"/>
      <c r="C492" s="107"/>
      <c r="D492" s="108"/>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5.75" hidden="1" customHeight="1" x14ac:dyDescent="0.25">
      <c r="A493" s="107"/>
      <c r="B493" s="107"/>
      <c r="C493" s="107"/>
      <c r="D493" s="108"/>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5.75" hidden="1" customHeight="1" x14ac:dyDescent="0.25">
      <c r="A494" s="107"/>
      <c r="B494" s="107"/>
      <c r="C494" s="107"/>
      <c r="D494" s="108"/>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5.75" hidden="1" customHeight="1" x14ac:dyDescent="0.25">
      <c r="A495" s="107"/>
      <c r="B495" s="107"/>
      <c r="C495" s="107"/>
      <c r="D495" s="108"/>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5.75" hidden="1" customHeight="1" x14ac:dyDescent="0.25">
      <c r="A496" s="107"/>
      <c r="B496" s="107"/>
      <c r="C496" s="107"/>
      <c r="D496" s="108"/>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5.75" hidden="1" customHeight="1" x14ac:dyDescent="0.25">
      <c r="A497" s="107"/>
      <c r="B497" s="107"/>
      <c r="C497" s="107"/>
      <c r="D497" s="108"/>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5.75" hidden="1" customHeight="1" x14ac:dyDescent="0.25">
      <c r="A498" s="107"/>
      <c r="B498" s="107"/>
      <c r="C498" s="107"/>
      <c r="D498" s="108"/>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5.75" hidden="1" customHeight="1" x14ac:dyDescent="0.25">
      <c r="A499" s="107"/>
      <c r="B499" s="107"/>
      <c r="C499" s="107"/>
      <c r="D499" s="108"/>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5.75" hidden="1" customHeight="1" x14ac:dyDescent="0.25">
      <c r="A500" s="107"/>
      <c r="B500" s="107"/>
      <c r="C500" s="107"/>
      <c r="D500" s="108"/>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5.75" hidden="1" customHeight="1" x14ac:dyDescent="0.25">
      <c r="A501" s="107"/>
      <c r="B501" s="107"/>
      <c r="C501" s="107"/>
      <c r="D501" s="108"/>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5.75" hidden="1" customHeight="1" x14ac:dyDescent="0.25">
      <c r="A502" s="107"/>
      <c r="B502" s="107"/>
      <c r="C502" s="107"/>
      <c r="D502" s="108"/>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5.75" hidden="1" customHeight="1" x14ac:dyDescent="0.25">
      <c r="A503" s="107"/>
      <c r="B503" s="107"/>
      <c r="C503" s="107"/>
      <c r="D503" s="108"/>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5.75" hidden="1" customHeight="1" x14ac:dyDescent="0.25">
      <c r="A504" s="107"/>
      <c r="B504" s="107"/>
      <c r="C504" s="107"/>
      <c r="D504" s="108"/>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5.75" hidden="1" customHeight="1" x14ac:dyDescent="0.25">
      <c r="A505" s="107"/>
      <c r="B505" s="107"/>
      <c r="C505" s="107"/>
      <c r="D505" s="108"/>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5.75" hidden="1" customHeight="1" x14ac:dyDescent="0.25">
      <c r="A506" s="107"/>
      <c r="B506" s="107"/>
      <c r="C506" s="107"/>
      <c r="D506" s="108"/>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5.75" hidden="1" customHeight="1" x14ac:dyDescent="0.25">
      <c r="A507" s="107"/>
      <c r="B507" s="107"/>
      <c r="C507" s="107"/>
      <c r="D507" s="108"/>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5.75" hidden="1" customHeight="1" x14ac:dyDescent="0.25">
      <c r="A508" s="107"/>
      <c r="B508" s="107"/>
      <c r="C508" s="107"/>
      <c r="D508" s="108"/>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5.75" hidden="1" customHeight="1" x14ac:dyDescent="0.25">
      <c r="A509" s="107"/>
      <c r="B509" s="107"/>
      <c r="C509" s="107"/>
      <c r="D509" s="108"/>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5.75" hidden="1" customHeight="1" x14ac:dyDescent="0.25">
      <c r="A510" s="107"/>
      <c r="B510" s="107"/>
      <c r="C510" s="107"/>
      <c r="D510" s="108"/>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5.75" hidden="1" customHeight="1" x14ac:dyDescent="0.25">
      <c r="A511" s="107"/>
      <c r="B511" s="107"/>
      <c r="C511" s="107"/>
      <c r="D511" s="108"/>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5.75" hidden="1" customHeight="1" x14ac:dyDescent="0.25">
      <c r="A512" s="107"/>
      <c r="B512" s="107"/>
      <c r="C512" s="107"/>
      <c r="D512" s="108"/>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5.75" hidden="1" customHeight="1" x14ac:dyDescent="0.25">
      <c r="A513" s="107"/>
      <c r="B513" s="107"/>
      <c r="C513" s="107"/>
      <c r="D513" s="108"/>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5.75" hidden="1" customHeight="1" x14ac:dyDescent="0.25">
      <c r="A514" s="107"/>
      <c r="B514" s="107"/>
      <c r="C514" s="107"/>
      <c r="D514" s="108"/>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5.75" hidden="1" customHeight="1" x14ac:dyDescent="0.25">
      <c r="A515" s="107"/>
      <c r="B515" s="107"/>
      <c r="C515" s="107"/>
      <c r="D515" s="108"/>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5.75" hidden="1" customHeight="1" x14ac:dyDescent="0.25">
      <c r="A516" s="107"/>
      <c r="B516" s="107"/>
      <c r="C516" s="107"/>
      <c r="D516" s="108"/>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5.75" hidden="1" customHeight="1" x14ac:dyDescent="0.25">
      <c r="A517" s="107"/>
      <c r="B517" s="107"/>
      <c r="C517" s="107"/>
      <c r="D517" s="108"/>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5.75" hidden="1" customHeight="1" x14ac:dyDescent="0.25">
      <c r="A518" s="107"/>
      <c r="B518" s="107"/>
      <c r="C518" s="107"/>
      <c r="D518" s="108"/>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5.75" hidden="1" customHeight="1" x14ac:dyDescent="0.25">
      <c r="A519" s="107"/>
      <c r="B519" s="107"/>
      <c r="C519" s="107"/>
      <c r="D519" s="108"/>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5.75" hidden="1" customHeight="1" x14ac:dyDescent="0.25">
      <c r="A520" s="107"/>
      <c r="B520" s="107"/>
      <c r="C520" s="107"/>
      <c r="D520" s="108"/>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5.75" hidden="1" customHeight="1" x14ac:dyDescent="0.25">
      <c r="A521" s="107"/>
      <c r="B521" s="107"/>
      <c r="C521" s="107"/>
      <c r="D521" s="108"/>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5.75" hidden="1" customHeight="1" x14ac:dyDescent="0.25">
      <c r="A522" s="107"/>
      <c r="B522" s="107"/>
      <c r="C522" s="107"/>
      <c r="D522" s="108"/>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5.75" hidden="1" customHeight="1" x14ac:dyDescent="0.25">
      <c r="A523" s="107"/>
      <c r="B523" s="107"/>
      <c r="C523" s="107"/>
      <c r="D523" s="108"/>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5.75" hidden="1" customHeight="1" x14ac:dyDescent="0.25">
      <c r="A524" s="107"/>
      <c r="B524" s="107"/>
      <c r="C524" s="107"/>
      <c r="D524" s="108"/>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5.75" hidden="1" customHeight="1" x14ac:dyDescent="0.25">
      <c r="A525" s="107"/>
      <c r="B525" s="107"/>
      <c r="C525" s="107"/>
      <c r="D525" s="108"/>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5.75" hidden="1" customHeight="1" x14ac:dyDescent="0.25">
      <c r="A526" s="107"/>
      <c r="B526" s="107"/>
      <c r="C526" s="107"/>
      <c r="D526" s="108"/>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5.75" hidden="1" customHeight="1" x14ac:dyDescent="0.25">
      <c r="A527" s="107"/>
      <c r="B527" s="107"/>
      <c r="C527" s="107"/>
      <c r="D527" s="108"/>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5.75" hidden="1" customHeight="1" x14ac:dyDescent="0.25">
      <c r="A528" s="107"/>
      <c r="B528" s="107"/>
      <c r="C528" s="107"/>
      <c r="D528" s="108"/>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5.75" hidden="1" customHeight="1" x14ac:dyDescent="0.25">
      <c r="A529" s="107"/>
      <c r="B529" s="107"/>
      <c r="C529" s="107"/>
      <c r="D529" s="108"/>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5.75" hidden="1" customHeight="1" x14ac:dyDescent="0.25">
      <c r="A530" s="107"/>
      <c r="B530" s="107"/>
      <c r="C530" s="107"/>
      <c r="D530" s="108"/>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5.75" hidden="1" customHeight="1" x14ac:dyDescent="0.25">
      <c r="A531" s="107"/>
      <c r="B531" s="107"/>
      <c r="C531" s="107"/>
      <c r="D531" s="108"/>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5.75" hidden="1" customHeight="1" x14ac:dyDescent="0.25">
      <c r="A532" s="107"/>
      <c r="B532" s="107"/>
      <c r="C532" s="107"/>
      <c r="D532" s="108"/>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5.75" hidden="1" customHeight="1" x14ac:dyDescent="0.25">
      <c r="A533" s="107"/>
      <c r="B533" s="107"/>
      <c r="C533" s="107"/>
      <c r="D533" s="108"/>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5.75" hidden="1" customHeight="1" x14ac:dyDescent="0.25">
      <c r="A534" s="107"/>
      <c r="B534" s="107"/>
      <c r="C534" s="107"/>
      <c r="D534" s="108"/>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5.75" hidden="1" customHeight="1" x14ac:dyDescent="0.25">
      <c r="A535" s="107"/>
      <c r="B535" s="107"/>
      <c r="C535" s="107"/>
      <c r="D535" s="108"/>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5.75" hidden="1" customHeight="1" x14ac:dyDescent="0.25">
      <c r="A536" s="107"/>
      <c r="B536" s="107"/>
      <c r="C536" s="107"/>
      <c r="D536" s="108"/>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5.75" hidden="1" customHeight="1" x14ac:dyDescent="0.25">
      <c r="A537" s="107"/>
      <c r="B537" s="107"/>
      <c r="C537" s="107"/>
      <c r="D537" s="108"/>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5.75" hidden="1" customHeight="1" x14ac:dyDescent="0.25">
      <c r="A538" s="107"/>
      <c r="B538" s="107"/>
      <c r="C538" s="107"/>
      <c r="D538" s="108"/>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5.75" hidden="1" customHeight="1" x14ac:dyDescent="0.25">
      <c r="A539" s="107"/>
      <c r="B539" s="107"/>
      <c r="C539" s="107"/>
      <c r="D539" s="108"/>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5.75" hidden="1" customHeight="1" x14ac:dyDescent="0.25">
      <c r="A540" s="107"/>
      <c r="B540" s="107"/>
      <c r="C540" s="107"/>
      <c r="D540" s="108"/>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5.75" hidden="1" customHeight="1" x14ac:dyDescent="0.25">
      <c r="A541" s="107"/>
      <c r="B541" s="107"/>
      <c r="C541" s="107"/>
      <c r="D541" s="108"/>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5.75" hidden="1" customHeight="1" x14ac:dyDescent="0.25">
      <c r="A542" s="107"/>
      <c r="B542" s="107"/>
      <c r="C542" s="107"/>
      <c r="D542" s="108"/>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5.75" hidden="1" customHeight="1" x14ac:dyDescent="0.25">
      <c r="A543" s="107"/>
      <c r="B543" s="107"/>
      <c r="C543" s="107"/>
      <c r="D543" s="108"/>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5.75" hidden="1" customHeight="1" x14ac:dyDescent="0.25">
      <c r="A544" s="107"/>
      <c r="B544" s="107"/>
      <c r="C544" s="107"/>
      <c r="D544" s="108"/>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5.75" hidden="1" customHeight="1" x14ac:dyDescent="0.25">
      <c r="A545" s="107"/>
      <c r="B545" s="107"/>
      <c r="C545" s="107"/>
      <c r="D545" s="108"/>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5.75" hidden="1" customHeight="1" x14ac:dyDescent="0.25">
      <c r="A546" s="107"/>
      <c r="B546" s="107"/>
      <c r="C546" s="107"/>
      <c r="D546" s="108"/>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5.75" hidden="1" customHeight="1" x14ac:dyDescent="0.25">
      <c r="A547" s="107"/>
      <c r="B547" s="107"/>
      <c r="C547" s="107"/>
      <c r="D547" s="108"/>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5.75" hidden="1" customHeight="1" x14ac:dyDescent="0.25">
      <c r="A548" s="107"/>
      <c r="B548" s="107"/>
      <c r="C548" s="107"/>
      <c r="D548" s="108"/>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5.75" hidden="1" customHeight="1" x14ac:dyDescent="0.25">
      <c r="A549" s="107"/>
      <c r="B549" s="107"/>
      <c r="C549" s="107"/>
      <c r="D549" s="108"/>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5.75" hidden="1" customHeight="1" x14ac:dyDescent="0.25">
      <c r="A550" s="107"/>
      <c r="B550" s="107"/>
      <c r="C550" s="107"/>
      <c r="D550" s="108"/>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5.75" hidden="1" customHeight="1" x14ac:dyDescent="0.25">
      <c r="A551" s="107"/>
      <c r="B551" s="107"/>
      <c r="C551" s="107"/>
      <c r="D551" s="108"/>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5.75" hidden="1" customHeight="1" x14ac:dyDescent="0.25">
      <c r="A552" s="107"/>
      <c r="B552" s="107"/>
      <c r="C552" s="107"/>
      <c r="D552" s="108"/>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5.75" hidden="1" customHeight="1" x14ac:dyDescent="0.25">
      <c r="A553" s="107"/>
      <c r="B553" s="107"/>
      <c r="C553" s="107"/>
      <c r="D553" s="108"/>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5.75" hidden="1" customHeight="1" x14ac:dyDescent="0.25">
      <c r="A554" s="107"/>
      <c r="B554" s="107"/>
      <c r="C554" s="107"/>
      <c r="D554" s="108"/>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5.75" hidden="1" customHeight="1" x14ac:dyDescent="0.25">
      <c r="A555" s="107"/>
      <c r="B555" s="107"/>
      <c r="C555" s="107"/>
      <c r="D555" s="108"/>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5.75" hidden="1" customHeight="1" x14ac:dyDescent="0.25">
      <c r="A556" s="107"/>
      <c r="B556" s="107"/>
      <c r="C556" s="107"/>
      <c r="D556" s="108"/>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5.75" hidden="1" customHeight="1" x14ac:dyDescent="0.25">
      <c r="A557" s="107"/>
      <c r="B557" s="107"/>
      <c r="C557" s="107"/>
      <c r="D557" s="108"/>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5.75" hidden="1" customHeight="1" x14ac:dyDescent="0.25">
      <c r="A558" s="107"/>
      <c r="B558" s="107"/>
      <c r="C558" s="107"/>
      <c r="D558" s="108"/>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5.75" hidden="1" customHeight="1" x14ac:dyDescent="0.25">
      <c r="A559" s="107"/>
      <c r="B559" s="107"/>
      <c r="C559" s="107"/>
      <c r="D559" s="108"/>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5.75" hidden="1" customHeight="1" x14ac:dyDescent="0.25">
      <c r="A560" s="107"/>
      <c r="B560" s="107"/>
      <c r="C560" s="107"/>
      <c r="D560" s="108"/>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5.75" hidden="1" customHeight="1" x14ac:dyDescent="0.25">
      <c r="A561" s="107"/>
      <c r="B561" s="107"/>
      <c r="C561" s="107"/>
      <c r="D561" s="108"/>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5.75" hidden="1" customHeight="1" x14ac:dyDescent="0.25">
      <c r="A562" s="107"/>
      <c r="B562" s="107"/>
      <c r="C562" s="107"/>
      <c r="D562" s="108"/>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5.75" hidden="1" customHeight="1" x14ac:dyDescent="0.25">
      <c r="A563" s="107"/>
      <c r="B563" s="107"/>
      <c r="C563" s="107"/>
      <c r="D563" s="108"/>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5.75" hidden="1" customHeight="1" x14ac:dyDescent="0.25">
      <c r="A564" s="107"/>
      <c r="B564" s="107"/>
      <c r="C564" s="107"/>
      <c r="D564" s="108"/>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5.75" hidden="1" customHeight="1" x14ac:dyDescent="0.25">
      <c r="A565" s="107"/>
      <c r="B565" s="107"/>
      <c r="C565" s="107"/>
      <c r="D565" s="108"/>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5.75" hidden="1" customHeight="1" x14ac:dyDescent="0.25">
      <c r="A566" s="107"/>
      <c r="B566" s="107"/>
      <c r="C566" s="107"/>
      <c r="D566" s="108"/>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5.75" hidden="1" customHeight="1" x14ac:dyDescent="0.25">
      <c r="A567" s="107"/>
      <c r="B567" s="107"/>
      <c r="C567" s="107"/>
      <c r="D567" s="108"/>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5.75" hidden="1" customHeight="1" x14ac:dyDescent="0.25">
      <c r="A568" s="107"/>
      <c r="B568" s="107"/>
      <c r="C568" s="107"/>
      <c r="D568" s="108"/>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5.75" hidden="1" customHeight="1" x14ac:dyDescent="0.25">
      <c r="A569" s="107"/>
      <c r="B569" s="107"/>
      <c r="C569" s="107"/>
      <c r="D569" s="108"/>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5.75" hidden="1" customHeight="1" x14ac:dyDescent="0.25">
      <c r="A570" s="107"/>
      <c r="B570" s="107"/>
      <c r="C570" s="107"/>
      <c r="D570" s="108"/>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5.75" hidden="1" customHeight="1" x14ac:dyDescent="0.25">
      <c r="A571" s="107"/>
      <c r="B571" s="107"/>
      <c r="C571" s="107"/>
      <c r="D571" s="108"/>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5.75" hidden="1" customHeight="1" x14ac:dyDescent="0.25">
      <c r="A572" s="107"/>
      <c r="B572" s="107"/>
      <c r="C572" s="107"/>
      <c r="D572" s="108"/>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5.75" hidden="1" customHeight="1" x14ac:dyDescent="0.25">
      <c r="A573" s="107"/>
      <c r="B573" s="107"/>
      <c r="C573" s="107"/>
      <c r="D573" s="108"/>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5.75" hidden="1" customHeight="1" x14ac:dyDescent="0.25">
      <c r="A574" s="107"/>
      <c r="B574" s="107"/>
      <c r="C574" s="107"/>
      <c r="D574" s="108"/>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5.75" hidden="1" customHeight="1" x14ac:dyDescent="0.25">
      <c r="A575" s="107"/>
      <c r="B575" s="107"/>
      <c r="C575" s="107"/>
      <c r="D575" s="108"/>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5.75" hidden="1" customHeight="1" x14ac:dyDescent="0.25">
      <c r="A576" s="107"/>
      <c r="B576" s="107"/>
      <c r="C576" s="107"/>
      <c r="D576" s="108"/>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5.75" hidden="1" customHeight="1" x14ac:dyDescent="0.25">
      <c r="A577" s="107"/>
      <c r="B577" s="107"/>
      <c r="C577" s="107"/>
      <c r="D577" s="108"/>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5.75" hidden="1" customHeight="1" x14ac:dyDescent="0.25">
      <c r="A578" s="107"/>
      <c r="B578" s="107"/>
      <c r="C578" s="107"/>
      <c r="D578" s="108"/>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5.75" hidden="1" customHeight="1" x14ac:dyDescent="0.25">
      <c r="A579" s="107"/>
      <c r="B579" s="107"/>
      <c r="C579" s="107"/>
      <c r="D579" s="108"/>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5.75" hidden="1" customHeight="1" x14ac:dyDescent="0.25">
      <c r="A580" s="107"/>
      <c r="B580" s="107"/>
      <c r="C580" s="107"/>
      <c r="D580" s="108"/>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5.75" hidden="1" customHeight="1" x14ac:dyDescent="0.25">
      <c r="A581" s="107"/>
      <c r="B581" s="107"/>
      <c r="C581" s="107"/>
      <c r="D581" s="108"/>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5.75" hidden="1" customHeight="1" x14ac:dyDescent="0.25">
      <c r="A582" s="107"/>
      <c r="B582" s="107"/>
      <c r="C582" s="107"/>
      <c r="D582" s="108"/>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5.75" hidden="1" customHeight="1" x14ac:dyDescent="0.25">
      <c r="A583" s="107"/>
      <c r="B583" s="107"/>
      <c r="C583" s="107"/>
      <c r="D583" s="108"/>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5.75" hidden="1" customHeight="1" x14ac:dyDescent="0.25">
      <c r="A584" s="107"/>
      <c r="B584" s="107"/>
      <c r="C584" s="107"/>
      <c r="D584" s="108"/>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5.75" hidden="1" customHeight="1" x14ac:dyDescent="0.25">
      <c r="A585" s="107"/>
      <c r="B585" s="107"/>
      <c r="C585" s="107"/>
      <c r="D585" s="108"/>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5.75" hidden="1" customHeight="1" x14ac:dyDescent="0.25">
      <c r="A586" s="107"/>
      <c r="B586" s="107"/>
      <c r="C586" s="107"/>
      <c r="D586" s="108"/>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5.75" hidden="1" customHeight="1" x14ac:dyDescent="0.25">
      <c r="A587" s="107"/>
      <c r="B587" s="107"/>
      <c r="C587" s="107"/>
      <c r="D587" s="108"/>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5.75" hidden="1" customHeight="1" x14ac:dyDescent="0.25">
      <c r="A588" s="107"/>
      <c r="B588" s="107"/>
      <c r="C588" s="107"/>
      <c r="D588" s="108"/>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5.75" hidden="1" customHeight="1" x14ac:dyDescent="0.25">
      <c r="A589" s="107"/>
      <c r="B589" s="107"/>
      <c r="C589" s="107"/>
      <c r="D589" s="108"/>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5.75" hidden="1" customHeight="1" x14ac:dyDescent="0.25">
      <c r="A590" s="107"/>
      <c r="B590" s="107"/>
      <c r="C590" s="107"/>
      <c r="D590" s="108"/>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5.75" hidden="1" customHeight="1" x14ac:dyDescent="0.25">
      <c r="A591" s="107"/>
      <c r="B591" s="107"/>
      <c r="C591" s="107"/>
      <c r="D591" s="108"/>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5.75" hidden="1" customHeight="1" x14ac:dyDescent="0.25">
      <c r="A592" s="107"/>
      <c r="B592" s="107"/>
      <c r="C592" s="107"/>
      <c r="D592" s="108"/>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5.75" hidden="1" customHeight="1" x14ac:dyDescent="0.25">
      <c r="A593" s="107"/>
      <c r="B593" s="107"/>
      <c r="C593" s="107"/>
      <c r="D593" s="108"/>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5.75" hidden="1" customHeight="1" x14ac:dyDescent="0.25">
      <c r="A594" s="107"/>
      <c r="B594" s="107"/>
      <c r="C594" s="107"/>
      <c r="D594" s="108"/>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5.75" hidden="1" customHeight="1" x14ac:dyDescent="0.25">
      <c r="A595" s="107"/>
      <c r="B595" s="107"/>
      <c r="C595" s="107"/>
      <c r="D595" s="108"/>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5.75" hidden="1" customHeight="1" x14ac:dyDescent="0.25">
      <c r="A596" s="107"/>
      <c r="B596" s="107"/>
      <c r="C596" s="107"/>
      <c r="D596" s="108"/>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5.75" hidden="1" customHeight="1" x14ac:dyDescent="0.25">
      <c r="A597" s="107"/>
      <c r="B597" s="107"/>
      <c r="C597" s="107"/>
      <c r="D597" s="108"/>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5.75" hidden="1" customHeight="1" x14ac:dyDescent="0.25">
      <c r="A598" s="107"/>
      <c r="B598" s="107"/>
      <c r="C598" s="107"/>
      <c r="D598" s="108"/>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5.75" hidden="1" customHeight="1" x14ac:dyDescent="0.25">
      <c r="A599" s="107"/>
      <c r="B599" s="107"/>
      <c r="C599" s="107"/>
      <c r="D599" s="108"/>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5.75" hidden="1" customHeight="1" x14ac:dyDescent="0.25">
      <c r="A600" s="107"/>
      <c r="B600" s="107"/>
      <c r="C600" s="107"/>
      <c r="D600" s="108"/>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5.75" hidden="1" customHeight="1" x14ac:dyDescent="0.25">
      <c r="A601" s="107"/>
      <c r="B601" s="107"/>
      <c r="C601" s="107"/>
      <c r="D601" s="108"/>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5.75" hidden="1" customHeight="1" x14ac:dyDescent="0.25">
      <c r="A602" s="107"/>
      <c r="B602" s="107"/>
      <c r="C602" s="107"/>
      <c r="D602" s="108"/>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5.75" hidden="1" customHeight="1" x14ac:dyDescent="0.25">
      <c r="A603" s="107"/>
      <c r="B603" s="107"/>
      <c r="C603" s="107"/>
      <c r="D603" s="108"/>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5.75" hidden="1" customHeight="1" x14ac:dyDescent="0.25">
      <c r="A604" s="107"/>
      <c r="B604" s="107"/>
      <c r="C604" s="107"/>
      <c r="D604" s="108"/>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5.75" hidden="1" customHeight="1" x14ac:dyDescent="0.25">
      <c r="A605" s="107"/>
      <c r="B605" s="107"/>
      <c r="C605" s="107"/>
      <c r="D605" s="108"/>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5.75" hidden="1" customHeight="1" x14ac:dyDescent="0.25">
      <c r="A606" s="107"/>
      <c r="B606" s="107"/>
      <c r="C606" s="107"/>
      <c r="D606" s="108"/>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5.75" hidden="1" customHeight="1" x14ac:dyDescent="0.25">
      <c r="A607" s="107"/>
      <c r="B607" s="107"/>
      <c r="C607" s="107"/>
      <c r="D607" s="108"/>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5.75" hidden="1" customHeight="1" x14ac:dyDescent="0.25">
      <c r="A608" s="107"/>
      <c r="B608" s="107"/>
      <c r="C608" s="107"/>
      <c r="D608" s="108"/>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5.75" hidden="1" customHeight="1" x14ac:dyDescent="0.25">
      <c r="A609" s="107"/>
      <c r="B609" s="107"/>
      <c r="C609" s="107"/>
      <c r="D609" s="108"/>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5.75" hidden="1" customHeight="1" x14ac:dyDescent="0.25">
      <c r="A610" s="107"/>
      <c r="B610" s="107"/>
      <c r="C610" s="107"/>
      <c r="D610" s="108"/>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5.75" hidden="1" customHeight="1" x14ac:dyDescent="0.25">
      <c r="A611" s="107"/>
      <c r="B611" s="107"/>
      <c r="C611" s="107"/>
      <c r="D611" s="108"/>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5.75" hidden="1" customHeight="1" x14ac:dyDescent="0.25">
      <c r="A612" s="107"/>
      <c r="B612" s="107"/>
      <c r="C612" s="107"/>
      <c r="D612" s="108"/>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5.75" hidden="1" customHeight="1" x14ac:dyDescent="0.25">
      <c r="A613" s="107"/>
      <c r="B613" s="107"/>
      <c r="C613" s="107"/>
      <c r="D613" s="108"/>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5.75" hidden="1" customHeight="1" x14ac:dyDescent="0.25">
      <c r="A614" s="107"/>
      <c r="B614" s="107"/>
      <c r="C614" s="107"/>
      <c r="D614" s="108"/>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5.75" hidden="1" customHeight="1" x14ac:dyDescent="0.25">
      <c r="A615" s="107"/>
      <c r="B615" s="107"/>
      <c r="C615" s="107"/>
      <c r="D615" s="108"/>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5.75" hidden="1" customHeight="1" x14ac:dyDescent="0.25">
      <c r="A616" s="107"/>
      <c r="B616" s="107"/>
      <c r="C616" s="107"/>
      <c r="D616" s="108"/>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5.75" hidden="1" customHeight="1" x14ac:dyDescent="0.25">
      <c r="A617" s="107"/>
      <c r="B617" s="107"/>
      <c r="C617" s="107"/>
      <c r="D617" s="108"/>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5.75" hidden="1" customHeight="1" x14ac:dyDescent="0.25">
      <c r="A618" s="107"/>
      <c r="B618" s="107"/>
      <c r="C618" s="107"/>
      <c r="D618" s="108"/>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5.75" hidden="1" customHeight="1" x14ac:dyDescent="0.25">
      <c r="A619" s="107"/>
      <c r="B619" s="107"/>
      <c r="C619" s="107"/>
      <c r="D619" s="108"/>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5.75" hidden="1" customHeight="1" x14ac:dyDescent="0.25">
      <c r="A620" s="107"/>
      <c r="B620" s="107"/>
      <c r="C620" s="107"/>
      <c r="D620" s="108"/>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5.75" hidden="1" customHeight="1" x14ac:dyDescent="0.25">
      <c r="A621" s="107"/>
      <c r="B621" s="107"/>
      <c r="C621" s="107"/>
      <c r="D621" s="108"/>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5.75" hidden="1" customHeight="1" x14ac:dyDescent="0.25">
      <c r="A622" s="107"/>
      <c r="B622" s="107"/>
      <c r="C622" s="107"/>
      <c r="D622" s="108"/>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5.75" hidden="1" customHeight="1" x14ac:dyDescent="0.25">
      <c r="A623" s="107"/>
      <c r="B623" s="107"/>
      <c r="C623" s="107"/>
      <c r="D623" s="108"/>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5.75" hidden="1" customHeight="1" x14ac:dyDescent="0.25">
      <c r="A624" s="107"/>
      <c r="B624" s="107"/>
      <c r="C624" s="107"/>
      <c r="D624" s="108"/>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5.75" hidden="1" customHeight="1" x14ac:dyDescent="0.25">
      <c r="A625" s="107"/>
      <c r="B625" s="107"/>
      <c r="C625" s="107"/>
      <c r="D625" s="108"/>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5.75" hidden="1" customHeight="1" x14ac:dyDescent="0.25">
      <c r="A626" s="107"/>
      <c r="B626" s="107"/>
      <c r="C626" s="107"/>
      <c r="D626" s="108"/>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5.75" hidden="1" customHeight="1" x14ac:dyDescent="0.25">
      <c r="A627" s="107"/>
      <c r="B627" s="107"/>
      <c r="C627" s="107"/>
      <c r="D627" s="108"/>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5.75" hidden="1" customHeight="1" x14ac:dyDescent="0.25">
      <c r="A628" s="107"/>
      <c r="B628" s="107"/>
      <c r="C628" s="107"/>
      <c r="D628" s="108"/>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5.75" hidden="1" customHeight="1" x14ac:dyDescent="0.25">
      <c r="A629" s="107"/>
      <c r="B629" s="107"/>
      <c r="C629" s="107"/>
      <c r="D629" s="108"/>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5.75" hidden="1" customHeight="1" x14ac:dyDescent="0.25">
      <c r="A630" s="107"/>
      <c r="B630" s="107"/>
      <c r="C630" s="107"/>
      <c r="D630" s="108"/>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5.75" hidden="1" customHeight="1" x14ac:dyDescent="0.25">
      <c r="A631" s="107"/>
      <c r="B631" s="107"/>
      <c r="C631" s="107"/>
      <c r="D631" s="108"/>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5.75" hidden="1" customHeight="1" x14ac:dyDescent="0.25">
      <c r="A632" s="107"/>
      <c r="B632" s="107"/>
      <c r="C632" s="107"/>
      <c r="D632" s="108"/>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5.75" hidden="1" customHeight="1" x14ac:dyDescent="0.25">
      <c r="A633" s="107"/>
      <c r="B633" s="107"/>
      <c r="C633" s="107"/>
      <c r="D633" s="108"/>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5.75" hidden="1" customHeight="1" x14ac:dyDescent="0.25">
      <c r="A634" s="107"/>
      <c r="B634" s="107"/>
      <c r="C634" s="107"/>
      <c r="D634" s="108"/>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5.75" hidden="1" customHeight="1" x14ac:dyDescent="0.25">
      <c r="A635" s="107"/>
      <c r="B635" s="107"/>
      <c r="C635" s="107"/>
      <c r="D635" s="108"/>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5.75" hidden="1" customHeight="1" x14ac:dyDescent="0.25">
      <c r="A636" s="107"/>
      <c r="B636" s="107"/>
      <c r="C636" s="107"/>
      <c r="D636" s="108"/>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5.75" hidden="1" customHeight="1" x14ac:dyDescent="0.25">
      <c r="A637" s="107"/>
      <c r="B637" s="107"/>
      <c r="C637" s="107"/>
      <c r="D637" s="108"/>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5.75" hidden="1" customHeight="1" x14ac:dyDescent="0.25">
      <c r="A638" s="107"/>
      <c r="B638" s="107"/>
      <c r="C638" s="107"/>
      <c r="D638" s="108"/>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5.75" hidden="1" customHeight="1" x14ac:dyDescent="0.25">
      <c r="A639" s="107"/>
      <c r="B639" s="107"/>
      <c r="C639" s="107"/>
      <c r="D639" s="108"/>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5.75" hidden="1" customHeight="1" x14ac:dyDescent="0.25">
      <c r="A640" s="107"/>
      <c r="B640" s="107"/>
      <c r="C640" s="107"/>
      <c r="D640" s="108"/>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5.75" hidden="1" customHeight="1" x14ac:dyDescent="0.25">
      <c r="A641" s="107"/>
      <c r="B641" s="107"/>
      <c r="C641" s="107"/>
      <c r="D641" s="108"/>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5.75" hidden="1" customHeight="1" x14ac:dyDescent="0.25">
      <c r="A642" s="107"/>
      <c r="B642" s="107"/>
      <c r="C642" s="107"/>
      <c r="D642" s="108"/>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5.75" hidden="1" customHeight="1" x14ac:dyDescent="0.25">
      <c r="A643" s="107"/>
      <c r="B643" s="107"/>
      <c r="C643" s="107"/>
      <c r="D643" s="108"/>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5.75" hidden="1" customHeight="1" x14ac:dyDescent="0.25">
      <c r="A644" s="107"/>
      <c r="B644" s="107"/>
      <c r="C644" s="107"/>
      <c r="D644" s="108"/>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5.75" hidden="1" customHeight="1" x14ac:dyDescent="0.25">
      <c r="A645" s="107"/>
      <c r="B645" s="107"/>
      <c r="C645" s="107"/>
      <c r="D645" s="108"/>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5.75" hidden="1" customHeight="1" x14ac:dyDescent="0.25">
      <c r="A646" s="107"/>
      <c r="B646" s="107"/>
      <c r="C646" s="107"/>
      <c r="D646" s="108"/>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5.75" hidden="1" customHeight="1" x14ac:dyDescent="0.25">
      <c r="A647" s="107"/>
      <c r="B647" s="107"/>
      <c r="C647" s="107"/>
      <c r="D647" s="108"/>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5.75" hidden="1" customHeight="1" x14ac:dyDescent="0.25">
      <c r="A648" s="107"/>
      <c r="B648" s="107"/>
      <c r="C648" s="107"/>
      <c r="D648" s="108"/>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5.75" hidden="1" customHeight="1" x14ac:dyDescent="0.25">
      <c r="A649" s="107"/>
      <c r="B649" s="107"/>
      <c r="C649" s="107"/>
      <c r="D649" s="108"/>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5.75" hidden="1" customHeight="1" x14ac:dyDescent="0.25">
      <c r="A650" s="107"/>
      <c r="B650" s="107"/>
      <c r="C650" s="107"/>
      <c r="D650" s="108"/>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5.75" hidden="1" customHeight="1" x14ac:dyDescent="0.25">
      <c r="A651" s="107"/>
      <c r="B651" s="107"/>
      <c r="C651" s="107"/>
      <c r="D651" s="108"/>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5.75" hidden="1" customHeight="1" x14ac:dyDescent="0.25">
      <c r="A652" s="107"/>
      <c r="B652" s="107"/>
      <c r="C652" s="107"/>
      <c r="D652" s="108"/>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5.75" hidden="1" customHeight="1" x14ac:dyDescent="0.25">
      <c r="A653" s="107"/>
      <c r="B653" s="107"/>
      <c r="C653" s="107"/>
      <c r="D653" s="108"/>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5.75" hidden="1" customHeight="1" x14ac:dyDescent="0.25">
      <c r="A654" s="107"/>
      <c r="B654" s="107"/>
      <c r="C654" s="107"/>
      <c r="D654" s="108"/>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5.75" hidden="1" customHeight="1" x14ac:dyDescent="0.25">
      <c r="A655" s="107"/>
      <c r="B655" s="107"/>
      <c r="C655" s="107"/>
      <c r="D655" s="108"/>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5.75" hidden="1" customHeight="1" x14ac:dyDescent="0.25">
      <c r="A656" s="107"/>
      <c r="B656" s="107"/>
      <c r="C656" s="107"/>
      <c r="D656" s="108"/>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5.75" hidden="1" customHeight="1" x14ac:dyDescent="0.25">
      <c r="A657" s="107"/>
      <c r="B657" s="107"/>
      <c r="C657" s="107"/>
      <c r="D657" s="108"/>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5.75" hidden="1" customHeight="1" x14ac:dyDescent="0.25">
      <c r="A658" s="107"/>
      <c r="B658" s="107"/>
      <c r="C658" s="107"/>
      <c r="D658" s="108"/>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5.75" hidden="1" customHeight="1" x14ac:dyDescent="0.25">
      <c r="A659" s="107"/>
      <c r="B659" s="107"/>
      <c r="C659" s="107"/>
      <c r="D659" s="108"/>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5.75" hidden="1" customHeight="1" x14ac:dyDescent="0.25">
      <c r="A660" s="107"/>
      <c r="B660" s="107"/>
      <c r="C660" s="107"/>
      <c r="D660" s="108"/>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5.75" hidden="1" customHeight="1" x14ac:dyDescent="0.25">
      <c r="A661" s="107"/>
      <c r="B661" s="107"/>
      <c r="C661" s="107"/>
      <c r="D661" s="108"/>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5.75" hidden="1" customHeight="1" x14ac:dyDescent="0.25">
      <c r="A662" s="107"/>
      <c r="B662" s="107"/>
      <c r="C662" s="107"/>
      <c r="D662" s="108"/>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5.75" hidden="1" customHeight="1" x14ac:dyDescent="0.25">
      <c r="A663" s="107"/>
      <c r="B663" s="107"/>
      <c r="C663" s="107"/>
      <c r="D663" s="108"/>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5.75" hidden="1" customHeight="1" x14ac:dyDescent="0.25">
      <c r="A664" s="107"/>
      <c r="B664" s="107"/>
      <c r="C664" s="107"/>
      <c r="D664" s="108"/>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5.75" hidden="1" customHeight="1" x14ac:dyDescent="0.25">
      <c r="A665" s="107"/>
      <c r="B665" s="107"/>
      <c r="C665" s="107"/>
      <c r="D665" s="108"/>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5.75" hidden="1" customHeight="1" x14ac:dyDescent="0.25">
      <c r="A666" s="107"/>
      <c r="B666" s="107"/>
      <c r="C666" s="107"/>
      <c r="D666" s="108"/>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5.75" hidden="1" customHeight="1" x14ac:dyDescent="0.25">
      <c r="A667" s="107"/>
      <c r="B667" s="107"/>
      <c r="C667" s="107"/>
      <c r="D667" s="108"/>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5.75" hidden="1" customHeight="1" x14ac:dyDescent="0.25">
      <c r="A668" s="107"/>
      <c r="B668" s="107"/>
      <c r="C668" s="107"/>
      <c r="D668" s="108"/>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5.75" hidden="1" customHeight="1" x14ac:dyDescent="0.25">
      <c r="A669" s="107"/>
      <c r="B669" s="107"/>
      <c r="C669" s="107"/>
      <c r="D669" s="108"/>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5.75" hidden="1" customHeight="1" x14ac:dyDescent="0.25">
      <c r="A670" s="107"/>
      <c r="B670" s="107"/>
      <c r="C670" s="107"/>
      <c r="D670" s="108"/>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5.75" hidden="1" customHeight="1" x14ac:dyDescent="0.25">
      <c r="A671" s="107"/>
      <c r="B671" s="107"/>
      <c r="C671" s="107"/>
      <c r="D671" s="108"/>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5.75" hidden="1" customHeight="1" x14ac:dyDescent="0.25">
      <c r="A672" s="107"/>
      <c r="B672" s="107"/>
      <c r="C672" s="107"/>
      <c r="D672" s="108"/>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5.75" hidden="1" customHeight="1" x14ac:dyDescent="0.25">
      <c r="A673" s="107"/>
      <c r="B673" s="107"/>
      <c r="C673" s="107"/>
      <c r="D673" s="108"/>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5.75" hidden="1" customHeight="1" x14ac:dyDescent="0.25">
      <c r="A674" s="107"/>
      <c r="B674" s="107"/>
      <c r="C674" s="107"/>
      <c r="D674" s="108"/>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5.75" hidden="1" customHeight="1" x14ac:dyDescent="0.25">
      <c r="A675" s="107"/>
      <c r="B675" s="107"/>
      <c r="C675" s="107"/>
      <c r="D675" s="108"/>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5.75" hidden="1" customHeight="1" x14ac:dyDescent="0.25">
      <c r="A676" s="107"/>
      <c r="B676" s="107"/>
      <c r="C676" s="107"/>
      <c r="D676" s="108"/>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5.75" hidden="1" customHeight="1" x14ac:dyDescent="0.25">
      <c r="A677" s="107"/>
      <c r="B677" s="107"/>
      <c r="C677" s="107"/>
      <c r="D677" s="108"/>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5.75" hidden="1" customHeight="1" x14ac:dyDescent="0.25">
      <c r="A678" s="107"/>
      <c r="B678" s="107"/>
      <c r="C678" s="107"/>
      <c r="D678" s="108"/>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5.75" hidden="1" customHeight="1" x14ac:dyDescent="0.25">
      <c r="A679" s="107"/>
      <c r="B679" s="107"/>
      <c r="C679" s="107"/>
      <c r="D679" s="108"/>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5.75" hidden="1" customHeight="1" x14ac:dyDescent="0.25">
      <c r="A680" s="107"/>
      <c r="B680" s="107"/>
      <c r="C680" s="107"/>
      <c r="D680" s="108"/>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5.75" hidden="1" customHeight="1" x14ac:dyDescent="0.25">
      <c r="A681" s="107"/>
      <c r="B681" s="107"/>
      <c r="C681" s="107"/>
      <c r="D681" s="108"/>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5.75" hidden="1" customHeight="1" x14ac:dyDescent="0.25">
      <c r="A682" s="107"/>
      <c r="B682" s="107"/>
      <c r="C682" s="107"/>
      <c r="D682" s="108"/>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5.75" hidden="1" customHeight="1" x14ac:dyDescent="0.25">
      <c r="A683" s="107"/>
      <c r="B683" s="107"/>
      <c r="C683" s="107"/>
      <c r="D683" s="108"/>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5.75" hidden="1" customHeight="1" x14ac:dyDescent="0.25">
      <c r="A684" s="107"/>
      <c r="B684" s="107"/>
      <c r="C684" s="107"/>
      <c r="D684" s="108"/>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5.75" hidden="1" customHeight="1" x14ac:dyDescent="0.25">
      <c r="A685" s="107"/>
      <c r="B685" s="107"/>
      <c r="C685" s="107"/>
      <c r="D685" s="108"/>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5.75" hidden="1" customHeight="1" x14ac:dyDescent="0.25">
      <c r="A686" s="107"/>
      <c r="B686" s="107"/>
      <c r="C686" s="107"/>
      <c r="D686" s="108"/>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5.75" hidden="1" customHeight="1" x14ac:dyDescent="0.25">
      <c r="A687" s="107"/>
      <c r="B687" s="107"/>
      <c r="C687" s="107"/>
      <c r="D687" s="108"/>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5.75" hidden="1" customHeight="1" x14ac:dyDescent="0.25">
      <c r="A688" s="107"/>
      <c r="B688" s="107"/>
      <c r="C688" s="107"/>
      <c r="D688" s="108"/>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5.75" hidden="1" customHeight="1" x14ac:dyDescent="0.25">
      <c r="A689" s="107"/>
      <c r="B689" s="107"/>
      <c r="C689" s="107"/>
      <c r="D689" s="108"/>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5.75" hidden="1" customHeight="1" x14ac:dyDescent="0.25">
      <c r="A690" s="107"/>
      <c r="B690" s="107"/>
      <c r="C690" s="107"/>
      <c r="D690" s="108"/>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5.75" hidden="1" customHeight="1" x14ac:dyDescent="0.25">
      <c r="A691" s="107"/>
      <c r="B691" s="107"/>
      <c r="C691" s="107"/>
      <c r="D691" s="108"/>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5.75" hidden="1" customHeight="1" x14ac:dyDescent="0.25">
      <c r="A692" s="107"/>
      <c r="B692" s="107"/>
      <c r="C692" s="107"/>
      <c r="D692" s="108"/>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5.75" hidden="1" customHeight="1" x14ac:dyDescent="0.25">
      <c r="A693" s="107"/>
      <c r="B693" s="107"/>
      <c r="C693" s="107"/>
      <c r="D693" s="108"/>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5.75" hidden="1" customHeight="1" x14ac:dyDescent="0.25">
      <c r="A694" s="107"/>
      <c r="B694" s="107"/>
      <c r="C694" s="107"/>
      <c r="D694" s="108"/>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5.75" hidden="1" customHeight="1" x14ac:dyDescent="0.25">
      <c r="A695" s="107"/>
      <c r="B695" s="107"/>
      <c r="C695" s="107"/>
      <c r="D695" s="108"/>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5.75" hidden="1" customHeight="1" x14ac:dyDescent="0.25">
      <c r="A696" s="107"/>
      <c r="B696" s="107"/>
      <c r="C696" s="107"/>
      <c r="D696" s="108"/>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5.75" hidden="1" customHeight="1" x14ac:dyDescent="0.25">
      <c r="A697" s="107"/>
      <c r="B697" s="107"/>
      <c r="C697" s="107"/>
      <c r="D697" s="108"/>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5.75" hidden="1" customHeight="1" x14ac:dyDescent="0.25">
      <c r="A698" s="107"/>
      <c r="B698" s="107"/>
      <c r="C698" s="107"/>
      <c r="D698" s="108"/>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5.75" hidden="1" customHeight="1" x14ac:dyDescent="0.25">
      <c r="A699" s="107"/>
      <c r="B699" s="107"/>
      <c r="C699" s="107"/>
      <c r="D699" s="108"/>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5.75" hidden="1" customHeight="1" x14ac:dyDescent="0.25">
      <c r="A700" s="107"/>
      <c r="B700" s="107"/>
      <c r="C700" s="107"/>
      <c r="D700" s="108"/>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5.75" hidden="1" customHeight="1" x14ac:dyDescent="0.25">
      <c r="A701" s="107"/>
      <c r="B701" s="107"/>
      <c r="C701" s="107"/>
      <c r="D701" s="108"/>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5.75" hidden="1" customHeight="1" x14ac:dyDescent="0.25">
      <c r="A702" s="107"/>
      <c r="B702" s="107"/>
      <c r="C702" s="107"/>
      <c r="D702" s="108"/>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5.75" hidden="1" customHeight="1" x14ac:dyDescent="0.25">
      <c r="A703" s="107"/>
      <c r="B703" s="107"/>
      <c r="C703" s="107"/>
      <c r="D703" s="108"/>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5.75" hidden="1" customHeight="1" x14ac:dyDescent="0.25">
      <c r="A704" s="107"/>
      <c r="B704" s="107"/>
      <c r="C704" s="107"/>
      <c r="D704" s="108"/>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5.75" hidden="1" customHeight="1" x14ac:dyDescent="0.25">
      <c r="A705" s="107"/>
      <c r="B705" s="107"/>
      <c r="C705" s="107"/>
      <c r="D705" s="108"/>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5.75" hidden="1" customHeight="1" x14ac:dyDescent="0.25">
      <c r="A706" s="107"/>
      <c r="B706" s="107"/>
      <c r="C706" s="107"/>
      <c r="D706" s="108"/>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5.75" hidden="1" customHeight="1" x14ac:dyDescent="0.25">
      <c r="A707" s="107"/>
      <c r="B707" s="107"/>
      <c r="C707" s="107"/>
      <c r="D707" s="108"/>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5.75" hidden="1" customHeight="1" x14ac:dyDescent="0.25">
      <c r="A708" s="107"/>
      <c r="B708" s="107"/>
      <c r="C708" s="107"/>
      <c r="D708" s="108"/>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5.75" hidden="1" customHeight="1" x14ac:dyDescent="0.25">
      <c r="A709" s="107"/>
      <c r="B709" s="107"/>
      <c r="C709" s="107"/>
      <c r="D709" s="108"/>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5.75" hidden="1" customHeight="1" x14ac:dyDescent="0.25">
      <c r="A710" s="107"/>
      <c r="B710" s="107"/>
      <c r="C710" s="107"/>
      <c r="D710" s="108"/>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5.75" hidden="1" customHeight="1" x14ac:dyDescent="0.25">
      <c r="A711" s="107"/>
      <c r="B711" s="107"/>
      <c r="C711" s="107"/>
      <c r="D711" s="108"/>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5.75" hidden="1" customHeight="1" x14ac:dyDescent="0.25">
      <c r="A712" s="107"/>
      <c r="B712" s="107"/>
      <c r="C712" s="107"/>
      <c r="D712" s="108"/>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5.75" hidden="1" customHeight="1" x14ac:dyDescent="0.25">
      <c r="A713" s="107"/>
      <c r="B713" s="107"/>
      <c r="C713" s="107"/>
      <c r="D713" s="108"/>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5.75" hidden="1" customHeight="1" x14ac:dyDescent="0.25">
      <c r="A714" s="107"/>
      <c r="B714" s="107"/>
      <c r="C714" s="107"/>
      <c r="D714" s="108"/>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5.75" hidden="1" customHeight="1" x14ac:dyDescent="0.25">
      <c r="A715" s="107"/>
      <c r="B715" s="107"/>
      <c r="C715" s="107"/>
      <c r="D715" s="108"/>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5.75" hidden="1" customHeight="1" x14ac:dyDescent="0.25">
      <c r="A716" s="107"/>
      <c r="B716" s="107"/>
      <c r="C716" s="107"/>
      <c r="D716" s="108"/>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5.75" hidden="1" customHeight="1" x14ac:dyDescent="0.25">
      <c r="A717" s="107"/>
      <c r="B717" s="107"/>
      <c r="C717" s="107"/>
      <c r="D717" s="108"/>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5.75" hidden="1" customHeight="1" x14ac:dyDescent="0.25">
      <c r="A718" s="107"/>
      <c r="B718" s="107"/>
      <c r="C718" s="107"/>
      <c r="D718" s="108"/>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5.75" hidden="1" customHeight="1" x14ac:dyDescent="0.25">
      <c r="A719" s="107"/>
      <c r="B719" s="107"/>
      <c r="C719" s="107"/>
      <c r="D719" s="108"/>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5.75" hidden="1" customHeight="1" x14ac:dyDescent="0.25">
      <c r="A720" s="107"/>
      <c r="B720" s="107"/>
      <c r="C720" s="107"/>
      <c r="D720" s="108"/>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5.75" hidden="1" customHeight="1" x14ac:dyDescent="0.25">
      <c r="A721" s="107"/>
      <c r="B721" s="107"/>
      <c r="C721" s="107"/>
      <c r="D721" s="108"/>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5.75" hidden="1" customHeight="1" x14ac:dyDescent="0.25">
      <c r="A722" s="107"/>
      <c r="B722" s="107"/>
      <c r="C722" s="107"/>
      <c r="D722" s="108"/>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5.75" hidden="1" customHeight="1" x14ac:dyDescent="0.25">
      <c r="A723" s="107"/>
      <c r="B723" s="107"/>
      <c r="C723" s="107"/>
      <c r="D723" s="108"/>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5.75" hidden="1" customHeight="1" x14ac:dyDescent="0.25">
      <c r="A724" s="107"/>
      <c r="B724" s="107"/>
      <c r="C724" s="107"/>
      <c r="D724" s="108"/>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5.75" hidden="1" customHeight="1" x14ac:dyDescent="0.25">
      <c r="A725" s="107"/>
      <c r="B725" s="107"/>
      <c r="C725" s="107"/>
      <c r="D725" s="108"/>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5.75" hidden="1" customHeight="1" x14ac:dyDescent="0.25">
      <c r="A726" s="107"/>
      <c r="B726" s="107"/>
      <c r="C726" s="107"/>
      <c r="D726" s="108"/>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5.75" hidden="1" customHeight="1" x14ac:dyDescent="0.25">
      <c r="A727" s="107"/>
      <c r="B727" s="107"/>
      <c r="C727" s="107"/>
      <c r="D727" s="108"/>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5.75" hidden="1" customHeight="1" x14ac:dyDescent="0.25">
      <c r="A728" s="107"/>
      <c r="B728" s="107"/>
      <c r="C728" s="107"/>
      <c r="D728" s="108"/>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5.75" hidden="1" customHeight="1" x14ac:dyDescent="0.25">
      <c r="A729" s="107"/>
      <c r="B729" s="107"/>
      <c r="C729" s="107"/>
      <c r="D729" s="108"/>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5.75" hidden="1" customHeight="1" x14ac:dyDescent="0.25">
      <c r="A730" s="107"/>
      <c r="B730" s="107"/>
      <c r="C730" s="107"/>
      <c r="D730" s="108"/>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5.75" hidden="1" customHeight="1" x14ac:dyDescent="0.25">
      <c r="A731" s="107"/>
      <c r="B731" s="107"/>
      <c r="C731" s="107"/>
      <c r="D731" s="108"/>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5.75" hidden="1" customHeight="1" x14ac:dyDescent="0.25">
      <c r="A732" s="107"/>
      <c r="B732" s="107"/>
      <c r="C732" s="107"/>
      <c r="D732" s="108"/>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5.75" hidden="1" customHeight="1" x14ac:dyDescent="0.25">
      <c r="A733" s="107"/>
      <c r="B733" s="107"/>
      <c r="C733" s="107"/>
      <c r="D733" s="108"/>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5.75" hidden="1" customHeight="1" x14ac:dyDescent="0.25">
      <c r="A734" s="107"/>
      <c r="B734" s="107"/>
      <c r="C734" s="107"/>
      <c r="D734" s="108"/>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5.75" hidden="1" customHeight="1" x14ac:dyDescent="0.25">
      <c r="A735" s="107"/>
      <c r="B735" s="107"/>
      <c r="C735" s="107"/>
      <c r="D735" s="108"/>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5.75" hidden="1" customHeight="1" x14ac:dyDescent="0.25">
      <c r="A736" s="107"/>
      <c r="B736" s="107"/>
      <c r="C736" s="107"/>
      <c r="D736" s="108"/>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5.75" hidden="1" customHeight="1" x14ac:dyDescent="0.25">
      <c r="A737" s="107"/>
      <c r="B737" s="107"/>
      <c r="C737" s="107"/>
      <c r="D737" s="108"/>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5.75" hidden="1" customHeight="1" x14ac:dyDescent="0.25">
      <c r="A738" s="107"/>
      <c r="B738" s="107"/>
      <c r="C738" s="107"/>
      <c r="D738" s="108"/>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5.75" hidden="1" customHeight="1" x14ac:dyDescent="0.25">
      <c r="A739" s="107"/>
      <c r="B739" s="107"/>
      <c r="C739" s="107"/>
      <c r="D739" s="108"/>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5.75" hidden="1" customHeight="1" x14ac:dyDescent="0.25">
      <c r="A740" s="107"/>
      <c r="B740" s="107"/>
      <c r="C740" s="107"/>
      <c r="D740" s="108"/>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5.75" hidden="1" customHeight="1" x14ac:dyDescent="0.25">
      <c r="A741" s="107"/>
      <c r="B741" s="107"/>
      <c r="C741" s="107"/>
      <c r="D741" s="108"/>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5.75" hidden="1" customHeight="1" x14ac:dyDescent="0.25">
      <c r="A742" s="107"/>
      <c r="B742" s="107"/>
      <c r="C742" s="107"/>
      <c r="D742" s="108"/>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5.75" hidden="1" customHeight="1" x14ac:dyDescent="0.25">
      <c r="A743" s="107"/>
      <c r="B743" s="107"/>
      <c r="C743" s="107"/>
      <c r="D743" s="108"/>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5.75" hidden="1" customHeight="1" x14ac:dyDescent="0.25">
      <c r="A744" s="107"/>
      <c r="B744" s="107"/>
      <c r="C744" s="107"/>
      <c r="D744" s="108"/>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5.75" hidden="1" customHeight="1" x14ac:dyDescent="0.25">
      <c r="A745" s="107"/>
      <c r="B745" s="107"/>
      <c r="C745" s="107"/>
      <c r="D745" s="108"/>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5.75" hidden="1" customHeight="1" x14ac:dyDescent="0.25">
      <c r="A746" s="107"/>
      <c r="B746" s="107"/>
      <c r="C746" s="107"/>
      <c r="D746" s="108"/>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5.75" hidden="1" customHeight="1" x14ac:dyDescent="0.25">
      <c r="A747" s="107"/>
      <c r="B747" s="107"/>
      <c r="C747" s="107"/>
      <c r="D747" s="108"/>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5.75" hidden="1" customHeight="1" x14ac:dyDescent="0.25">
      <c r="A748" s="107"/>
      <c r="B748" s="107"/>
      <c r="C748" s="107"/>
      <c r="D748" s="108"/>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5.75" hidden="1" customHeight="1" x14ac:dyDescent="0.25">
      <c r="A749" s="107"/>
      <c r="B749" s="107"/>
      <c r="C749" s="107"/>
      <c r="D749" s="108"/>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5.75" hidden="1" customHeight="1" x14ac:dyDescent="0.25">
      <c r="A750" s="107"/>
      <c r="B750" s="107"/>
      <c r="C750" s="107"/>
      <c r="D750" s="108"/>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5.75" hidden="1" customHeight="1" x14ac:dyDescent="0.25">
      <c r="A751" s="107"/>
      <c r="B751" s="107"/>
      <c r="C751" s="107"/>
      <c r="D751" s="108"/>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5.75" hidden="1" customHeight="1" x14ac:dyDescent="0.25">
      <c r="A752" s="107"/>
      <c r="B752" s="107"/>
      <c r="C752" s="107"/>
      <c r="D752" s="108"/>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5.75" hidden="1" customHeight="1" x14ac:dyDescent="0.25">
      <c r="A753" s="107"/>
      <c r="B753" s="107"/>
      <c r="C753" s="107"/>
      <c r="D753" s="108"/>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5.75" hidden="1" customHeight="1" x14ac:dyDescent="0.25">
      <c r="A754" s="107"/>
      <c r="B754" s="107"/>
      <c r="C754" s="107"/>
      <c r="D754" s="108"/>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5.75" hidden="1" customHeight="1" x14ac:dyDescent="0.25">
      <c r="A755" s="107"/>
      <c r="B755" s="107"/>
      <c r="C755" s="107"/>
      <c r="D755" s="108"/>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5.75" hidden="1" customHeight="1" x14ac:dyDescent="0.25">
      <c r="A756" s="107"/>
      <c r="B756" s="107"/>
      <c r="C756" s="107"/>
      <c r="D756" s="108"/>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5.75" hidden="1" customHeight="1" x14ac:dyDescent="0.25">
      <c r="A757" s="107"/>
      <c r="B757" s="107"/>
      <c r="C757" s="107"/>
      <c r="D757" s="108"/>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5.75" hidden="1" customHeight="1" x14ac:dyDescent="0.25">
      <c r="A758" s="107"/>
      <c r="B758" s="107"/>
      <c r="C758" s="107"/>
      <c r="D758" s="108"/>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5.75" hidden="1" customHeight="1" x14ac:dyDescent="0.25">
      <c r="A759" s="107"/>
      <c r="B759" s="107"/>
      <c r="C759" s="107"/>
      <c r="D759" s="108"/>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5.75" hidden="1" customHeight="1" x14ac:dyDescent="0.25">
      <c r="A760" s="107"/>
      <c r="B760" s="107"/>
      <c r="C760" s="107"/>
      <c r="D760" s="108"/>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5.75" hidden="1" customHeight="1" x14ac:dyDescent="0.25">
      <c r="A761" s="107"/>
      <c r="B761" s="107"/>
      <c r="C761" s="107"/>
      <c r="D761" s="108"/>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5.75" hidden="1" customHeight="1" x14ac:dyDescent="0.25">
      <c r="A762" s="107"/>
      <c r="B762" s="107"/>
      <c r="C762" s="107"/>
      <c r="D762" s="108"/>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5.75" hidden="1" customHeight="1" x14ac:dyDescent="0.25">
      <c r="A763" s="107"/>
      <c r="B763" s="107"/>
      <c r="C763" s="107"/>
      <c r="D763" s="108"/>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5.75" hidden="1" customHeight="1" x14ac:dyDescent="0.25">
      <c r="A764" s="107"/>
      <c r="B764" s="107"/>
      <c r="C764" s="107"/>
      <c r="D764" s="108"/>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5.75" hidden="1" customHeight="1" x14ac:dyDescent="0.25">
      <c r="A765" s="107"/>
      <c r="B765" s="107"/>
      <c r="C765" s="107"/>
      <c r="D765" s="108"/>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5.75" hidden="1" customHeight="1" x14ac:dyDescent="0.25">
      <c r="A766" s="107"/>
      <c r="B766" s="107"/>
      <c r="C766" s="107"/>
      <c r="D766" s="108"/>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5.75" hidden="1" customHeight="1" x14ac:dyDescent="0.25">
      <c r="A767" s="107"/>
      <c r="B767" s="107"/>
      <c r="C767" s="107"/>
      <c r="D767" s="108"/>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5.75" hidden="1" customHeight="1" x14ac:dyDescent="0.25">
      <c r="A768" s="107"/>
      <c r="B768" s="107"/>
      <c r="C768" s="107"/>
      <c r="D768" s="108"/>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5.75" hidden="1" customHeight="1" x14ac:dyDescent="0.25">
      <c r="A769" s="107"/>
      <c r="B769" s="107"/>
      <c r="C769" s="107"/>
      <c r="D769" s="108"/>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5.75" hidden="1" customHeight="1" x14ac:dyDescent="0.25">
      <c r="A770" s="107"/>
      <c r="B770" s="107"/>
      <c r="C770" s="107"/>
      <c r="D770" s="108"/>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5.75" hidden="1" customHeight="1" x14ac:dyDescent="0.25">
      <c r="A771" s="107"/>
      <c r="B771" s="107"/>
      <c r="C771" s="107"/>
      <c r="D771" s="108"/>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5.75" hidden="1" customHeight="1" x14ac:dyDescent="0.25">
      <c r="A772" s="107"/>
      <c r="B772" s="107"/>
      <c r="C772" s="107"/>
      <c r="D772" s="108"/>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5.75" hidden="1" customHeight="1" x14ac:dyDescent="0.25">
      <c r="A773" s="107"/>
      <c r="B773" s="107"/>
      <c r="C773" s="107"/>
      <c r="D773" s="108"/>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5.75" hidden="1" customHeight="1" x14ac:dyDescent="0.25">
      <c r="A774" s="107"/>
      <c r="B774" s="107"/>
      <c r="C774" s="107"/>
      <c r="D774" s="108"/>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5.75" hidden="1" customHeight="1" x14ac:dyDescent="0.25">
      <c r="A775" s="107"/>
      <c r="B775" s="107"/>
      <c r="C775" s="107"/>
      <c r="D775" s="108"/>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5.75" hidden="1" customHeight="1" x14ac:dyDescent="0.25">
      <c r="A776" s="107"/>
      <c r="B776" s="107"/>
      <c r="C776" s="107"/>
      <c r="D776" s="108"/>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5.75" hidden="1" customHeight="1" x14ac:dyDescent="0.25">
      <c r="A777" s="107"/>
      <c r="B777" s="107"/>
      <c r="C777" s="107"/>
      <c r="D777" s="108"/>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5.75" hidden="1" customHeight="1" x14ac:dyDescent="0.25">
      <c r="A778" s="107"/>
      <c r="B778" s="107"/>
      <c r="C778" s="107"/>
      <c r="D778" s="108"/>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5.75" hidden="1" customHeight="1" x14ac:dyDescent="0.25">
      <c r="A779" s="107"/>
      <c r="B779" s="107"/>
      <c r="C779" s="107"/>
      <c r="D779" s="108"/>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5.75" hidden="1" customHeight="1" x14ac:dyDescent="0.25">
      <c r="A780" s="107"/>
      <c r="B780" s="107"/>
      <c r="C780" s="107"/>
      <c r="D780" s="108"/>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5.75" hidden="1" customHeight="1" x14ac:dyDescent="0.25">
      <c r="A781" s="107"/>
      <c r="B781" s="107"/>
      <c r="C781" s="107"/>
      <c r="D781" s="108"/>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5.75" hidden="1" customHeight="1" x14ac:dyDescent="0.25">
      <c r="A782" s="107"/>
      <c r="B782" s="107"/>
      <c r="C782" s="107"/>
      <c r="D782" s="108"/>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5.75" hidden="1" customHeight="1" x14ac:dyDescent="0.25">
      <c r="A783" s="107"/>
      <c r="B783" s="107"/>
      <c r="C783" s="107"/>
      <c r="D783" s="108"/>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5.75" hidden="1" customHeight="1" x14ac:dyDescent="0.25">
      <c r="A784" s="107"/>
      <c r="B784" s="107"/>
      <c r="C784" s="107"/>
      <c r="D784" s="108"/>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5.75" hidden="1" customHeight="1" x14ac:dyDescent="0.25">
      <c r="A785" s="107"/>
      <c r="B785" s="107"/>
      <c r="C785" s="107"/>
      <c r="D785" s="108"/>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5.75" hidden="1" customHeight="1" x14ac:dyDescent="0.25">
      <c r="A786" s="107"/>
      <c r="B786" s="107"/>
      <c r="C786" s="107"/>
      <c r="D786" s="108"/>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5.75" hidden="1" customHeight="1" x14ac:dyDescent="0.25">
      <c r="A787" s="107"/>
      <c r="B787" s="107"/>
      <c r="C787" s="107"/>
      <c r="D787" s="108"/>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5.75" hidden="1" customHeight="1" x14ac:dyDescent="0.25">
      <c r="A788" s="107"/>
      <c r="B788" s="107"/>
      <c r="C788" s="107"/>
      <c r="D788" s="108"/>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5.75" hidden="1" customHeight="1" x14ac:dyDescent="0.25">
      <c r="A789" s="107"/>
      <c r="B789" s="107"/>
      <c r="C789" s="107"/>
      <c r="D789" s="108"/>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5.75" hidden="1" customHeight="1" x14ac:dyDescent="0.25">
      <c r="A790" s="107"/>
      <c r="B790" s="107"/>
      <c r="C790" s="107"/>
      <c r="D790" s="108"/>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5.75" hidden="1" customHeight="1" x14ac:dyDescent="0.25">
      <c r="A791" s="107"/>
      <c r="B791" s="107"/>
      <c r="C791" s="107"/>
      <c r="D791" s="108"/>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5.75" hidden="1" customHeight="1" x14ac:dyDescent="0.25">
      <c r="A792" s="107"/>
      <c r="B792" s="107"/>
      <c r="C792" s="107"/>
      <c r="D792" s="108"/>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5.75" hidden="1" customHeight="1" x14ac:dyDescent="0.25">
      <c r="A793" s="107"/>
      <c r="B793" s="107"/>
      <c r="C793" s="107"/>
      <c r="D793" s="108"/>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5.75" hidden="1" customHeight="1" x14ac:dyDescent="0.25">
      <c r="A794" s="107"/>
      <c r="B794" s="107"/>
      <c r="C794" s="107"/>
      <c r="D794" s="108"/>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5.75" hidden="1" customHeight="1" x14ac:dyDescent="0.25">
      <c r="A795" s="107"/>
      <c r="B795" s="107"/>
      <c r="C795" s="107"/>
      <c r="D795" s="108"/>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5.75" hidden="1" customHeight="1" x14ac:dyDescent="0.25">
      <c r="A796" s="107"/>
      <c r="B796" s="107"/>
      <c r="C796" s="107"/>
      <c r="D796" s="108"/>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5.75" hidden="1" customHeight="1" x14ac:dyDescent="0.25">
      <c r="A797" s="107"/>
      <c r="B797" s="107"/>
      <c r="C797" s="107"/>
      <c r="D797" s="108"/>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5.75" hidden="1" customHeight="1" x14ac:dyDescent="0.25">
      <c r="A798" s="107"/>
      <c r="B798" s="107"/>
      <c r="C798" s="107"/>
      <c r="D798" s="108"/>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5.75" hidden="1" customHeight="1" x14ac:dyDescent="0.25">
      <c r="A799" s="107"/>
      <c r="B799" s="107"/>
      <c r="C799" s="107"/>
      <c r="D799" s="108"/>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5.75" hidden="1" customHeight="1" x14ac:dyDescent="0.25">
      <c r="A800" s="107"/>
      <c r="B800" s="107"/>
      <c r="C800" s="107"/>
      <c r="D800" s="108"/>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5.75" hidden="1" customHeight="1" x14ac:dyDescent="0.25">
      <c r="A801" s="107"/>
      <c r="B801" s="107"/>
      <c r="C801" s="107"/>
      <c r="D801" s="108"/>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5.75" hidden="1" customHeight="1" x14ac:dyDescent="0.25">
      <c r="A802" s="107"/>
      <c r="B802" s="107"/>
      <c r="C802" s="107"/>
      <c r="D802" s="108"/>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5.75" hidden="1" customHeight="1" x14ac:dyDescent="0.25">
      <c r="A803" s="107"/>
      <c r="B803" s="107"/>
      <c r="C803" s="107"/>
      <c r="D803" s="108"/>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5.75" hidden="1" customHeight="1" x14ac:dyDescent="0.25">
      <c r="A804" s="107"/>
      <c r="B804" s="107"/>
      <c r="C804" s="107"/>
      <c r="D804" s="108"/>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5.75" hidden="1" customHeight="1" x14ac:dyDescent="0.25">
      <c r="A805" s="107"/>
      <c r="B805" s="107"/>
      <c r="C805" s="107"/>
      <c r="D805" s="108"/>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5.75" hidden="1" customHeight="1" x14ac:dyDescent="0.25">
      <c r="A806" s="107"/>
      <c r="B806" s="107"/>
      <c r="C806" s="107"/>
      <c r="D806" s="108"/>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5.75" hidden="1" customHeight="1" x14ac:dyDescent="0.25">
      <c r="A807" s="107"/>
      <c r="B807" s="107"/>
      <c r="C807" s="107"/>
      <c r="D807" s="108"/>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5.75" hidden="1" customHeight="1" x14ac:dyDescent="0.25">
      <c r="A808" s="107"/>
      <c r="B808" s="107"/>
      <c r="C808" s="107"/>
      <c r="D808" s="108"/>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5.75" hidden="1" customHeight="1" x14ac:dyDescent="0.25">
      <c r="A809" s="107"/>
      <c r="B809" s="107"/>
      <c r="C809" s="107"/>
      <c r="D809" s="108"/>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5.75" hidden="1" customHeight="1" x14ac:dyDescent="0.25">
      <c r="A810" s="107"/>
      <c r="B810" s="107"/>
      <c r="C810" s="107"/>
      <c r="D810" s="108"/>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5.75" hidden="1" customHeight="1" x14ac:dyDescent="0.25">
      <c r="A811" s="107"/>
      <c r="B811" s="107"/>
      <c r="C811" s="107"/>
      <c r="D811" s="108"/>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5.75" hidden="1" customHeight="1" x14ac:dyDescent="0.25">
      <c r="A812" s="107"/>
      <c r="B812" s="107"/>
      <c r="C812" s="107"/>
      <c r="D812" s="108"/>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5.75" hidden="1" customHeight="1" x14ac:dyDescent="0.25">
      <c r="A813" s="107"/>
      <c r="B813" s="107"/>
      <c r="C813" s="107"/>
      <c r="D813" s="108"/>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5.75" hidden="1" customHeight="1" x14ac:dyDescent="0.25">
      <c r="A814" s="107"/>
      <c r="B814" s="107"/>
      <c r="C814" s="107"/>
      <c r="D814" s="108"/>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5.75" hidden="1" customHeight="1" x14ac:dyDescent="0.25">
      <c r="A815" s="107"/>
      <c r="B815" s="107"/>
      <c r="C815" s="107"/>
      <c r="D815" s="108"/>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5.75" hidden="1" customHeight="1" x14ac:dyDescent="0.25">
      <c r="A816" s="107"/>
      <c r="B816" s="107"/>
      <c r="C816" s="107"/>
      <c r="D816" s="108"/>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5.75" hidden="1" customHeight="1" x14ac:dyDescent="0.25">
      <c r="A817" s="107"/>
      <c r="B817" s="107"/>
      <c r="C817" s="107"/>
      <c r="D817" s="108"/>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5.75" hidden="1" customHeight="1" x14ac:dyDescent="0.25">
      <c r="A818" s="107"/>
      <c r="B818" s="107"/>
      <c r="C818" s="107"/>
      <c r="D818" s="108"/>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5.75" hidden="1" customHeight="1" x14ac:dyDescent="0.25">
      <c r="A819" s="107"/>
      <c r="B819" s="107"/>
      <c r="C819" s="107"/>
      <c r="D819" s="108"/>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5.75" hidden="1" customHeight="1" x14ac:dyDescent="0.25">
      <c r="A820" s="107"/>
      <c r="B820" s="107"/>
      <c r="C820" s="107"/>
      <c r="D820" s="108"/>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5.75" hidden="1" customHeight="1" x14ac:dyDescent="0.25">
      <c r="A821" s="107"/>
      <c r="B821" s="107"/>
      <c r="C821" s="107"/>
      <c r="D821" s="108"/>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5.75" hidden="1" customHeight="1" x14ac:dyDescent="0.25">
      <c r="A822" s="107"/>
      <c r="B822" s="107"/>
      <c r="C822" s="107"/>
      <c r="D822" s="108"/>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5.75" hidden="1" customHeight="1" x14ac:dyDescent="0.25">
      <c r="A823" s="107"/>
      <c r="B823" s="107"/>
      <c r="C823" s="107"/>
      <c r="D823" s="108"/>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5.75" hidden="1" customHeight="1" x14ac:dyDescent="0.25">
      <c r="A824" s="107"/>
      <c r="B824" s="107"/>
      <c r="C824" s="107"/>
      <c r="D824" s="108"/>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5.75" hidden="1" customHeight="1" x14ac:dyDescent="0.25">
      <c r="A825" s="107"/>
      <c r="B825" s="107"/>
      <c r="C825" s="107"/>
      <c r="D825" s="108"/>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5.75" hidden="1" customHeight="1" x14ac:dyDescent="0.25">
      <c r="A826" s="107"/>
      <c r="B826" s="107"/>
      <c r="C826" s="107"/>
      <c r="D826" s="108"/>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5.75" hidden="1" customHeight="1" x14ac:dyDescent="0.25">
      <c r="A827" s="107"/>
      <c r="B827" s="107"/>
      <c r="C827" s="107"/>
      <c r="D827" s="108"/>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5.75" hidden="1" customHeight="1" x14ac:dyDescent="0.25">
      <c r="A828" s="107"/>
      <c r="B828" s="107"/>
      <c r="C828" s="107"/>
      <c r="D828" s="108"/>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5.75" hidden="1" customHeight="1" x14ac:dyDescent="0.25">
      <c r="A829" s="107"/>
      <c r="B829" s="107"/>
      <c r="C829" s="107"/>
      <c r="D829" s="108"/>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5.75" hidden="1" customHeight="1" x14ac:dyDescent="0.25">
      <c r="A830" s="107"/>
      <c r="B830" s="107"/>
      <c r="C830" s="107"/>
      <c r="D830" s="108"/>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5.75" hidden="1" customHeight="1" x14ac:dyDescent="0.25">
      <c r="A831" s="107"/>
      <c r="B831" s="107"/>
      <c r="C831" s="107"/>
      <c r="D831" s="108"/>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5.75" hidden="1" customHeight="1" x14ac:dyDescent="0.25">
      <c r="A832" s="107"/>
      <c r="B832" s="107"/>
      <c r="C832" s="107"/>
      <c r="D832" s="108"/>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5.75" hidden="1" customHeight="1" x14ac:dyDescent="0.25">
      <c r="A833" s="107"/>
      <c r="B833" s="107"/>
      <c r="C833" s="107"/>
      <c r="D833" s="108"/>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5.75" hidden="1" customHeight="1" x14ac:dyDescent="0.25">
      <c r="A834" s="107"/>
      <c r="B834" s="107"/>
      <c r="C834" s="107"/>
      <c r="D834" s="108"/>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5.75" hidden="1" customHeight="1" x14ac:dyDescent="0.25">
      <c r="A835" s="107"/>
      <c r="B835" s="107"/>
      <c r="C835" s="107"/>
      <c r="D835" s="108"/>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5.75" hidden="1" customHeight="1" x14ac:dyDescent="0.25">
      <c r="A836" s="107"/>
      <c r="B836" s="107"/>
      <c r="C836" s="107"/>
      <c r="D836" s="108"/>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5.75" hidden="1" customHeight="1" x14ac:dyDescent="0.25">
      <c r="A837" s="107"/>
      <c r="B837" s="107"/>
      <c r="C837" s="107"/>
      <c r="D837" s="108"/>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5.75" hidden="1" customHeight="1" x14ac:dyDescent="0.25">
      <c r="A838" s="107"/>
      <c r="B838" s="107"/>
      <c r="C838" s="107"/>
      <c r="D838" s="108"/>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5.75" hidden="1" customHeight="1" x14ac:dyDescent="0.25">
      <c r="A839" s="107"/>
      <c r="B839" s="107"/>
      <c r="C839" s="107"/>
      <c r="D839" s="108"/>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5.75" hidden="1" customHeight="1" x14ac:dyDescent="0.25">
      <c r="A840" s="107"/>
      <c r="B840" s="107"/>
      <c r="C840" s="107"/>
      <c r="D840" s="108"/>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5.75" hidden="1" customHeight="1" x14ac:dyDescent="0.25">
      <c r="A841" s="107"/>
      <c r="B841" s="107"/>
      <c r="C841" s="107"/>
      <c r="D841" s="108"/>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5.75" hidden="1" customHeight="1" x14ac:dyDescent="0.25">
      <c r="A842" s="107"/>
      <c r="B842" s="107"/>
      <c r="C842" s="107"/>
      <c r="D842" s="108"/>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5.75" hidden="1" customHeight="1" x14ac:dyDescent="0.25">
      <c r="A843" s="107"/>
      <c r="B843" s="107"/>
      <c r="C843" s="107"/>
      <c r="D843" s="108"/>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5.75" hidden="1" customHeight="1" x14ac:dyDescent="0.25">
      <c r="A844" s="107"/>
      <c r="B844" s="107"/>
      <c r="C844" s="107"/>
      <c r="D844" s="108"/>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5.75" hidden="1" customHeight="1" x14ac:dyDescent="0.25">
      <c r="A845" s="107"/>
      <c r="B845" s="107"/>
      <c r="C845" s="107"/>
      <c r="D845" s="108"/>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5.75" hidden="1" customHeight="1" x14ac:dyDescent="0.25">
      <c r="A846" s="107"/>
      <c r="B846" s="107"/>
      <c r="C846" s="107"/>
      <c r="D846" s="108"/>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5.75" hidden="1" customHeight="1" x14ac:dyDescent="0.25">
      <c r="A847" s="107"/>
      <c r="B847" s="107"/>
      <c r="C847" s="107"/>
      <c r="D847" s="108"/>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5.75" hidden="1" customHeight="1" x14ac:dyDescent="0.25">
      <c r="A848" s="107"/>
      <c r="B848" s="107"/>
      <c r="C848" s="107"/>
      <c r="D848" s="108"/>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5.75" hidden="1" customHeight="1" x14ac:dyDescent="0.25">
      <c r="A849" s="107"/>
      <c r="B849" s="107"/>
      <c r="C849" s="107"/>
      <c r="D849" s="108"/>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5.75" hidden="1" customHeight="1" x14ac:dyDescent="0.25">
      <c r="A850" s="107"/>
      <c r="B850" s="107"/>
      <c r="C850" s="107"/>
      <c r="D850" s="108"/>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5.75" hidden="1" customHeight="1" x14ac:dyDescent="0.25">
      <c r="A851" s="107"/>
      <c r="B851" s="107"/>
      <c r="C851" s="107"/>
      <c r="D851" s="108"/>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5.75" hidden="1" customHeight="1" x14ac:dyDescent="0.25">
      <c r="A852" s="107"/>
      <c r="B852" s="107"/>
      <c r="C852" s="107"/>
      <c r="D852" s="108"/>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5.75" hidden="1" customHeight="1" x14ac:dyDescent="0.25">
      <c r="A853" s="107"/>
      <c r="B853" s="107"/>
      <c r="C853" s="107"/>
      <c r="D853" s="108"/>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5.75" hidden="1" customHeight="1" x14ac:dyDescent="0.25">
      <c r="A854" s="107"/>
      <c r="B854" s="107"/>
      <c r="C854" s="107"/>
      <c r="D854" s="108"/>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5.75" hidden="1" customHeight="1" x14ac:dyDescent="0.25">
      <c r="A855" s="107"/>
      <c r="B855" s="107"/>
      <c r="C855" s="107"/>
      <c r="D855" s="108"/>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5.75" hidden="1" customHeight="1" x14ac:dyDescent="0.25">
      <c r="A856" s="107"/>
      <c r="B856" s="107"/>
      <c r="C856" s="107"/>
      <c r="D856" s="108"/>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5.75" hidden="1" customHeight="1" x14ac:dyDescent="0.25">
      <c r="A857" s="107"/>
      <c r="B857" s="107"/>
      <c r="C857" s="107"/>
      <c r="D857" s="108"/>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5.75" hidden="1" customHeight="1" x14ac:dyDescent="0.25">
      <c r="A858" s="107"/>
      <c r="B858" s="107"/>
      <c r="C858" s="107"/>
      <c r="D858" s="108"/>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5.75" hidden="1" customHeight="1" x14ac:dyDescent="0.25">
      <c r="A859" s="107"/>
      <c r="B859" s="107"/>
      <c r="C859" s="107"/>
      <c r="D859" s="108"/>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5.75" hidden="1" customHeight="1" x14ac:dyDescent="0.25">
      <c r="A860" s="107"/>
      <c r="B860" s="107"/>
      <c r="C860" s="107"/>
      <c r="D860" s="108"/>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5.75" hidden="1" customHeight="1" x14ac:dyDescent="0.25">
      <c r="A861" s="107"/>
      <c r="B861" s="107"/>
      <c r="C861" s="107"/>
      <c r="D861" s="108"/>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5.75" hidden="1" customHeight="1" x14ac:dyDescent="0.25">
      <c r="A862" s="107"/>
      <c r="B862" s="107"/>
      <c r="C862" s="107"/>
      <c r="D862" s="108"/>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5.75" hidden="1" customHeight="1" x14ac:dyDescent="0.25">
      <c r="A863" s="107"/>
      <c r="B863" s="107"/>
      <c r="C863" s="107"/>
      <c r="D863" s="108"/>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5.75" hidden="1" customHeight="1" x14ac:dyDescent="0.25">
      <c r="A864" s="107"/>
      <c r="B864" s="107"/>
      <c r="C864" s="107"/>
      <c r="D864" s="108"/>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5.75" hidden="1" customHeight="1" x14ac:dyDescent="0.25">
      <c r="A865" s="107"/>
      <c r="B865" s="107"/>
      <c r="C865" s="107"/>
      <c r="D865" s="108"/>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5.75" hidden="1" customHeight="1" x14ac:dyDescent="0.25">
      <c r="A866" s="107"/>
      <c r="B866" s="107"/>
      <c r="C866" s="107"/>
      <c r="D866" s="108"/>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5.75" hidden="1" customHeight="1" x14ac:dyDescent="0.25">
      <c r="A867" s="107"/>
      <c r="B867" s="107"/>
      <c r="C867" s="107"/>
      <c r="D867" s="108"/>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5.75" hidden="1" customHeight="1" x14ac:dyDescent="0.25">
      <c r="A868" s="107"/>
      <c r="B868" s="107"/>
      <c r="C868" s="107"/>
      <c r="D868" s="108"/>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5.75" hidden="1" customHeight="1" x14ac:dyDescent="0.25">
      <c r="A869" s="107"/>
      <c r="B869" s="107"/>
      <c r="C869" s="107"/>
      <c r="D869" s="108"/>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5.75" hidden="1" customHeight="1" x14ac:dyDescent="0.25">
      <c r="A870" s="107"/>
      <c r="B870" s="107"/>
      <c r="C870" s="107"/>
      <c r="D870" s="108"/>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5.75" hidden="1" customHeight="1" x14ac:dyDescent="0.25">
      <c r="A871" s="107"/>
      <c r="B871" s="107"/>
      <c r="C871" s="107"/>
      <c r="D871" s="108"/>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5.75" hidden="1" customHeight="1" x14ac:dyDescent="0.25">
      <c r="A872" s="107"/>
      <c r="B872" s="107"/>
      <c r="C872" s="107"/>
      <c r="D872" s="108"/>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5.75" hidden="1" customHeight="1" x14ac:dyDescent="0.25">
      <c r="A873" s="107"/>
      <c r="B873" s="107"/>
      <c r="C873" s="107"/>
      <c r="D873" s="108"/>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5.75" hidden="1" customHeight="1" x14ac:dyDescent="0.25">
      <c r="A874" s="107"/>
      <c r="B874" s="107"/>
      <c r="C874" s="107"/>
      <c r="D874" s="108"/>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5.75" hidden="1" customHeight="1" x14ac:dyDescent="0.25">
      <c r="A875" s="107"/>
      <c r="B875" s="107"/>
      <c r="C875" s="107"/>
      <c r="D875" s="108"/>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5.75" hidden="1" customHeight="1" x14ac:dyDescent="0.25">
      <c r="A876" s="107"/>
      <c r="B876" s="107"/>
      <c r="C876" s="107"/>
      <c r="D876" s="108"/>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5.75" hidden="1" customHeight="1" x14ac:dyDescent="0.25">
      <c r="A877" s="107"/>
      <c r="B877" s="107"/>
      <c r="C877" s="107"/>
      <c r="D877" s="108"/>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5.75" hidden="1" customHeight="1" x14ac:dyDescent="0.25">
      <c r="A878" s="107"/>
      <c r="B878" s="107"/>
      <c r="C878" s="107"/>
      <c r="D878" s="108"/>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5.75" hidden="1" customHeight="1" x14ac:dyDescent="0.25">
      <c r="A879" s="107"/>
      <c r="B879" s="107"/>
      <c r="C879" s="107"/>
      <c r="D879" s="108"/>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5.75" hidden="1" customHeight="1" x14ac:dyDescent="0.25">
      <c r="A880" s="107"/>
      <c r="B880" s="107"/>
      <c r="C880" s="107"/>
      <c r="D880" s="108"/>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5.75" hidden="1" customHeight="1" x14ac:dyDescent="0.25">
      <c r="A881" s="107"/>
      <c r="B881" s="107"/>
      <c r="C881" s="107"/>
      <c r="D881" s="108"/>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5.75" hidden="1" customHeight="1" x14ac:dyDescent="0.25">
      <c r="A882" s="107"/>
      <c r="B882" s="107"/>
      <c r="C882" s="107"/>
      <c r="D882" s="108"/>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5.75" hidden="1" customHeight="1" x14ac:dyDescent="0.25">
      <c r="A883" s="107"/>
      <c r="B883" s="107"/>
      <c r="C883" s="107"/>
      <c r="D883" s="108"/>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5.75" hidden="1" customHeight="1" x14ac:dyDescent="0.25">
      <c r="A884" s="107"/>
      <c r="B884" s="107"/>
      <c r="C884" s="107"/>
      <c r="D884" s="108"/>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5.75" hidden="1" customHeight="1" x14ac:dyDescent="0.25">
      <c r="A885" s="107"/>
      <c r="B885" s="107"/>
      <c r="C885" s="107"/>
      <c r="D885" s="108"/>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5.75" hidden="1" customHeight="1" x14ac:dyDescent="0.25">
      <c r="A886" s="107"/>
      <c r="B886" s="107"/>
      <c r="C886" s="107"/>
      <c r="D886" s="108"/>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5.75" hidden="1" customHeight="1" x14ac:dyDescent="0.25">
      <c r="A887" s="107"/>
      <c r="B887" s="107"/>
      <c r="C887" s="107"/>
      <c r="D887" s="108"/>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5.75" hidden="1" customHeight="1" x14ac:dyDescent="0.25">
      <c r="A888" s="107"/>
      <c r="B888" s="107"/>
      <c r="C888" s="107"/>
      <c r="D888" s="108"/>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5.75" hidden="1" customHeight="1" x14ac:dyDescent="0.25">
      <c r="A889" s="107"/>
      <c r="B889" s="107"/>
      <c r="C889" s="107"/>
      <c r="D889" s="108"/>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5.75" hidden="1" customHeight="1" x14ac:dyDescent="0.25">
      <c r="A890" s="107"/>
      <c r="B890" s="107"/>
      <c r="C890" s="107"/>
      <c r="D890" s="108"/>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5.75" hidden="1" customHeight="1" x14ac:dyDescent="0.25">
      <c r="A891" s="107"/>
      <c r="B891" s="107"/>
      <c r="C891" s="107"/>
      <c r="D891" s="108"/>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5.75" hidden="1" customHeight="1" x14ac:dyDescent="0.25">
      <c r="A892" s="107"/>
      <c r="B892" s="107"/>
      <c r="C892" s="107"/>
      <c r="D892" s="108"/>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5.75" hidden="1" customHeight="1" x14ac:dyDescent="0.25">
      <c r="A893" s="107"/>
      <c r="B893" s="107"/>
      <c r="C893" s="107"/>
      <c r="D893" s="108"/>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5.75" hidden="1" customHeight="1" x14ac:dyDescent="0.25">
      <c r="A894" s="107"/>
      <c r="B894" s="107"/>
      <c r="C894" s="107"/>
      <c r="D894" s="108"/>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5.75" hidden="1" customHeight="1" x14ac:dyDescent="0.25">
      <c r="A895" s="107"/>
      <c r="B895" s="107"/>
      <c r="C895" s="107"/>
      <c r="D895" s="108"/>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5.75" hidden="1" customHeight="1" x14ac:dyDescent="0.25">
      <c r="A896" s="107"/>
      <c r="B896" s="107"/>
      <c r="C896" s="107"/>
      <c r="D896" s="108"/>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5.75" hidden="1" customHeight="1" x14ac:dyDescent="0.25">
      <c r="A897" s="107"/>
      <c r="B897" s="107"/>
      <c r="C897" s="107"/>
      <c r="D897" s="108"/>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5.75" hidden="1" customHeight="1" x14ac:dyDescent="0.25">
      <c r="A898" s="107"/>
      <c r="B898" s="107"/>
      <c r="C898" s="107"/>
      <c r="D898" s="108"/>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5.75" hidden="1" customHeight="1" x14ac:dyDescent="0.25">
      <c r="A899" s="107"/>
      <c r="B899" s="107"/>
      <c r="C899" s="107"/>
      <c r="D899" s="108"/>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5.75" hidden="1" customHeight="1" x14ac:dyDescent="0.25">
      <c r="A900" s="107"/>
      <c r="B900" s="107"/>
      <c r="C900" s="107"/>
      <c r="D900" s="108"/>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5.75" hidden="1" customHeight="1" x14ac:dyDescent="0.25">
      <c r="A901" s="107"/>
      <c r="B901" s="107"/>
      <c r="C901" s="107"/>
      <c r="D901" s="108"/>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5.75" hidden="1" customHeight="1" x14ac:dyDescent="0.25">
      <c r="A902" s="107"/>
      <c r="B902" s="107"/>
      <c r="C902" s="107"/>
      <c r="D902" s="108"/>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5.75" hidden="1" customHeight="1" x14ac:dyDescent="0.25">
      <c r="A903" s="107"/>
      <c r="B903" s="107"/>
      <c r="C903" s="107"/>
      <c r="D903" s="108"/>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5.75" hidden="1" customHeight="1" x14ac:dyDescent="0.25">
      <c r="A904" s="107"/>
      <c r="B904" s="107"/>
      <c r="C904" s="107"/>
      <c r="D904" s="108"/>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5.75" hidden="1" customHeight="1" x14ac:dyDescent="0.25">
      <c r="A905" s="107"/>
      <c r="B905" s="107"/>
      <c r="C905" s="107"/>
      <c r="D905" s="108"/>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5.75" hidden="1" customHeight="1" x14ac:dyDescent="0.25">
      <c r="A906" s="107"/>
      <c r="B906" s="107"/>
      <c r="C906" s="107"/>
      <c r="D906" s="108"/>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5.75" hidden="1" customHeight="1" x14ac:dyDescent="0.25">
      <c r="A907" s="107"/>
      <c r="B907" s="107"/>
      <c r="C907" s="107"/>
      <c r="D907" s="108"/>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5.75" hidden="1" customHeight="1" x14ac:dyDescent="0.25">
      <c r="A908" s="107"/>
      <c r="B908" s="107"/>
      <c r="C908" s="107"/>
      <c r="D908" s="108"/>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5.75" hidden="1" customHeight="1" x14ac:dyDescent="0.25">
      <c r="A909" s="107"/>
      <c r="B909" s="107"/>
      <c r="C909" s="107"/>
      <c r="D909" s="108"/>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5.75" hidden="1" customHeight="1" x14ac:dyDescent="0.25">
      <c r="A910" s="107"/>
      <c r="B910" s="107"/>
      <c r="C910" s="107"/>
      <c r="D910" s="108"/>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5.75" hidden="1" customHeight="1" x14ac:dyDescent="0.25">
      <c r="A911" s="107"/>
      <c r="B911" s="107"/>
      <c r="C911" s="107"/>
      <c r="D911" s="108"/>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5.75" hidden="1" customHeight="1" x14ac:dyDescent="0.25">
      <c r="A912" s="107"/>
      <c r="B912" s="107"/>
      <c r="C912" s="107"/>
      <c r="D912" s="108"/>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5.75" hidden="1" customHeight="1" x14ac:dyDescent="0.25">
      <c r="A913" s="107"/>
      <c r="B913" s="107"/>
      <c r="C913" s="107"/>
      <c r="D913" s="108"/>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5.75" hidden="1" customHeight="1" x14ac:dyDescent="0.25">
      <c r="A914" s="107"/>
      <c r="B914" s="107"/>
      <c r="C914" s="107"/>
      <c r="D914" s="108"/>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5.75" hidden="1" customHeight="1" x14ac:dyDescent="0.25">
      <c r="A915" s="107"/>
      <c r="B915" s="107"/>
      <c r="C915" s="107"/>
      <c r="D915" s="108"/>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5.75" hidden="1" customHeight="1" x14ac:dyDescent="0.25">
      <c r="A916" s="107"/>
      <c r="B916" s="107"/>
      <c r="C916" s="107"/>
      <c r="D916" s="108"/>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5.75" hidden="1" customHeight="1" x14ac:dyDescent="0.25">
      <c r="A917" s="107"/>
      <c r="B917" s="107"/>
      <c r="C917" s="107"/>
      <c r="D917" s="108"/>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5.75" hidden="1" customHeight="1" x14ac:dyDescent="0.25">
      <c r="A918" s="107"/>
      <c r="B918" s="107"/>
      <c r="C918" s="107"/>
      <c r="D918" s="108"/>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5.75" hidden="1" customHeight="1" x14ac:dyDescent="0.25">
      <c r="A919" s="107"/>
      <c r="B919" s="107"/>
      <c r="C919" s="107"/>
      <c r="D919" s="108"/>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5.75" hidden="1" customHeight="1" x14ac:dyDescent="0.25">
      <c r="A920" s="107"/>
      <c r="B920" s="107"/>
      <c r="C920" s="107"/>
      <c r="D920" s="108"/>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5.75" hidden="1" customHeight="1" x14ac:dyDescent="0.25">
      <c r="A921" s="107"/>
      <c r="B921" s="107"/>
      <c r="C921" s="107"/>
      <c r="D921" s="108"/>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5.75" hidden="1" customHeight="1" x14ac:dyDescent="0.25">
      <c r="A922" s="107"/>
      <c r="B922" s="107"/>
      <c r="C922" s="107"/>
      <c r="D922" s="108"/>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5.75" hidden="1" customHeight="1" x14ac:dyDescent="0.25">
      <c r="A923" s="107"/>
      <c r="B923" s="107"/>
      <c r="C923" s="107"/>
      <c r="D923" s="108"/>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5.75" hidden="1" customHeight="1" x14ac:dyDescent="0.25">
      <c r="A924" s="107"/>
      <c r="B924" s="107"/>
      <c r="C924" s="107"/>
      <c r="D924" s="108"/>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5.75" hidden="1" customHeight="1" x14ac:dyDescent="0.25">
      <c r="A925" s="107"/>
      <c r="B925" s="107"/>
      <c r="C925" s="107"/>
      <c r="D925" s="108"/>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5.75" hidden="1" customHeight="1" x14ac:dyDescent="0.25">
      <c r="A926" s="107"/>
      <c r="B926" s="107"/>
      <c r="C926" s="107"/>
      <c r="D926" s="108"/>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5.75" hidden="1" customHeight="1" x14ac:dyDescent="0.25">
      <c r="A927" s="107"/>
      <c r="B927" s="107"/>
      <c r="C927" s="107"/>
      <c r="D927" s="108"/>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5.75" hidden="1" customHeight="1" x14ac:dyDescent="0.25">
      <c r="A928" s="107"/>
      <c r="B928" s="107"/>
      <c r="C928" s="107"/>
      <c r="D928" s="108"/>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5.75" hidden="1" customHeight="1" x14ac:dyDescent="0.25">
      <c r="A929" s="107"/>
      <c r="B929" s="107"/>
      <c r="C929" s="107"/>
      <c r="D929" s="108"/>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5.75" hidden="1" customHeight="1" x14ac:dyDescent="0.25">
      <c r="A930" s="107"/>
      <c r="B930" s="107"/>
      <c r="C930" s="107"/>
      <c r="D930" s="108"/>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5.75" hidden="1" customHeight="1" x14ac:dyDescent="0.25">
      <c r="A931" s="107"/>
      <c r="B931" s="107"/>
      <c r="C931" s="107"/>
      <c r="D931" s="108"/>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5.75" hidden="1" customHeight="1" x14ac:dyDescent="0.25">
      <c r="A932" s="107"/>
      <c r="B932" s="107"/>
      <c r="C932" s="107"/>
      <c r="D932" s="108"/>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5.75" hidden="1" customHeight="1" x14ac:dyDescent="0.25">
      <c r="A933" s="107"/>
      <c r="B933" s="107"/>
      <c r="C933" s="107"/>
      <c r="D933" s="108"/>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5.75" hidden="1" customHeight="1" x14ac:dyDescent="0.25">
      <c r="A934" s="107"/>
      <c r="B934" s="107"/>
      <c r="C934" s="107"/>
      <c r="D934" s="108"/>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5.75" hidden="1" customHeight="1" x14ac:dyDescent="0.25">
      <c r="A935" s="107"/>
      <c r="B935" s="107"/>
      <c r="C935" s="107"/>
      <c r="D935" s="108"/>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5.75" hidden="1" customHeight="1" x14ac:dyDescent="0.25">
      <c r="A936" s="107"/>
      <c r="B936" s="107"/>
      <c r="C936" s="107"/>
      <c r="D936" s="108"/>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5.75" hidden="1" customHeight="1" x14ac:dyDescent="0.25">
      <c r="A937" s="107"/>
      <c r="B937" s="107"/>
      <c r="C937" s="107"/>
      <c r="D937" s="108"/>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5.75" hidden="1" customHeight="1" x14ac:dyDescent="0.25">
      <c r="A938" s="107"/>
      <c r="B938" s="107"/>
      <c r="C938" s="107"/>
      <c r="D938" s="108"/>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5.75" hidden="1" customHeight="1" x14ac:dyDescent="0.25">
      <c r="A939" s="107"/>
      <c r="B939" s="107"/>
      <c r="C939" s="107"/>
      <c r="D939" s="108"/>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5.75" hidden="1" customHeight="1" x14ac:dyDescent="0.25">
      <c r="A940" s="107"/>
      <c r="B940" s="107"/>
      <c r="C940" s="107"/>
      <c r="D940" s="108"/>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5.75" hidden="1" customHeight="1" x14ac:dyDescent="0.25">
      <c r="A941" s="107"/>
      <c r="B941" s="107"/>
      <c r="C941" s="107"/>
      <c r="D941" s="108"/>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5.75" hidden="1" customHeight="1" x14ac:dyDescent="0.25">
      <c r="A942" s="107"/>
      <c r="B942" s="107"/>
      <c r="C942" s="107"/>
      <c r="D942" s="108"/>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5.75" hidden="1" customHeight="1" x14ac:dyDescent="0.25">
      <c r="A943" s="107"/>
      <c r="B943" s="107"/>
      <c r="C943" s="107"/>
      <c r="D943" s="108"/>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5.75" hidden="1" customHeight="1" x14ac:dyDescent="0.25">
      <c r="A944" s="107"/>
      <c r="B944" s="107"/>
      <c r="C944" s="107"/>
      <c r="D944" s="108"/>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5.75" hidden="1" customHeight="1" x14ac:dyDescent="0.25">
      <c r="A945" s="107"/>
      <c r="B945" s="107"/>
      <c r="C945" s="107"/>
      <c r="D945" s="108"/>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5.75" hidden="1" customHeight="1" x14ac:dyDescent="0.25">
      <c r="A946" s="107"/>
      <c r="B946" s="107"/>
      <c r="C946" s="107"/>
      <c r="D946" s="108"/>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5.75" hidden="1" customHeight="1" x14ac:dyDescent="0.25">
      <c r="A947" s="107"/>
      <c r="B947" s="107"/>
      <c r="C947" s="107"/>
      <c r="D947" s="108"/>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5.75" hidden="1" customHeight="1" x14ac:dyDescent="0.25">
      <c r="A948" s="107"/>
      <c r="B948" s="107"/>
      <c r="C948" s="107"/>
      <c r="D948" s="108"/>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5.75" hidden="1" customHeight="1" x14ac:dyDescent="0.25">
      <c r="A949" s="107"/>
      <c r="B949" s="107"/>
      <c r="C949" s="107"/>
      <c r="D949" s="108"/>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5.75" hidden="1" customHeight="1" x14ac:dyDescent="0.25">
      <c r="A950" s="107"/>
      <c r="B950" s="107"/>
      <c r="C950" s="107"/>
      <c r="D950" s="108"/>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5.75" hidden="1" customHeight="1" x14ac:dyDescent="0.25">
      <c r="A951" s="107"/>
      <c r="B951" s="107"/>
      <c r="C951" s="107"/>
      <c r="D951" s="108"/>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5.75" hidden="1" customHeight="1" x14ac:dyDescent="0.25">
      <c r="A952" s="107"/>
      <c r="B952" s="107"/>
      <c r="C952" s="107"/>
      <c r="D952" s="108"/>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5.75" hidden="1" customHeight="1" x14ac:dyDescent="0.25">
      <c r="A953" s="107"/>
      <c r="B953" s="107"/>
      <c r="C953" s="107"/>
      <c r="D953" s="108"/>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5.75" hidden="1" customHeight="1" x14ac:dyDescent="0.25">
      <c r="A954" s="107"/>
      <c r="B954" s="107"/>
      <c r="C954" s="107"/>
      <c r="D954" s="108"/>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5.75" hidden="1" customHeight="1" x14ac:dyDescent="0.25">
      <c r="A955" s="107"/>
      <c r="B955" s="107"/>
      <c r="C955" s="107"/>
      <c r="D955" s="108"/>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5.75" hidden="1" customHeight="1" x14ac:dyDescent="0.25">
      <c r="A956" s="107"/>
      <c r="B956" s="107"/>
      <c r="C956" s="107"/>
      <c r="D956" s="108"/>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5.75" hidden="1" customHeight="1" x14ac:dyDescent="0.25">
      <c r="A957" s="107"/>
      <c r="B957" s="107"/>
      <c r="C957" s="107"/>
      <c r="D957" s="108"/>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5.75" hidden="1" customHeight="1" x14ac:dyDescent="0.25">
      <c r="A958" s="107"/>
      <c r="B958" s="107"/>
      <c r="C958" s="107"/>
      <c r="D958" s="108"/>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5.75" hidden="1" customHeight="1" x14ac:dyDescent="0.25">
      <c r="A959" s="107"/>
      <c r="B959" s="107"/>
      <c r="C959" s="107"/>
      <c r="D959" s="108"/>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5.75" hidden="1" customHeight="1" x14ac:dyDescent="0.25">
      <c r="A960" s="107"/>
      <c r="B960" s="107"/>
      <c r="C960" s="107"/>
      <c r="D960" s="108"/>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5.75" hidden="1" customHeight="1" x14ac:dyDescent="0.25">
      <c r="A961" s="107"/>
      <c r="B961" s="107"/>
      <c r="C961" s="107"/>
      <c r="D961" s="108"/>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5.75" hidden="1" customHeight="1" x14ac:dyDescent="0.25">
      <c r="A962" s="107"/>
      <c r="B962" s="107"/>
      <c r="C962" s="107"/>
      <c r="D962" s="108"/>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5.75" hidden="1" customHeight="1" x14ac:dyDescent="0.25">
      <c r="A963" s="107"/>
      <c r="B963" s="107"/>
      <c r="C963" s="107"/>
      <c r="D963" s="108"/>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5.75" hidden="1" customHeight="1" x14ac:dyDescent="0.25">
      <c r="A964" s="107"/>
      <c r="B964" s="107"/>
      <c r="C964" s="107"/>
      <c r="D964" s="108"/>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5.75" hidden="1" customHeight="1" x14ac:dyDescent="0.25">
      <c r="A965" s="107"/>
      <c r="B965" s="107"/>
      <c r="C965" s="107"/>
      <c r="D965" s="108"/>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5.75" hidden="1" customHeight="1" x14ac:dyDescent="0.25">
      <c r="A966" s="107"/>
      <c r="B966" s="107"/>
      <c r="C966" s="107"/>
      <c r="D966" s="108"/>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5.75" hidden="1" customHeight="1" x14ac:dyDescent="0.25">
      <c r="A967" s="107"/>
      <c r="B967" s="107"/>
      <c r="C967" s="107"/>
      <c r="D967" s="108"/>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5.75" hidden="1" customHeight="1" x14ac:dyDescent="0.25">
      <c r="A968" s="107"/>
      <c r="B968" s="107"/>
      <c r="C968" s="107"/>
      <c r="D968" s="108"/>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5.75" hidden="1" customHeight="1" x14ac:dyDescent="0.25">
      <c r="A969" s="107"/>
      <c r="B969" s="107"/>
      <c r="C969" s="107"/>
      <c r="D969" s="108"/>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5.75" hidden="1" customHeight="1" x14ac:dyDescent="0.25">
      <c r="A970" s="107"/>
      <c r="B970" s="107"/>
      <c r="C970" s="107"/>
      <c r="D970" s="108"/>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5.75" hidden="1" customHeight="1" x14ac:dyDescent="0.25">
      <c r="A971" s="107"/>
      <c r="B971" s="107"/>
      <c r="C971" s="107"/>
      <c r="D971" s="108"/>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5.75" hidden="1" customHeight="1" x14ac:dyDescent="0.25">
      <c r="A972" s="107"/>
      <c r="B972" s="107"/>
      <c r="C972" s="107"/>
      <c r="D972" s="108"/>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5.75" hidden="1" customHeight="1" x14ac:dyDescent="0.25">
      <c r="A973" s="107"/>
      <c r="B973" s="107"/>
      <c r="C973" s="107"/>
      <c r="D973" s="108"/>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5.75" hidden="1" customHeight="1" x14ac:dyDescent="0.25">
      <c r="A974" s="107"/>
      <c r="B974" s="107"/>
      <c r="C974" s="107"/>
      <c r="D974" s="108"/>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5.75" hidden="1" customHeight="1" x14ac:dyDescent="0.25">
      <c r="A975" s="107"/>
      <c r="B975" s="107"/>
      <c r="C975" s="107"/>
      <c r="D975" s="108"/>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5.75" hidden="1" customHeight="1" x14ac:dyDescent="0.25">
      <c r="A976" s="107"/>
      <c r="B976" s="107"/>
      <c r="C976" s="107"/>
      <c r="D976" s="108"/>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5.75" hidden="1" customHeight="1" x14ac:dyDescent="0.25">
      <c r="A977" s="107"/>
      <c r="B977" s="107"/>
      <c r="C977" s="107"/>
      <c r="D977" s="108"/>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5.75" hidden="1" customHeight="1" x14ac:dyDescent="0.25">
      <c r="A978" s="107"/>
      <c r="B978" s="107"/>
      <c r="C978" s="107"/>
      <c r="D978" s="108"/>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5.75" hidden="1" customHeight="1" x14ac:dyDescent="0.25">
      <c r="A979" s="107"/>
      <c r="B979" s="107"/>
      <c r="C979" s="107"/>
      <c r="D979" s="108"/>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5.75" hidden="1" customHeight="1" x14ac:dyDescent="0.25">
      <c r="A980" s="107"/>
      <c r="B980" s="107"/>
      <c r="C980" s="107"/>
      <c r="D980" s="108"/>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5.75" hidden="1" customHeight="1" x14ac:dyDescent="0.25">
      <c r="A981" s="107"/>
      <c r="B981" s="107"/>
      <c r="C981" s="107"/>
      <c r="D981" s="108"/>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5.75" hidden="1" customHeight="1" x14ac:dyDescent="0.25">
      <c r="A982" s="107"/>
      <c r="B982" s="107"/>
      <c r="C982" s="107"/>
      <c r="D982" s="108"/>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5.75" hidden="1" customHeight="1" x14ac:dyDescent="0.25">
      <c r="A983" s="107"/>
      <c r="B983" s="107"/>
      <c r="C983" s="107"/>
      <c r="D983" s="108"/>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5.75" hidden="1" customHeight="1" x14ac:dyDescent="0.25">
      <c r="A984" s="107"/>
      <c r="B984" s="107"/>
      <c r="C984" s="107"/>
      <c r="D984" s="108"/>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5.75" hidden="1" customHeight="1" x14ac:dyDescent="0.25">
      <c r="A985" s="107"/>
      <c r="B985" s="107"/>
      <c r="C985" s="107"/>
      <c r="D985" s="108"/>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5.75" hidden="1" customHeight="1" x14ac:dyDescent="0.25">
      <c r="A986" s="107"/>
      <c r="B986" s="107"/>
      <c r="C986" s="107"/>
      <c r="D986" s="108"/>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5.75" hidden="1" customHeight="1" x14ac:dyDescent="0.25">
      <c r="A987" s="107"/>
      <c r="B987" s="107"/>
      <c r="C987" s="107"/>
      <c r="D987" s="108"/>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5.75" hidden="1" customHeight="1" x14ac:dyDescent="0.25">
      <c r="A988" s="107"/>
      <c r="B988" s="107"/>
      <c r="C988" s="107"/>
      <c r="D988" s="108"/>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5.75" hidden="1" customHeight="1" x14ac:dyDescent="0.25">
      <c r="A989" s="107"/>
      <c r="B989" s="107"/>
      <c r="C989" s="107"/>
      <c r="D989" s="108"/>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5.75" hidden="1" customHeight="1" x14ac:dyDescent="0.25">
      <c r="A990" s="107"/>
      <c r="B990" s="107"/>
      <c r="C990" s="107"/>
      <c r="D990" s="108"/>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5.75" hidden="1" customHeight="1" x14ac:dyDescent="0.25">
      <c r="A991" s="107"/>
      <c r="B991" s="107"/>
      <c r="C991" s="107"/>
      <c r="D991" s="108"/>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5.75" hidden="1" customHeight="1" x14ac:dyDescent="0.25">
      <c r="A992" s="107"/>
      <c r="B992" s="107"/>
      <c r="C992" s="107"/>
      <c r="D992" s="108"/>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5.75" hidden="1" customHeight="1" x14ac:dyDescent="0.25">
      <c r="A993" s="107"/>
      <c r="B993" s="107"/>
      <c r="C993" s="107"/>
      <c r="D993" s="108"/>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5.75" hidden="1" customHeight="1" x14ac:dyDescent="0.25">
      <c r="A994" s="107"/>
      <c r="B994" s="107"/>
      <c r="C994" s="107"/>
      <c r="D994" s="108"/>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5.75" hidden="1" customHeight="1" x14ac:dyDescent="0.25">
      <c r="A995" s="107"/>
      <c r="B995" s="107"/>
      <c r="C995" s="107"/>
      <c r="D995" s="108"/>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5.75" hidden="1" customHeight="1" x14ac:dyDescent="0.25">
      <c r="A996" s="107"/>
      <c r="B996" s="107"/>
      <c r="C996" s="107"/>
      <c r="D996" s="108"/>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5.75" hidden="1" customHeight="1" x14ac:dyDescent="0.25">
      <c r="A997" s="107"/>
      <c r="B997" s="107"/>
      <c r="C997" s="107"/>
      <c r="D997" s="108"/>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5.75" hidden="1" customHeight="1" x14ac:dyDescent="0.25">
      <c r="A998" s="107"/>
      <c r="B998" s="107"/>
      <c r="C998" s="107"/>
      <c r="D998" s="108"/>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5.75" hidden="1" customHeight="1" x14ac:dyDescent="0.25">
      <c r="A999" s="107"/>
      <c r="B999" s="107"/>
      <c r="C999" s="107"/>
      <c r="D999" s="108"/>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5" customHeight="1" x14ac:dyDescent="0.25"/>
  </sheetData>
  <sheetProtection algorithmName="SHA-512" hashValue="OoE73sXr6YbfsQTduuW9Fv9BxljxGgLO0sCM0EUhzyzs/31amr1/zbIurJGvfl3p8AZBpVxUWeriuvFzJ/FUog==" saltValue="U54QVTzIx9N837/IDKJ4AQ==" spinCount="100000" sheet="1" objects="1" scenarios="1"/>
  <mergeCells count="90">
    <mergeCell ref="E102:F102"/>
    <mergeCell ref="E16:F16"/>
    <mergeCell ref="E17:F17"/>
    <mergeCell ref="E18:F18"/>
    <mergeCell ref="E19:F19"/>
    <mergeCell ref="E20:F20"/>
    <mergeCell ref="E21:F21"/>
    <mergeCell ref="E98:F98"/>
    <mergeCell ref="E99:F99"/>
    <mergeCell ref="E90:F90"/>
    <mergeCell ref="E91:F91"/>
    <mergeCell ref="E92:F92"/>
    <mergeCell ref="E93:F93"/>
    <mergeCell ref="D95:F95"/>
    <mergeCell ref="E96:F96"/>
    <mergeCell ref="E97:F97"/>
    <mergeCell ref="B43:B48"/>
    <mergeCell ref="B51:B57"/>
    <mergeCell ref="B60:B102"/>
    <mergeCell ref="O35:O36"/>
    <mergeCell ref="P35:P36"/>
    <mergeCell ref="E35:M35"/>
    <mergeCell ref="N35:N36"/>
    <mergeCell ref="D35:D36"/>
    <mergeCell ref="D37:D40"/>
    <mergeCell ref="D43:D44"/>
    <mergeCell ref="D51:D52"/>
    <mergeCell ref="E51:E52"/>
    <mergeCell ref="D59:I59"/>
    <mergeCell ref="D60:F60"/>
    <mergeCell ref="E100:F100"/>
    <mergeCell ref="E101:F101"/>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88:F88"/>
    <mergeCell ref="E89:F89"/>
    <mergeCell ref="E80:F80"/>
    <mergeCell ref="E81:F81"/>
    <mergeCell ref="E82:F82"/>
    <mergeCell ref="E83:F83"/>
    <mergeCell ref="E84:F84"/>
    <mergeCell ref="D86:F86"/>
    <mergeCell ref="E87:F87"/>
    <mergeCell ref="E78:F78"/>
    <mergeCell ref="E79:F79"/>
    <mergeCell ref="E71:F71"/>
    <mergeCell ref="E72:F72"/>
    <mergeCell ref="E73:F73"/>
    <mergeCell ref="E74:F74"/>
    <mergeCell ref="E75:F75"/>
    <mergeCell ref="D77:F77"/>
    <mergeCell ref="D69:F69"/>
    <mergeCell ref="E70:F70"/>
    <mergeCell ref="E61:F61"/>
    <mergeCell ref="E62:F62"/>
    <mergeCell ref="E63:F63"/>
    <mergeCell ref="E64:F64"/>
    <mergeCell ref="E65:F65"/>
    <mergeCell ref="E66:F66"/>
    <mergeCell ref="E67:F67"/>
    <mergeCell ref="N51:N52"/>
    <mergeCell ref="O51:O52"/>
    <mergeCell ref="P51:P52"/>
    <mergeCell ref="D42:P42"/>
    <mergeCell ref="E43:M43"/>
    <mergeCell ref="N43:N44"/>
    <mergeCell ref="O43:O44"/>
    <mergeCell ref="P43:P44"/>
    <mergeCell ref="D50:P50"/>
    <mergeCell ref="F51:M51"/>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34.28515625" customWidth="1"/>
    <col min="3" max="3" width="43.42578125" customWidth="1"/>
    <col min="4" max="4" width="42.85546875" customWidth="1"/>
    <col min="5" max="5" width="39"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109"/>
      <c r="C1" s="9"/>
      <c r="D1" s="9"/>
      <c r="E1" s="9"/>
      <c r="F1" s="9"/>
      <c r="G1" s="9"/>
      <c r="H1" s="9"/>
      <c r="I1" s="9"/>
      <c r="J1" s="9"/>
      <c r="K1" s="9"/>
      <c r="L1" s="9"/>
      <c r="M1" s="9"/>
      <c r="N1" s="9"/>
      <c r="O1" s="9"/>
      <c r="P1" s="9"/>
      <c r="Q1" s="9"/>
      <c r="R1" s="9"/>
      <c r="S1" s="9"/>
      <c r="T1" s="110"/>
      <c r="U1" s="110"/>
      <c r="V1" s="111"/>
      <c r="W1" s="111"/>
      <c r="X1" s="111"/>
      <c r="Y1" s="111"/>
      <c r="Z1" s="111"/>
      <c r="AA1" s="111"/>
      <c r="AB1" s="111"/>
      <c r="AC1" s="111"/>
      <c r="AD1" s="111"/>
      <c r="AE1" s="111"/>
      <c r="AF1" s="111"/>
      <c r="AG1" s="111"/>
      <c r="AH1" s="111"/>
      <c r="AI1" s="111"/>
    </row>
    <row r="2" spans="1:35" ht="18.75" customHeight="1" x14ac:dyDescent="0.25">
      <c r="A2" s="9"/>
      <c r="B2" s="109"/>
      <c r="C2" s="33"/>
      <c r="D2" s="33"/>
      <c r="E2" s="33"/>
      <c r="F2" s="33"/>
      <c r="G2" s="33"/>
      <c r="H2" s="33"/>
      <c r="I2" s="33"/>
      <c r="J2" s="9"/>
      <c r="K2" s="9"/>
      <c r="L2" s="9"/>
      <c r="M2" s="9"/>
      <c r="N2" s="388" t="s">
        <v>0</v>
      </c>
      <c r="O2" s="389" t="s">
        <v>1</v>
      </c>
      <c r="P2" s="112"/>
      <c r="Q2" s="9"/>
      <c r="R2" s="9"/>
      <c r="S2" s="9"/>
      <c r="T2" s="110"/>
      <c r="U2" s="110"/>
      <c r="V2" s="111"/>
      <c r="W2" s="111"/>
      <c r="X2" s="111"/>
      <c r="Y2" s="111"/>
      <c r="Z2" s="111"/>
      <c r="AA2" s="111"/>
      <c r="AB2" s="111"/>
      <c r="AC2" s="111"/>
      <c r="AD2" s="111"/>
      <c r="AE2" s="111"/>
      <c r="AF2" s="111"/>
      <c r="AG2" s="111"/>
      <c r="AH2" s="111"/>
      <c r="AI2" s="111"/>
    </row>
    <row r="3" spans="1:35" ht="18.75" customHeight="1" x14ac:dyDescent="0.25">
      <c r="A3" s="9"/>
      <c r="B3" s="109"/>
      <c r="C3" s="33"/>
      <c r="D3" s="33"/>
      <c r="E3" s="33"/>
      <c r="F3" s="33"/>
      <c r="G3" s="33"/>
      <c r="H3" s="33"/>
      <c r="I3" s="33"/>
      <c r="J3" s="9"/>
      <c r="K3" s="9"/>
      <c r="L3" s="9"/>
      <c r="M3" s="9"/>
      <c r="N3" s="390" t="s">
        <v>2</v>
      </c>
      <c r="O3" s="391">
        <v>10</v>
      </c>
      <c r="P3" s="112"/>
      <c r="Q3" s="9"/>
      <c r="R3" s="9"/>
      <c r="S3" s="9"/>
      <c r="T3" s="110"/>
      <c r="U3" s="110"/>
      <c r="V3" s="111"/>
      <c r="W3" s="111"/>
      <c r="X3" s="111"/>
      <c r="Y3" s="111"/>
      <c r="Z3" s="111"/>
      <c r="AA3" s="111"/>
      <c r="AB3" s="111"/>
      <c r="AC3" s="111"/>
      <c r="AD3" s="111"/>
      <c r="AE3" s="111"/>
      <c r="AF3" s="111"/>
      <c r="AG3" s="111"/>
      <c r="AH3" s="111"/>
      <c r="AI3" s="111"/>
    </row>
    <row r="4" spans="1:35" ht="18.75" customHeight="1" x14ac:dyDescent="0.25">
      <c r="A4" s="9"/>
      <c r="B4" s="109"/>
      <c r="C4" s="33"/>
      <c r="D4" s="33"/>
      <c r="E4" s="33"/>
      <c r="F4" s="33"/>
      <c r="G4" s="33"/>
      <c r="H4" s="33"/>
      <c r="I4" s="33"/>
      <c r="J4" s="9"/>
      <c r="K4" s="9"/>
      <c r="L4" s="9"/>
      <c r="M4" s="9"/>
      <c r="N4" s="388" t="s">
        <v>3</v>
      </c>
      <c r="O4" s="392">
        <v>45848</v>
      </c>
      <c r="P4" s="113"/>
      <c r="Q4" s="114"/>
      <c r="R4" s="9"/>
      <c r="S4" s="9"/>
      <c r="T4" s="110"/>
      <c r="U4" s="110"/>
      <c r="V4" s="111"/>
      <c r="W4" s="111"/>
      <c r="X4" s="111"/>
      <c r="Y4" s="111"/>
      <c r="Z4" s="111"/>
      <c r="AA4" s="111"/>
      <c r="AB4" s="111"/>
      <c r="AC4" s="111"/>
      <c r="AD4" s="111"/>
      <c r="AE4" s="111"/>
      <c r="AF4" s="111"/>
      <c r="AG4" s="111"/>
      <c r="AH4" s="111"/>
      <c r="AI4" s="111"/>
    </row>
    <row r="5" spans="1:35" ht="18.75" customHeight="1" x14ac:dyDescent="0.25">
      <c r="A5" s="9"/>
      <c r="B5" s="109"/>
      <c r="C5" s="9"/>
      <c r="D5" s="9"/>
      <c r="E5" s="9"/>
      <c r="F5" s="9"/>
      <c r="G5" s="9"/>
      <c r="H5" s="9"/>
      <c r="I5" s="9"/>
      <c r="J5" s="9"/>
      <c r="K5" s="9"/>
      <c r="L5" s="9"/>
      <c r="M5" s="9"/>
      <c r="N5" s="388" t="s">
        <v>4</v>
      </c>
      <c r="O5" s="389" t="s">
        <v>1246</v>
      </c>
      <c r="P5" s="112"/>
      <c r="Q5" s="115"/>
      <c r="R5" s="9"/>
      <c r="S5" s="9"/>
      <c r="T5" s="110"/>
      <c r="U5" s="110"/>
      <c r="V5" s="111"/>
      <c r="W5" s="111"/>
      <c r="X5" s="111"/>
      <c r="Y5" s="111"/>
      <c r="Z5" s="111"/>
      <c r="AA5" s="111"/>
      <c r="AB5" s="111"/>
      <c r="AC5" s="111"/>
      <c r="AD5" s="111"/>
      <c r="AE5" s="111"/>
      <c r="AF5" s="111"/>
      <c r="AG5" s="111"/>
      <c r="AH5" s="111"/>
      <c r="AI5" s="111"/>
    </row>
    <row r="6" spans="1:35" ht="18.75" customHeight="1" x14ac:dyDescent="0.25">
      <c r="A6" s="9"/>
      <c r="B6" s="109"/>
      <c r="C6" s="9"/>
      <c r="D6" s="9"/>
      <c r="E6" s="9"/>
      <c r="F6" s="9"/>
      <c r="G6" s="9"/>
      <c r="H6" s="9"/>
      <c r="I6" s="9"/>
      <c r="J6" s="9"/>
      <c r="K6" s="9"/>
      <c r="L6" s="9"/>
      <c r="M6" s="9"/>
      <c r="N6" s="9"/>
      <c r="O6" s="9"/>
      <c r="P6" s="9"/>
      <c r="Q6" s="9"/>
      <c r="R6" s="9"/>
      <c r="S6" s="9"/>
      <c r="T6" s="110"/>
      <c r="U6" s="110"/>
      <c r="V6" s="111"/>
      <c r="W6" s="111"/>
      <c r="X6" s="111"/>
      <c r="Y6" s="111"/>
      <c r="Z6" s="111"/>
      <c r="AA6" s="111"/>
      <c r="AB6" s="111"/>
      <c r="AC6" s="111"/>
      <c r="AD6" s="111"/>
      <c r="AE6" s="111"/>
      <c r="AF6" s="111"/>
      <c r="AG6" s="111"/>
      <c r="AH6" s="111"/>
      <c r="AI6" s="111"/>
    </row>
    <row r="7" spans="1:35" ht="18.75" customHeight="1" x14ac:dyDescent="0.25">
      <c r="A7" s="9"/>
      <c r="B7" s="109"/>
      <c r="C7" s="34"/>
      <c r="D7" s="34"/>
      <c r="E7" s="34"/>
      <c r="F7" s="34"/>
      <c r="G7" s="34"/>
      <c r="H7" s="34"/>
      <c r="I7" s="34"/>
      <c r="J7" s="34"/>
      <c r="K7" s="34"/>
      <c r="L7" s="34"/>
      <c r="M7" s="34"/>
      <c r="N7" s="34"/>
      <c r="O7" s="34"/>
      <c r="P7" s="34"/>
      <c r="Q7" s="34"/>
      <c r="R7" s="9"/>
      <c r="S7" s="9"/>
      <c r="T7" s="110"/>
      <c r="U7" s="110"/>
      <c r="V7" s="111"/>
      <c r="W7" s="111"/>
      <c r="X7" s="111"/>
      <c r="Y7" s="111"/>
      <c r="Z7" s="111"/>
      <c r="AA7" s="111"/>
      <c r="AB7" s="111"/>
      <c r="AC7" s="111"/>
      <c r="AD7" s="111"/>
      <c r="AE7" s="111"/>
      <c r="AF7" s="111"/>
      <c r="AG7" s="111"/>
      <c r="AH7" s="111"/>
      <c r="AI7" s="111"/>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16" t="s">
        <v>12</v>
      </c>
      <c r="C9" s="482" t="str">
        <f>'PDI-01'!E13</f>
        <v>Gestión y Sostenibilidad Institucional</v>
      </c>
      <c r="D9" s="413"/>
      <c r="E9" s="413"/>
      <c r="F9" s="413"/>
      <c r="G9" s="413"/>
      <c r="H9" s="413"/>
      <c r="I9" s="414"/>
      <c r="J9" s="117"/>
      <c r="K9" s="117"/>
      <c r="L9" s="117"/>
      <c r="M9" s="117"/>
      <c r="N9" s="117"/>
      <c r="O9" s="117"/>
      <c r="P9" s="117"/>
      <c r="Q9" s="117"/>
      <c r="R9" s="117"/>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16" t="s">
        <v>16</v>
      </c>
      <c r="C11" s="482" t="str">
        <f>'PDI-01'!E15</f>
        <v>Gestión del Desarrollo Humano y Organizacional</v>
      </c>
      <c r="D11" s="413"/>
      <c r="E11" s="413"/>
      <c r="F11" s="413"/>
      <c r="G11" s="413"/>
      <c r="H11" s="413"/>
      <c r="I11" s="414"/>
      <c r="J11" s="117"/>
      <c r="K11" s="117"/>
      <c r="L11" s="117"/>
      <c r="M11" s="117"/>
      <c r="N11" s="117"/>
      <c r="O11" s="117"/>
      <c r="P11" s="117"/>
      <c r="Q11" s="117"/>
      <c r="R11" s="117"/>
      <c r="S11" s="15"/>
      <c r="T11" s="15"/>
      <c r="U11" s="15"/>
      <c r="V11" s="15"/>
      <c r="W11" s="15"/>
      <c r="X11" s="15"/>
      <c r="Y11" s="15"/>
      <c r="Z11" s="15"/>
      <c r="AA11" s="15"/>
      <c r="AB11" s="15"/>
      <c r="AC11" s="15"/>
      <c r="AD11" s="15"/>
      <c r="AE11" s="15"/>
      <c r="AF11" s="15"/>
      <c r="AG11" s="15"/>
      <c r="AH11" s="15"/>
      <c r="AI11" s="15"/>
    </row>
    <row r="12" spans="1:35" x14ac:dyDescent="0.25">
      <c r="A12" s="15"/>
      <c r="B12" s="118"/>
      <c r="C12" s="118"/>
      <c r="D12" s="118"/>
      <c r="E12" s="118"/>
      <c r="F12" s="118"/>
      <c r="G12" s="118"/>
      <c r="H12" s="118"/>
      <c r="I12" s="118"/>
      <c r="J12" s="118"/>
      <c r="K12" s="118"/>
      <c r="L12" s="118"/>
      <c r="M12" s="118"/>
      <c r="N12" s="118"/>
      <c r="O12" s="118"/>
      <c r="P12" s="118"/>
      <c r="Q12" s="118"/>
      <c r="R12" s="118"/>
      <c r="S12" s="15"/>
      <c r="T12" s="15"/>
      <c r="U12" s="15"/>
      <c r="V12" s="15"/>
      <c r="W12" s="15"/>
      <c r="X12" s="15"/>
      <c r="Y12" s="15"/>
      <c r="Z12" s="15"/>
      <c r="AA12" s="15"/>
      <c r="AB12" s="15"/>
      <c r="AC12" s="15"/>
      <c r="AD12" s="15"/>
      <c r="AE12" s="15"/>
      <c r="AF12" s="15"/>
      <c r="AG12" s="15"/>
      <c r="AH12" s="15"/>
      <c r="AI12" s="15"/>
    </row>
    <row r="13" spans="1:35" x14ac:dyDescent="0.25">
      <c r="A13" s="15"/>
      <c r="B13" s="116" t="s">
        <v>8</v>
      </c>
      <c r="C13" s="482" t="str">
        <f>'PDI-01'!E11</f>
        <v>Modernización y Desarrollo Organizacional (PDI2028 – GSI - 36)</v>
      </c>
      <c r="D13" s="413"/>
      <c r="E13" s="413"/>
      <c r="F13" s="413"/>
      <c r="G13" s="413"/>
      <c r="H13" s="413"/>
      <c r="I13" s="414"/>
      <c r="J13" s="117"/>
      <c r="K13" s="117"/>
      <c r="L13" s="117"/>
      <c r="M13" s="117"/>
      <c r="N13" s="117"/>
      <c r="O13" s="117"/>
      <c r="P13" s="117"/>
      <c r="Q13" s="117"/>
      <c r="R13" s="117"/>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83" t="s">
        <v>186</v>
      </c>
      <c r="C15" s="416"/>
      <c r="D15" s="484" t="s">
        <v>187</v>
      </c>
      <c r="E15" s="413"/>
      <c r="F15" s="413"/>
      <c r="G15" s="413"/>
      <c r="H15" s="413"/>
      <c r="I15" s="414"/>
      <c r="J15" s="119"/>
      <c r="K15" s="119"/>
      <c r="L15" s="119"/>
      <c r="M15" s="119"/>
      <c r="N15" s="119"/>
      <c r="O15" s="119"/>
      <c r="P15" s="119"/>
      <c r="Q15" s="119"/>
      <c r="R15" s="119"/>
      <c r="S15" s="15"/>
      <c r="T15" s="15"/>
      <c r="U15" s="15"/>
      <c r="V15" s="15"/>
      <c r="W15" s="15"/>
      <c r="X15" s="15"/>
      <c r="Y15" s="15"/>
      <c r="Z15" s="15"/>
      <c r="AA15" s="15"/>
      <c r="AB15" s="15"/>
      <c r="AC15" s="15"/>
      <c r="AD15" s="15"/>
      <c r="AE15" s="15"/>
      <c r="AF15" s="15"/>
      <c r="AG15" s="15"/>
      <c r="AH15" s="15"/>
      <c r="AI15" s="15"/>
    </row>
    <row r="16" spans="1:35" ht="21.75" customHeight="1" x14ac:dyDescent="0.25">
      <c r="A16" s="15"/>
      <c r="B16" s="485" t="s">
        <v>188</v>
      </c>
      <c r="C16" s="413"/>
      <c r="D16" s="413"/>
      <c r="E16" s="413"/>
      <c r="F16" s="413"/>
      <c r="G16" s="413"/>
      <c r="H16" s="413"/>
      <c r="I16" s="414"/>
      <c r="J16" s="120"/>
      <c r="K16" s="120"/>
      <c r="L16" s="120"/>
      <c r="M16" s="120"/>
      <c r="N16" s="120"/>
      <c r="O16" s="120"/>
      <c r="P16" s="120"/>
      <c r="Q16" s="120"/>
      <c r="R16" s="120"/>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86" t="s">
        <v>189</v>
      </c>
      <c r="C18" s="487"/>
      <c r="D18" s="487"/>
      <c r="E18" s="487"/>
      <c r="F18" s="487"/>
      <c r="G18" s="487"/>
      <c r="H18" s="487"/>
      <c r="I18" s="42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6"/>
      <c r="C19" s="470"/>
      <c r="D19" s="470"/>
      <c r="E19" s="470"/>
      <c r="F19" s="470"/>
      <c r="G19" s="470"/>
      <c r="H19" s="470"/>
      <c r="I19" s="427"/>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6"/>
      <c r="C20" s="470"/>
      <c r="D20" s="470"/>
      <c r="E20" s="470"/>
      <c r="F20" s="470"/>
      <c r="G20" s="470"/>
      <c r="H20" s="470"/>
      <c r="I20" s="427"/>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6"/>
      <c r="C21" s="470"/>
      <c r="D21" s="470"/>
      <c r="E21" s="470"/>
      <c r="F21" s="470"/>
      <c r="G21" s="470"/>
      <c r="H21" s="470"/>
      <c r="I21" s="427"/>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6"/>
      <c r="C22" s="470"/>
      <c r="D22" s="470"/>
      <c r="E22" s="470"/>
      <c r="F22" s="470"/>
      <c r="G22" s="470"/>
      <c r="H22" s="470"/>
      <c r="I22" s="427"/>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6"/>
      <c r="C23" s="470"/>
      <c r="D23" s="470"/>
      <c r="E23" s="470"/>
      <c r="F23" s="470"/>
      <c r="G23" s="470"/>
      <c r="H23" s="470"/>
      <c r="I23" s="427"/>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6"/>
      <c r="C24" s="470"/>
      <c r="D24" s="470"/>
      <c r="E24" s="470"/>
      <c r="F24" s="470"/>
      <c r="G24" s="470"/>
      <c r="H24" s="470"/>
      <c r="I24" s="427"/>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34"/>
      <c r="C25" s="450"/>
      <c r="D25" s="450"/>
      <c r="E25" s="450"/>
      <c r="F25" s="450"/>
      <c r="G25" s="450"/>
      <c r="H25" s="450"/>
      <c r="I25" s="43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5" t="s">
        <v>190</v>
      </c>
      <c r="F28" s="413"/>
      <c r="G28" s="413"/>
      <c r="H28" s="413"/>
      <c r="I28" s="414"/>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64" t="str">
        <f>CONCATENATE("Items para Plan Operativo ",'PDI-03'!E53)</f>
        <v>Items para Plan Operativo Plan operativo 1. Análisis de Empleos</v>
      </c>
      <c r="C29" s="414"/>
      <c r="D29" s="121" t="s">
        <v>191</v>
      </c>
      <c r="E29" s="121" t="s">
        <v>192</v>
      </c>
      <c r="F29" s="121" t="s">
        <v>193</v>
      </c>
      <c r="G29" s="121" t="s">
        <v>194</v>
      </c>
      <c r="H29" s="121" t="s">
        <v>195</v>
      </c>
      <c r="I29" s="41" t="s">
        <v>196</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21">
        <v>1</v>
      </c>
      <c r="C30" s="122" t="s">
        <v>197</v>
      </c>
      <c r="D30" s="123" t="s">
        <v>198</v>
      </c>
      <c r="E30" s="124">
        <v>49307740</v>
      </c>
      <c r="F30" s="125">
        <f t="shared" ref="F30:F38" si="0">+E30*1.032</f>
        <v>50885587.68</v>
      </c>
      <c r="G30" s="125">
        <f t="shared" ref="G30:H30" si="1">+F30*1.03</f>
        <v>52412155.310400002</v>
      </c>
      <c r="H30" s="125">
        <f t="shared" si="1"/>
        <v>53984519.969712004</v>
      </c>
      <c r="I30" s="126">
        <f t="shared" ref="I30:I39" si="2">E30+F30+G30+H30</f>
        <v>206590002.96011204</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21">
        <v>2</v>
      </c>
      <c r="C31" s="122" t="s">
        <v>199</v>
      </c>
      <c r="D31" s="123"/>
      <c r="E31" s="125">
        <v>0</v>
      </c>
      <c r="F31" s="125">
        <f t="shared" si="0"/>
        <v>0</v>
      </c>
      <c r="G31" s="125">
        <f t="shared" ref="G31:H31" si="3">+F31*1.03</f>
        <v>0</v>
      </c>
      <c r="H31" s="125">
        <f t="shared" si="3"/>
        <v>0</v>
      </c>
      <c r="I31" s="126">
        <f t="shared" si="2"/>
        <v>0</v>
      </c>
      <c r="J31" s="18"/>
      <c r="K31" s="18"/>
      <c r="L31" s="18"/>
      <c r="M31" s="127"/>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21">
        <v>3</v>
      </c>
      <c r="C32" s="122" t="s">
        <v>200</v>
      </c>
      <c r="D32" s="123"/>
      <c r="E32" s="125">
        <v>0</v>
      </c>
      <c r="F32" s="125">
        <f t="shared" si="0"/>
        <v>0</v>
      </c>
      <c r="G32" s="125">
        <f t="shared" ref="G32:H32" si="4">+F32*1.03</f>
        <v>0</v>
      </c>
      <c r="H32" s="125">
        <f t="shared" si="4"/>
        <v>0</v>
      </c>
      <c r="I32" s="126">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21">
        <v>4</v>
      </c>
      <c r="C33" s="122" t="s">
        <v>201</v>
      </c>
      <c r="D33" s="123"/>
      <c r="E33" s="125">
        <v>0</v>
      </c>
      <c r="F33" s="125">
        <f t="shared" si="0"/>
        <v>0</v>
      </c>
      <c r="G33" s="125">
        <f t="shared" ref="G33:H33" si="5">+F33*1.03</f>
        <v>0</v>
      </c>
      <c r="H33" s="125">
        <f t="shared" si="5"/>
        <v>0</v>
      </c>
      <c r="I33" s="126">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21">
        <v>5</v>
      </c>
      <c r="C34" s="122" t="s">
        <v>202</v>
      </c>
      <c r="D34" s="123"/>
      <c r="E34" s="125">
        <v>0</v>
      </c>
      <c r="F34" s="125">
        <f t="shared" si="0"/>
        <v>0</v>
      </c>
      <c r="G34" s="125">
        <f t="shared" ref="G34:H34" si="6">+F34*1.03</f>
        <v>0</v>
      </c>
      <c r="H34" s="125">
        <f t="shared" si="6"/>
        <v>0</v>
      </c>
      <c r="I34" s="126">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21">
        <v>6</v>
      </c>
      <c r="C35" s="122" t="s">
        <v>203</v>
      </c>
      <c r="D35" s="123" t="s">
        <v>204</v>
      </c>
      <c r="E35" s="124">
        <v>13269410</v>
      </c>
      <c r="F35" s="125">
        <f t="shared" si="0"/>
        <v>13694031.120000001</v>
      </c>
      <c r="G35" s="125">
        <f t="shared" ref="G35:H35" si="7">+F35*1.03</f>
        <v>14104852.053600002</v>
      </c>
      <c r="H35" s="125">
        <f t="shared" si="7"/>
        <v>14527997.615208002</v>
      </c>
      <c r="I35" s="126">
        <f t="shared" si="2"/>
        <v>55596290.788808003</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21">
        <v>7</v>
      </c>
      <c r="C36" s="122" t="s">
        <v>205</v>
      </c>
      <c r="D36" s="123"/>
      <c r="E36" s="125">
        <v>0</v>
      </c>
      <c r="F36" s="125">
        <f t="shared" si="0"/>
        <v>0</v>
      </c>
      <c r="G36" s="125">
        <f t="shared" ref="G36:H36" si="8">+F36*1.03</f>
        <v>0</v>
      </c>
      <c r="H36" s="125">
        <f t="shared" si="8"/>
        <v>0</v>
      </c>
      <c r="I36" s="126">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21">
        <v>8</v>
      </c>
      <c r="C37" s="122" t="s">
        <v>206</v>
      </c>
      <c r="D37" s="123"/>
      <c r="E37" s="125">
        <v>0</v>
      </c>
      <c r="F37" s="125">
        <f t="shared" si="0"/>
        <v>0</v>
      </c>
      <c r="G37" s="125">
        <f t="shared" ref="G37:H37" si="9">+F37*1.03</f>
        <v>0</v>
      </c>
      <c r="H37" s="125">
        <f t="shared" si="9"/>
        <v>0</v>
      </c>
      <c r="I37" s="126">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21">
        <v>9</v>
      </c>
      <c r="C38" s="122" t="s">
        <v>207</v>
      </c>
      <c r="D38" s="123"/>
      <c r="E38" s="125">
        <v>0</v>
      </c>
      <c r="F38" s="125">
        <f t="shared" si="0"/>
        <v>0</v>
      </c>
      <c r="G38" s="125">
        <f t="shared" ref="G38:H38" si="10">+F38*1.03</f>
        <v>0</v>
      </c>
      <c r="H38" s="125">
        <f t="shared" si="10"/>
        <v>0</v>
      </c>
      <c r="I38" s="126">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88" t="s">
        <v>196</v>
      </c>
      <c r="D39" s="414"/>
      <c r="E39" s="128">
        <f t="shared" ref="E39:H39" si="11">SUM(E30:E38)</f>
        <v>62577150</v>
      </c>
      <c r="F39" s="128">
        <f t="shared" si="11"/>
        <v>64579618.799999997</v>
      </c>
      <c r="G39" s="128">
        <f t="shared" si="11"/>
        <v>66517007.364000008</v>
      </c>
      <c r="H39" s="128">
        <f t="shared" si="11"/>
        <v>68512517.584920004</v>
      </c>
      <c r="I39" s="128">
        <f t="shared" si="2"/>
        <v>262186293.74892002</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29"/>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69" t="s">
        <v>1225</v>
      </c>
      <c r="C41" s="470"/>
      <c r="D41" s="470"/>
      <c r="E41" s="470"/>
      <c r="F41" s="470"/>
      <c r="G41" s="470"/>
      <c r="H41" s="470"/>
      <c r="I41" s="47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30"/>
      <c r="C42" s="18"/>
      <c r="D42" s="18"/>
      <c r="E42" s="35"/>
      <c r="F42" s="131"/>
      <c r="G42" s="131"/>
      <c r="H42" s="131"/>
      <c r="I42" s="131"/>
      <c r="J42" s="131"/>
      <c r="K42" s="131"/>
      <c r="L42" s="131"/>
      <c r="M42" s="131"/>
      <c r="N42" s="131"/>
      <c r="O42" s="131"/>
      <c r="P42" s="131"/>
      <c r="Q42" s="131"/>
      <c r="R42" s="131"/>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5" t="s">
        <v>190</v>
      </c>
      <c r="F43" s="413"/>
      <c r="G43" s="413"/>
      <c r="H43" s="413"/>
      <c r="I43" s="414"/>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0.75" customHeight="1" x14ac:dyDescent="0.3">
      <c r="A44" s="18"/>
      <c r="B44" s="464" t="str">
        <f>CONCATENATE("Items para Plan Operativo ",'PDI-03'!E54)</f>
        <v>Items para Plan Operativo Plan operativo 2. Fortalecimiento Organizacional</v>
      </c>
      <c r="C44" s="414"/>
      <c r="D44" s="121" t="s">
        <v>191</v>
      </c>
      <c r="E44" s="121" t="s">
        <v>192</v>
      </c>
      <c r="F44" s="121" t="s">
        <v>193</v>
      </c>
      <c r="G44" s="121" t="s">
        <v>194</v>
      </c>
      <c r="H44" s="121" t="s">
        <v>195</v>
      </c>
      <c r="I44" s="41" t="s">
        <v>196</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21">
        <v>1</v>
      </c>
      <c r="C45" s="122" t="s">
        <v>197</v>
      </c>
      <c r="D45" s="123"/>
      <c r="E45" s="125">
        <v>0</v>
      </c>
      <c r="F45" s="125">
        <f t="shared" ref="F45:F53" si="12">+E45*1.032</f>
        <v>0</v>
      </c>
      <c r="G45" s="125">
        <f t="shared" ref="G45:H45" si="13">+F45*1.03</f>
        <v>0</v>
      </c>
      <c r="H45" s="125">
        <f t="shared" si="13"/>
        <v>0</v>
      </c>
      <c r="I45" s="126">
        <f t="shared" ref="I45:I54" si="14">E45+F45+G45+H45</f>
        <v>0</v>
      </c>
      <c r="J45" s="18"/>
      <c r="K45" s="18"/>
      <c r="L45" s="18"/>
      <c r="M45" s="18"/>
      <c r="N45" s="18"/>
      <c r="O45" s="18"/>
      <c r="P45" s="18"/>
      <c r="Q45" s="18"/>
      <c r="R45" s="18"/>
      <c r="S45" s="18"/>
      <c r="T45" s="132"/>
      <c r="U45" s="20"/>
      <c r="V45" s="20"/>
      <c r="W45" s="20"/>
      <c r="X45" s="20"/>
      <c r="Y45" s="20"/>
      <c r="Z45" s="20"/>
      <c r="AA45" s="20"/>
      <c r="AB45" s="20"/>
      <c r="AC45" s="20"/>
      <c r="AD45" s="20"/>
      <c r="AE45" s="20"/>
      <c r="AF45" s="20"/>
      <c r="AG45" s="20"/>
      <c r="AH45" s="20"/>
      <c r="AI45" s="20"/>
    </row>
    <row r="46" spans="1:35" ht="15.75" customHeight="1" x14ac:dyDescent="0.3">
      <c r="A46" s="18"/>
      <c r="B46" s="121">
        <v>2</v>
      </c>
      <c r="C46" s="122" t="s">
        <v>199</v>
      </c>
      <c r="D46" s="123"/>
      <c r="E46" s="125">
        <v>0</v>
      </c>
      <c r="F46" s="125">
        <f t="shared" si="12"/>
        <v>0</v>
      </c>
      <c r="G46" s="125">
        <f t="shared" ref="G46:H46" si="15">+F46*1.03</f>
        <v>0</v>
      </c>
      <c r="H46" s="125">
        <f t="shared" si="15"/>
        <v>0</v>
      </c>
      <c r="I46" s="126">
        <f t="shared" si="14"/>
        <v>0</v>
      </c>
      <c r="J46" s="18"/>
      <c r="K46" s="18"/>
      <c r="L46" s="18"/>
      <c r="M46" s="18"/>
      <c r="N46" s="18"/>
      <c r="O46" s="18"/>
      <c r="P46" s="18"/>
      <c r="Q46" s="18"/>
      <c r="R46" s="18"/>
      <c r="S46" s="18"/>
      <c r="T46" s="133"/>
      <c r="U46" s="134"/>
      <c r="V46" s="134"/>
      <c r="W46" s="134"/>
      <c r="X46" s="20"/>
      <c r="Y46" s="20"/>
      <c r="Z46" s="20"/>
      <c r="AA46" s="20"/>
      <c r="AB46" s="20"/>
      <c r="AC46" s="20"/>
      <c r="AD46" s="20"/>
      <c r="AE46" s="20"/>
      <c r="AF46" s="20"/>
      <c r="AG46" s="20"/>
      <c r="AH46" s="20"/>
      <c r="AI46" s="20"/>
    </row>
    <row r="47" spans="1:35" ht="15.75" customHeight="1" x14ac:dyDescent="0.3">
      <c r="A47" s="18"/>
      <c r="B47" s="121">
        <v>3</v>
      </c>
      <c r="C47" s="122" t="s">
        <v>200</v>
      </c>
      <c r="D47" s="123"/>
      <c r="E47" s="125">
        <v>0</v>
      </c>
      <c r="F47" s="125">
        <f t="shared" si="12"/>
        <v>0</v>
      </c>
      <c r="G47" s="125">
        <f t="shared" ref="G47:H47" si="16">+F47*1.03</f>
        <v>0</v>
      </c>
      <c r="H47" s="125">
        <f t="shared" si="16"/>
        <v>0</v>
      </c>
      <c r="I47" s="126">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21">
        <v>4</v>
      </c>
      <c r="C48" s="122" t="s">
        <v>201</v>
      </c>
      <c r="D48" s="123"/>
      <c r="E48" s="125">
        <v>0</v>
      </c>
      <c r="F48" s="125">
        <f t="shared" si="12"/>
        <v>0</v>
      </c>
      <c r="G48" s="125">
        <f t="shared" ref="G48:H48" si="17">+F48*1.03</f>
        <v>0</v>
      </c>
      <c r="H48" s="125">
        <f t="shared" si="17"/>
        <v>0</v>
      </c>
      <c r="I48" s="126">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21">
        <v>5</v>
      </c>
      <c r="C49" s="122" t="s">
        <v>202</v>
      </c>
      <c r="D49" s="123"/>
      <c r="E49" s="125">
        <v>0</v>
      </c>
      <c r="F49" s="125">
        <f t="shared" si="12"/>
        <v>0</v>
      </c>
      <c r="G49" s="125">
        <f t="shared" ref="G49:H49" si="18">+F49*1.03</f>
        <v>0</v>
      </c>
      <c r="H49" s="125">
        <f t="shared" si="18"/>
        <v>0</v>
      </c>
      <c r="I49" s="126">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21">
        <v>6</v>
      </c>
      <c r="C50" s="122" t="s">
        <v>203</v>
      </c>
      <c r="D50" s="123"/>
      <c r="E50" s="125">
        <v>0</v>
      </c>
      <c r="F50" s="125">
        <f t="shared" si="12"/>
        <v>0</v>
      </c>
      <c r="G50" s="125">
        <f t="shared" ref="G50:H50" si="19">+F50*1.03</f>
        <v>0</v>
      </c>
      <c r="H50" s="125">
        <f t="shared" si="19"/>
        <v>0</v>
      </c>
      <c r="I50" s="126">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21">
        <v>7</v>
      </c>
      <c r="C51" s="122" t="s">
        <v>205</v>
      </c>
      <c r="D51" s="123"/>
      <c r="E51" s="125">
        <v>0</v>
      </c>
      <c r="F51" s="125">
        <f t="shared" si="12"/>
        <v>0</v>
      </c>
      <c r="G51" s="125">
        <f t="shared" ref="G51:H51" si="20">+F51*1.03</f>
        <v>0</v>
      </c>
      <c r="H51" s="125">
        <f t="shared" si="20"/>
        <v>0</v>
      </c>
      <c r="I51" s="126">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21">
        <v>8</v>
      </c>
      <c r="C52" s="122" t="s">
        <v>206</v>
      </c>
      <c r="D52" s="123"/>
      <c r="E52" s="125">
        <v>0</v>
      </c>
      <c r="F52" s="125">
        <f t="shared" si="12"/>
        <v>0</v>
      </c>
      <c r="G52" s="125">
        <f t="shared" ref="G52:H52" si="21">+F52*1.03</f>
        <v>0</v>
      </c>
      <c r="H52" s="125">
        <f t="shared" si="21"/>
        <v>0</v>
      </c>
      <c r="I52" s="126">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21">
        <v>9</v>
      </c>
      <c r="C53" s="122" t="s">
        <v>207</v>
      </c>
      <c r="D53" s="123"/>
      <c r="E53" s="125">
        <v>0</v>
      </c>
      <c r="F53" s="125">
        <f t="shared" si="12"/>
        <v>0</v>
      </c>
      <c r="G53" s="125">
        <f t="shared" ref="G53:H53" si="22">+F53*1.03</f>
        <v>0</v>
      </c>
      <c r="H53" s="125">
        <f t="shared" si="22"/>
        <v>0</v>
      </c>
      <c r="I53" s="126">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88" t="s">
        <v>196</v>
      </c>
      <c r="D54" s="414"/>
      <c r="E54" s="128">
        <f t="shared" ref="E54:H54" si="23">SUM(E45:E53)</f>
        <v>0</v>
      </c>
      <c r="F54" s="128">
        <f t="shared" si="23"/>
        <v>0</v>
      </c>
      <c r="G54" s="128">
        <f t="shared" si="23"/>
        <v>0</v>
      </c>
      <c r="H54" s="128">
        <f t="shared" si="23"/>
        <v>0</v>
      </c>
      <c r="I54" s="128">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29"/>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69" t="s">
        <v>1225</v>
      </c>
      <c r="C56" s="470"/>
      <c r="D56" s="470"/>
      <c r="E56" s="470"/>
      <c r="F56" s="470"/>
      <c r="G56" s="470"/>
      <c r="H56" s="470"/>
      <c r="I56" s="47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5" t="s">
        <v>190</v>
      </c>
      <c r="F58" s="413"/>
      <c r="G58" s="413"/>
      <c r="H58" s="413"/>
      <c r="I58" s="414"/>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32.25" customHeight="1" x14ac:dyDescent="0.3">
      <c r="A59" s="15"/>
      <c r="B59" s="464" t="str">
        <f>CONCATENATE("Items para Plan Operativo ",'PDI-03'!E55)</f>
        <v>Items para Plan Operativo Plan operativo 3. Mejoramiento organizacional</v>
      </c>
      <c r="C59" s="414"/>
      <c r="D59" s="121" t="s">
        <v>191</v>
      </c>
      <c r="E59" s="121" t="s">
        <v>192</v>
      </c>
      <c r="F59" s="121" t="s">
        <v>193</v>
      </c>
      <c r="G59" s="121" t="s">
        <v>194</v>
      </c>
      <c r="H59" s="121" t="s">
        <v>195</v>
      </c>
      <c r="I59" s="41" t="s">
        <v>196</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21">
        <v>1</v>
      </c>
      <c r="C60" s="122" t="s">
        <v>197</v>
      </c>
      <c r="D60" s="123" t="s">
        <v>208</v>
      </c>
      <c r="E60" s="125">
        <v>6043361</v>
      </c>
      <c r="F60" s="125">
        <f t="shared" ref="F60:F68" si="24">+E60*1.032</f>
        <v>6236748.5520000001</v>
      </c>
      <c r="G60" s="125">
        <f t="shared" ref="G60:H60" si="25">+F60*1.03</f>
        <v>6423851.00856</v>
      </c>
      <c r="H60" s="125">
        <f t="shared" si="25"/>
        <v>6616566.5388168003</v>
      </c>
      <c r="I60" s="126">
        <f t="shared" ref="I60:I69" si="26">E60+F60+G60+H60</f>
        <v>25320527.099376805</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21">
        <v>2</v>
      </c>
      <c r="C61" s="122" t="s">
        <v>199</v>
      </c>
      <c r="D61" s="123"/>
      <c r="E61" s="125">
        <v>0</v>
      </c>
      <c r="F61" s="125">
        <f t="shared" si="24"/>
        <v>0</v>
      </c>
      <c r="G61" s="125">
        <f t="shared" ref="G61:H61" si="27">+F61*1.03</f>
        <v>0</v>
      </c>
      <c r="H61" s="125">
        <f t="shared" si="27"/>
        <v>0</v>
      </c>
      <c r="I61" s="126">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21">
        <v>3</v>
      </c>
      <c r="C62" s="122" t="s">
        <v>200</v>
      </c>
      <c r="D62" s="123"/>
      <c r="E62" s="125">
        <v>0</v>
      </c>
      <c r="F62" s="125">
        <f t="shared" si="24"/>
        <v>0</v>
      </c>
      <c r="G62" s="125">
        <f t="shared" ref="G62:H62" si="28">+F62*1.03</f>
        <v>0</v>
      </c>
      <c r="H62" s="125">
        <f t="shared" si="28"/>
        <v>0</v>
      </c>
      <c r="I62" s="126">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21">
        <v>4</v>
      </c>
      <c r="C63" s="122" t="s">
        <v>201</v>
      </c>
      <c r="D63" s="123" t="s">
        <v>1226</v>
      </c>
      <c r="E63" s="125">
        <v>2000000</v>
      </c>
      <c r="F63" s="125">
        <f t="shared" si="24"/>
        <v>2064000</v>
      </c>
      <c r="G63" s="125">
        <f t="shared" ref="G63:H63" si="29">+F63*1.03</f>
        <v>2125920</v>
      </c>
      <c r="H63" s="125">
        <f t="shared" si="29"/>
        <v>2189697.6</v>
      </c>
      <c r="I63" s="126">
        <f t="shared" si="26"/>
        <v>8379617.5999999996</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21">
        <v>5</v>
      </c>
      <c r="C64" s="122" t="s">
        <v>202</v>
      </c>
      <c r="D64" s="123"/>
      <c r="E64" s="125">
        <v>0</v>
      </c>
      <c r="F64" s="125">
        <f t="shared" si="24"/>
        <v>0</v>
      </c>
      <c r="G64" s="125">
        <f t="shared" ref="G64:H64" si="30">+F64*1.03</f>
        <v>0</v>
      </c>
      <c r="H64" s="125">
        <f t="shared" si="30"/>
        <v>0</v>
      </c>
      <c r="I64" s="126">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21">
        <f t="shared" ref="B65:B68" si="31">1+B64</f>
        <v>6</v>
      </c>
      <c r="C65" s="122" t="s">
        <v>203</v>
      </c>
      <c r="D65" s="123"/>
      <c r="E65" s="125">
        <v>0</v>
      </c>
      <c r="F65" s="125">
        <f t="shared" si="24"/>
        <v>0</v>
      </c>
      <c r="G65" s="125">
        <f t="shared" ref="G65:H65" si="32">+F65*1.03</f>
        <v>0</v>
      </c>
      <c r="H65" s="125">
        <f t="shared" si="32"/>
        <v>0</v>
      </c>
      <c r="I65" s="126">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21">
        <f t="shared" si="31"/>
        <v>7</v>
      </c>
      <c r="C66" s="122" t="s">
        <v>205</v>
      </c>
      <c r="D66" s="94"/>
      <c r="E66" s="125">
        <v>0</v>
      </c>
      <c r="F66" s="125">
        <f t="shared" si="24"/>
        <v>0</v>
      </c>
      <c r="G66" s="125">
        <f t="shared" ref="G66:H66" si="33">+F66*1.03</f>
        <v>0</v>
      </c>
      <c r="H66" s="125">
        <f t="shared" si="33"/>
        <v>0</v>
      </c>
      <c r="I66" s="126">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21">
        <f t="shared" si="31"/>
        <v>8</v>
      </c>
      <c r="C67" s="122" t="s">
        <v>206</v>
      </c>
      <c r="D67" s="123"/>
      <c r="E67" s="125">
        <v>0</v>
      </c>
      <c r="F67" s="125">
        <f t="shared" si="24"/>
        <v>0</v>
      </c>
      <c r="G67" s="125">
        <f t="shared" ref="G67:H67" si="34">+F67*1.03</f>
        <v>0</v>
      </c>
      <c r="H67" s="125">
        <f t="shared" si="34"/>
        <v>0</v>
      </c>
      <c r="I67" s="126">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21">
        <f t="shared" si="31"/>
        <v>9</v>
      </c>
      <c r="C68" s="122" t="s">
        <v>207</v>
      </c>
      <c r="D68" s="123"/>
      <c r="E68" s="125">
        <v>0</v>
      </c>
      <c r="F68" s="125">
        <f t="shared" si="24"/>
        <v>0</v>
      </c>
      <c r="G68" s="125">
        <f t="shared" ref="G68:H68" si="35">+F68*1.03</f>
        <v>0</v>
      </c>
      <c r="H68" s="125">
        <f t="shared" si="35"/>
        <v>0</v>
      </c>
      <c r="I68" s="126">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88" t="s">
        <v>196</v>
      </c>
      <c r="D69" s="414"/>
      <c r="E69" s="128">
        <f t="shared" ref="E69:H69" si="36">SUM(E60:E68)</f>
        <v>8043361</v>
      </c>
      <c r="F69" s="128">
        <f t="shared" si="36"/>
        <v>8300748.5520000001</v>
      </c>
      <c r="G69" s="128">
        <f t="shared" si="36"/>
        <v>8549771.00856</v>
      </c>
      <c r="H69" s="128">
        <f t="shared" si="36"/>
        <v>8806264.1388168</v>
      </c>
      <c r="I69" s="128">
        <f t="shared" si="26"/>
        <v>33700144.699376807</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29"/>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469" t="s">
        <v>1225</v>
      </c>
      <c r="C72" s="470"/>
      <c r="D72" s="470"/>
      <c r="E72" s="470"/>
      <c r="F72" s="470"/>
      <c r="G72" s="470"/>
      <c r="H72" s="470"/>
      <c r="I72" s="47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15" t="s">
        <v>190</v>
      </c>
      <c r="F74" s="413"/>
      <c r="G74" s="413"/>
      <c r="H74" s="413"/>
      <c r="I74" s="414"/>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32.25" customHeight="1" x14ac:dyDescent="0.3">
      <c r="A75" s="15"/>
      <c r="B75" s="464" t="str">
        <f>CONCATENATE("Items para Plan Operativo ",'PDI-03'!E56)</f>
        <v>Items para Plan Operativo Plan Operativo 4. Análisis técnico y financiero para vinculación docente</v>
      </c>
      <c r="C75" s="414"/>
      <c r="D75" s="121" t="s">
        <v>191</v>
      </c>
      <c r="E75" s="121" t="s">
        <v>192</v>
      </c>
      <c r="F75" s="121" t="s">
        <v>193</v>
      </c>
      <c r="G75" s="121" t="s">
        <v>194</v>
      </c>
      <c r="H75" s="121" t="s">
        <v>195</v>
      </c>
      <c r="I75" s="41" t="s">
        <v>196</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21">
        <v>1</v>
      </c>
      <c r="C76" s="122" t="s">
        <v>197</v>
      </c>
      <c r="D76" s="123"/>
      <c r="E76" s="125">
        <v>0</v>
      </c>
      <c r="F76" s="125">
        <f t="shared" ref="F76:F84" si="37">+E76*1.032</f>
        <v>0</v>
      </c>
      <c r="G76" s="125">
        <f t="shared" ref="G76:H76" si="38">+F76*1.03</f>
        <v>0</v>
      </c>
      <c r="H76" s="125">
        <f t="shared" si="38"/>
        <v>0</v>
      </c>
      <c r="I76" s="126">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21">
        <v>2</v>
      </c>
      <c r="C77" s="122" t="s">
        <v>199</v>
      </c>
      <c r="D77" s="123"/>
      <c r="E77" s="125">
        <v>0</v>
      </c>
      <c r="F77" s="125">
        <f t="shared" si="37"/>
        <v>0</v>
      </c>
      <c r="G77" s="125">
        <f t="shared" ref="G77:H77" si="40">+F77*1.03</f>
        <v>0</v>
      </c>
      <c r="H77" s="125">
        <f t="shared" si="40"/>
        <v>0</v>
      </c>
      <c r="I77" s="126">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21">
        <v>3</v>
      </c>
      <c r="C78" s="122" t="s">
        <v>200</v>
      </c>
      <c r="D78" s="123"/>
      <c r="E78" s="125">
        <v>0</v>
      </c>
      <c r="F78" s="125">
        <f t="shared" si="37"/>
        <v>0</v>
      </c>
      <c r="G78" s="125">
        <f t="shared" ref="G78:H78" si="41">+F78*1.03</f>
        <v>0</v>
      </c>
      <c r="H78" s="125">
        <f t="shared" si="41"/>
        <v>0</v>
      </c>
      <c r="I78" s="126">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21">
        <v>4</v>
      </c>
      <c r="C79" s="122" t="s">
        <v>201</v>
      </c>
      <c r="D79" s="123"/>
      <c r="E79" s="125">
        <v>0</v>
      </c>
      <c r="F79" s="125">
        <f t="shared" si="37"/>
        <v>0</v>
      </c>
      <c r="G79" s="125">
        <f t="shared" ref="G79:H79" si="42">+F79*1.03</f>
        <v>0</v>
      </c>
      <c r="H79" s="125">
        <f t="shared" si="42"/>
        <v>0</v>
      </c>
      <c r="I79" s="126">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21">
        <v>5</v>
      </c>
      <c r="C80" s="122" t="s">
        <v>202</v>
      </c>
      <c r="D80" s="123"/>
      <c r="E80" s="125">
        <v>0</v>
      </c>
      <c r="F80" s="125">
        <f t="shared" si="37"/>
        <v>0</v>
      </c>
      <c r="G80" s="125">
        <f t="shared" ref="G80:H80" si="43">+F80*1.03</f>
        <v>0</v>
      </c>
      <c r="H80" s="125">
        <f t="shared" si="43"/>
        <v>0</v>
      </c>
      <c r="I80" s="126">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21">
        <f t="shared" ref="B81:B84" si="44">1+B80</f>
        <v>6</v>
      </c>
      <c r="C81" s="122" t="s">
        <v>203</v>
      </c>
      <c r="D81" s="123"/>
      <c r="E81" s="125">
        <v>0</v>
      </c>
      <c r="F81" s="125">
        <f t="shared" si="37"/>
        <v>0</v>
      </c>
      <c r="G81" s="125">
        <f t="shared" ref="G81:H81" si="45">+F81*1.03</f>
        <v>0</v>
      </c>
      <c r="H81" s="125">
        <f t="shared" si="45"/>
        <v>0</v>
      </c>
      <c r="I81" s="126">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21">
        <f t="shared" si="44"/>
        <v>7</v>
      </c>
      <c r="C82" s="122" t="s">
        <v>205</v>
      </c>
      <c r="D82" s="94"/>
      <c r="E82" s="125">
        <v>0</v>
      </c>
      <c r="F82" s="125">
        <f t="shared" si="37"/>
        <v>0</v>
      </c>
      <c r="G82" s="125">
        <f t="shared" ref="G82:H82" si="46">+F82*1.03</f>
        <v>0</v>
      </c>
      <c r="H82" s="125">
        <f t="shared" si="46"/>
        <v>0</v>
      </c>
      <c r="I82" s="126">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21">
        <f t="shared" si="44"/>
        <v>8</v>
      </c>
      <c r="C83" s="122" t="s">
        <v>206</v>
      </c>
      <c r="D83" s="123"/>
      <c r="E83" s="125">
        <v>0</v>
      </c>
      <c r="F83" s="125">
        <f t="shared" si="37"/>
        <v>0</v>
      </c>
      <c r="G83" s="125">
        <f t="shared" ref="G83:H83" si="47">+F83*1.03</f>
        <v>0</v>
      </c>
      <c r="H83" s="125">
        <f t="shared" si="47"/>
        <v>0</v>
      </c>
      <c r="I83" s="126">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21">
        <f t="shared" si="44"/>
        <v>9</v>
      </c>
      <c r="C84" s="122" t="s">
        <v>207</v>
      </c>
      <c r="D84" s="123"/>
      <c r="E84" s="125">
        <v>0</v>
      </c>
      <c r="F84" s="125">
        <f t="shared" si="37"/>
        <v>0</v>
      </c>
      <c r="G84" s="125">
        <f t="shared" ref="G84:H84" si="48">+F84*1.03</f>
        <v>0</v>
      </c>
      <c r="H84" s="125">
        <f t="shared" si="48"/>
        <v>0</v>
      </c>
      <c r="I84" s="126">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488" t="s">
        <v>196</v>
      </c>
      <c r="D85" s="414"/>
      <c r="E85" s="128">
        <f t="shared" ref="E85:H85" si="49">SUM(E76:E84)</f>
        <v>0</v>
      </c>
      <c r="F85" s="128">
        <f t="shared" si="49"/>
        <v>0</v>
      </c>
      <c r="G85" s="128">
        <f t="shared" si="49"/>
        <v>0</v>
      </c>
      <c r="H85" s="128">
        <f t="shared" si="49"/>
        <v>0</v>
      </c>
      <c r="I85" s="128">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69" t="s">
        <v>1225</v>
      </c>
      <c r="C88" s="470"/>
      <c r="D88" s="470"/>
      <c r="E88" s="470"/>
      <c r="F88" s="470"/>
      <c r="G88" s="470"/>
      <c r="H88" s="470"/>
      <c r="I88" s="47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15" t="s">
        <v>190</v>
      </c>
      <c r="F91" s="413"/>
      <c r="G91" s="413"/>
      <c r="H91" s="413"/>
      <c r="I91" s="414"/>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64" t="str">
        <f>CONCATENATE("Items para Plan Operativo ",'PDI-03'!E57)</f>
        <v xml:space="preserve">Items para Plan Operativo </v>
      </c>
      <c r="C92" s="414"/>
      <c r="D92" s="121" t="s">
        <v>191</v>
      </c>
      <c r="E92" s="121" t="s">
        <v>192</v>
      </c>
      <c r="F92" s="121" t="s">
        <v>193</v>
      </c>
      <c r="G92" s="121" t="s">
        <v>194</v>
      </c>
      <c r="H92" s="121" t="s">
        <v>195</v>
      </c>
      <c r="I92" s="41" t="s">
        <v>196</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21">
        <v>1</v>
      </c>
      <c r="C93" s="122" t="s">
        <v>197</v>
      </c>
      <c r="D93" s="123"/>
      <c r="E93" s="125">
        <v>0</v>
      </c>
      <c r="F93" s="125">
        <f t="shared" ref="F93:F101" si="50">+E93*1.032</f>
        <v>0</v>
      </c>
      <c r="G93" s="125">
        <f t="shared" ref="G93:H93" si="51">+F93*1.03</f>
        <v>0</v>
      </c>
      <c r="H93" s="125">
        <f t="shared" si="51"/>
        <v>0</v>
      </c>
      <c r="I93" s="126">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21">
        <v>2</v>
      </c>
      <c r="C94" s="122" t="s">
        <v>199</v>
      </c>
      <c r="D94" s="123"/>
      <c r="E94" s="125">
        <v>0</v>
      </c>
      <c r="F94" s="125">
        <f t="shared" si="50"/>
        <v>0</v>
      </c>
      <c r="G94" s="125">
        <f t="shared" ref="G94:H94" si="53">+F94*1.03</f>
        <v>0</v>
      </c>
      <c r="H94" s="125">
        <f t="shared" si="53"/>
        <v>0</v>
      </c>
      <c r="I94" s="126">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21">
        <v>3</v>
      </c>
      <c r="C95" s="122" t="s">
        <v>200</v>
      </c>
      <c r="D95" s="123"/>
      <c r="E95" s="125">
        <v>0</v>
      </c>
      <c r="F95" s="125">
        <f t="shared" si="50"/>
        <v>0</v>
      </c>
      <c r="G95" s="125">
        <f t="shared" ref="G95:H95" si="54">+F95*1.03</f>
        <v>0</v>
      </c>
      <c r="H95" s="125">
        <f t="shared" si="54"/>
        <v>0</v>
      </c>
      <c r="I95" s="126">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21">
        <v>4</v>
      </c>
      <c r="C96" s="122" t="s">
        <v>201</v>
      </c>
      <c r="D96" s="123"/>
      <c r="E96" s="125">
        <v>0</v>
      </c>
      <c r="F96" s="125">
        <f t="shared" si="50"/>
        <v>0</v>
      </c>
      <c r="G96" s="125">
        <f t="shared" ref="G96:H96" si="55">+F96*1.03</f>
        <v>0</v>
      </c>
      <c r="H96" s="125">
        <f t="shared" si="55"/>
        <v>0</v>
      </c>
      <c r="I96" s="126">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21">
        <v>5</v>
      </c>
      <c r="C97" s="122" t="s">
        <v>202</v>
      </c>
      <c r="D97" s="123"/>
      <c r="E97" s="125">
        <v>0</v>
      </c>
      <c r="F97" s="125">
        <f t="shared" si="50"/>
        <v>0</v>
      </c>
      <c r="G97" s="125">
        <f t="shared" ref="G97:H97" si="56">+F97*1.03</f>
        <v>0</v>
      </c>
      <c r="H97" s="125">
        <f t="shared" si="56"/>
        <v>0</v>
      </c>
      <c r="I97" s="126">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21">
        <f t="shared" ref="B98:B101" si="57">1+B97</f>
        <v>6</v>
      </c>
      <c r="C98" s="122" t="s">
        <v>203</v>
      </c>
      <c r="D98" s="123"/>
      <c r="E98" s="125">
        <v>0</v>
      </c>
      <c r="F98" s="125">
        <f t="shared" si="50"/>
        <v>0</v>
      </c>
      <c r="G98" s="125">
        <f t="shared" ref="G98:H98" si="58">+F98*1.03</f>
        <v>0</v>
      </c>
      <c r="H98" s="125">
        <f t="shared" si="58"/>
        <v>0</v>
      </c>
      <c r="I98" s="126">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21">
        <f t="shared" si="57"/>
        <v>7</v>
      </c>
      <c r="C99" s="122" t="s">
        <v>205</v>
      </c>
      <c r="D99" s="94"/>
      <c r="E99" s="125">
        <v>0</v>
      </c>
      <c r="F99" s="125">
        <f t="shared" si="50"/>
        <v>0</v>
      </c>
      <c r="G99" s="125">
        <f t="shared" ref="G99:H99" si="59">+F99*1.03</f>
        <v>0</v>
      </c>
      <c r="H99" s="125">
        <f t="shared" si="59"/>
        <v>0</v>
      </c>
      <c r="I99" s="126">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21">
        <f t="shared" si="57"/>
        <v>8</v>
      </c>
      <c r="C100" s="122" t="s">
        <v>206</v>
      </c>
      <c r="D100" s="123"/>
      <c r="E100" s="125">
        <v>0</v>
      </c>
      <c r="F100" s="125">
        <f t="shared" si="50"/>
        <v>0</v>
      </c>
      <c r="G100" s="125">
        <f t="shared" ref="G100:H100" si="60">+F100*1.03</f>
        <v>0</v>
      </c>
      <c r="H100" s="125">
        <f t="shared" si="60"/>
        <v>0</v>
      </c>
      <c r="I100" s="126">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21">
        <f t="shared" si="57"/>
        <v>9</v>
      </c>
      <c r="C101" s="122" t="s">
        <v>207</v>
      </c>
      <c r="D101" s="123"/>
      <c r="E101" s="125">
        <v>0</v>
      </c>
      <c r="F101" s="125">
        <f t="shared" si="50"/>
        <v>0</v>
      </c>
      <c r="G101" s="125">
        <f t="shared" ref="G101:H101" si="61">+F101*1.03</f>
        <v>0</v>
      </c>
      <c r="H101" s="125">
        <f t="shared" si="61"/>
        <v>0</v>
      </c>
      <c r="I101" s="126">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88" t="s">
        <v>196</v>
      </c>
      <c r="D102" s="414"/>
      <c r="E102" s="128">
        <f t="shared" ref="E102:H102" si="62">SUM(E93:E101)</f>
        <v>0</v>
      </c>
      <c r="F102" s="128">
        <f t="shared" si="62"/>
        <v>0</v>
      </c>
      <c r="G102" s="128">
        <f t="shared" si="62"/>
        <v>0</v>
      </c>
      <c r="H102" s="128">
        <f t="shared" si="62"/>
        <v>0</v>
      </c>
      <c r="I102" s="128">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69" t="s">
        <v>1225</v>
      </c>
      <c r="C105" s="470"/>
      <c r="D105" s="470"/>
      <c r="E105" s="470"/>
      <c r="F105" s="470"/>
      <c r="G105" s="470"/>
      <c r="H105" s="470"/>
      <c r="I105" s="47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0" t="s">
        <v>148</v>
      </c>
      <c r="C107" s="464" t="s">
        <v>209</v>
      </c>
      <c r="D107" s="413"/>
      <c r="E107" s="414"/>
      <c r="F107" s="415" t="s">
        <v>210</v>
      </c>
      <c r="G107" s="413"/>
      <c r="H107" s="413"/>
      <c r="I107" s="413"/>
      <c r="J107" s="413"/>
      <c r="K107" s="413"/>
      <c r="L107" s="414"/>
      <c r="M107" s="135"/>
      <c r="N107" s="135"/>
      <c r="O107" s="135"/>
      <c r="P107" s="135"/>
      <c r="Q107" s="135"/>
      <c r="R107" s="135"/>
      <c r="S107" s="135"/>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1"/>
      <c r="C108" s="471" t="s">
        <v>192</v>
      </c>
      <c r="D108" s="471" t="s">
        <v>211</v>
      </c>
      <c r="E108" s="471" t="s">
        <v>1227</v>
      </c>
      <c r="F108" s="472" t="s">
        <v>212</v>
      </c>
      <c r="G108" s="472" t="s">
        <v>213</v>
      </c>
      <c r="H108" s="468" t="s">
        <v>214</v>
      </c>
      <c r="I108" s="468" t="s">
        <v>215</v>
      </c>
      <c r="J108" s="468" t="s">
        <v>216</v>
      </c>
      <c r="K108" s="468" t="s">
        <v>217</v>
      </c>
      <c r="L108" s="468" t="s">
        <v>218</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1"/>
      <c r="C109" s="431"/>
      <c r="D109" s="431"/>
      <c r="E109" s="431"/>
      <c r="F109" s="431"/>
      <c r="G109" s="431"/>
      <c r="H109" s="431"/>
      <c r="I109" s="431"/>
      <c r="J109" s="431"/>
      <c r="K109" s="431"/>
      <c r="L109" s="431"/>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1"/>
      <c r="C110" s="431"/>
      <c r="D110" s="431"/>
      <c r="E110" s="431"/>
      <c r="F110" s="431"/>
      <c r="G110" s="431"/>
      <c r="H110" s="431"/>
      <c r="I110" s="431"/>
      <c r="J110" s="431"/>
      <c r="K110" s="431"/>
      <c r="L110" s="431"/>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1"/>
      <c r="C111" s="431"/>
      <c r="D111" s="431"/>
      <c r="E111" s="431"/>
      <c r="F111" s="431"/>
      <c r="G111" s="431"/>
      <c r="H111" s="431"/>
      <c r="I111" s="431"/>
      <c r="J111" s="431"/>
      <c r="K111" s="431"/>
      <c r="L111" s="431"/>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32"/>
      <c r="C112" s="432"/>
      <c r="D112" s="432"/>
      <c r="E112" s="432"/>
      <c r="F112" s="432"/>
      <c r="G112" s="432"/>
      <c r="H112" s="432"/>
      <c r="I112" s="432"/>
      <c r="J112" s="432"/>
      <c r="K112" s="432"/>
      <c r="L112" s="432"/>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96" t="str">
        <f>'PDI-03'!E53</f>
        <v>Plan operativo 1. Análisis de Empleos</v>
      </c>
      <c r="C113" s="136">
        <f>+E39</f>
        <v>62577150</v>
      </c>
      <c r="D113" s="136">
        <f t="shared" ref="D113:D116" si="63">+C113</f>
        <v>62577150</v>
      </c>
      <c r="E113" s="136">
        <f t="shared" ref="E113:E117" si="64">C113-D113</f>
        <v>0</v>
      </c>
      <c r="F113" s="473"/>
      <c r="G113" s="473"/>
      <c r="H113" s="473"/>
      <c r="I113" s="473"/>
      <c r="J113" s="473"/>
      <c r="K113" s="473"/>
      <c r="L113" s="473" t="s">
        <v>219</v>
      </c>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96" t="str">
        <f>'PDI-03'!E54</f>
        <v>Plan operativo 2. Fortalecimiento Organizacional</v>
      </c>
      <c r="C114" s="136">
        <f>+E54</f>
        <v>0</v>
      </c>
      <c r="D114" s="136">
        <f t="shared" si="63"/>
        <v>0</v>
      </c>
      <c r="E114" s="136">
        <f t="shared" si="64"/>
        <v>0</v>
      </c>
      <c r="F114" s="431"/>
      <c r="G114" s="431"/>
      <c r="H114" s="431"/>
      <c r="I114" s="431"/>
      <c r="J114" s="431"/>
      <c r="K114" s="431"/>
      <c r="L114" s="431"/>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96" t="str">
        <f>'PDI-03'!E55</f>
        <v>Plan operativo 3. Mejoramiento organizacional</v>
      </c>
      <c r="C115" s="136">
        <f>E69</f>
        <v>8043361</v>
      </c>
      <c r="D115" s="136">
        <f t="shared" si="63"/>
        <v>8043361</v>
      </c>
      <c r="E115" s="136">
        <f t="shared" si="64"/>
        <v>0</v>
      </c>
      <c r="F115" s="431"/>
      <c r="G115" s="431"/>
      <c r="H115" s="431"/>
      <c r="I115" s="431"/>
      <c r="J115" s="431"/>
      <c r="K115" s="431"/>
      <c r="L115" s="431"/>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62.25" customHeight="1" x14ac:dyDescent="0.25">
      <c r="A116" s="15"/>
      <c r="B116" s="96" t="str">
        <f>'PDI-03'!E56</f>
        <v>Plan Operativo 4. Análisis técnico y financiero para vinculación docente</v>
      </c>
      <c r="C116" s="136">
        <f>E85</f>
        <v>0</v>
      </c>
      <c r="D116" s="136">
        <f t="shared" si="63"/>
        <v>0</v>
      </c>
      <c r="E116" s="136">
        <f t="shared" si="64"/>
        <v>0</v>
      </c>
      <c r="F116" s="431"/>
      <c r="G116" s="431"/>
      <c r="H116" s="431"/>
      <c r="I116" s="431"/>
      <c r="J116" s="431"/>
      <c r="K116" s="431"/>
      <c r="L116" s="431"/>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96">
        <f>'PDI-03'!E57</f>
        <v>0</v>
      </c>
      <c r="C117" s="136">
        <f>E102</f>
        <v>0</v>
      </c>
      <c r="D117" s="136">
        <v>0</v>
      </c>
      <c r="E117" s="136">
        <f t="shared" si="64"/>
        <v>0</v>
      </c>
      <c r="F117" s="432"/>
      <c r="G117" s="432"/>
      <c r="H117" s="432"/>
      <c r="I117" s="432"/>
      <c r="J117" s="432"/>
      <c r="K117" s="432"/>
      <c r="L117" s="432"/>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28" t="s">
        <v>220</v>
      </c>
      <c r="C118" s="128">
        <f t="shared" ref="C118:E118" si="65">SUM(C113:C117)</f>
        <v>70620511</v>
      </c>
      <c r="D118" s="128">
        <f t="shared" si="65"/>
        <v>70620511</v>
      </c>
      <c r="E118" s="128">
        <f t="shared" si="65"/>
        <v>0</v>
      </c>
      <c r="F118" s="137"/>
      <c r="G118" s="137"/>
      <c r="H118" s="138"/>
      <c r="I118" s="139"/>
      <c r="J118" s="139"/>
      <c r="K118" s="139"/>
      <c r="L118" s="139"/>
      <c r="M118" s="139"/>
      <c r="N118" s="15"/>
      <c r="O118" s="15"/>
      <c r="P118" s="139"/>
      <c r="Q118" s="139"/>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40" t="s">
        <v>117</v>
      </c>
      <c r="D119" s="141">
        <f>D118/C118</f>
        <v>1</v>
      </c>
      <c r="E119" s="141">
        <f>E118/C118</f>
        <v>0</v>
      </c>
      <c r="F119" s="15"/>
      <c r="G119" s="15"/>
      <c r="H119" s="15"/>
      <c r="I119" s="142"/>
      <c r="J119" s="142"/>
      <c r="K119" s="142"/>
      <c r="L119" s="18"/>
      <c r="M119" s="143">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44">
        <f>D119+E119</f>
        <v>1</v>
      </c>
      <c r="D120" s="15"/>
      <c r="E120" s="143">
        <v>-57003193.562899947</v>
      </c>
      <c r="F120" s="143"/>
      <c r="G120" s="143"/>
      <c r="H120" s="143"/>
      <c r="I120" s="143"/>
      <c r="J120" s="143"/>
      <c r="K120" s="143"/>
      <c r="L120" s="143"/>
      <c r="M120" s="143">
        <v>54047675.089101434</v>
      </c>
      <c r="N120" s="131"/>
      <c r="O120" s="131"/>
      <c r="P120" s="127"/>
      <c r="Q120" s="127"/>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69" t="s">
        <v>1225</v>
      </c>
      <c r="C122" s="470"/>
      <c r="D122" s="470"/>
      <c r="E122" s="470"/>
      <c r="F122" s="470"/>
      <c r="G122" s="470"/>
      <c r="H122" s="470"/>
      <c r="I122" s="47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0" t="s">
        <v>148</v>
      </c>
      <c r="C124" s="464" t="s">
        <v>221</v>
      </c>
      <c r="D124" s="413"/>
      <c r="E124" s="414"/>
      <c r="F124" s="415" t="s">
        <v>210</v>
      </c>
      <c r="G124" s="413"/>
      <c r="H124" s="413"/>
      <c r="I124" s="413"/>
      <c r="J124" s="413"/>
      <c r="K124" s="413"/>
      <c r="L124" s="414"/>
      <c r="M124" s="135"/>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1"/>
      <c r="C125" s="471" t="s">
        <v>222</v>
      </c>
      <c r="D125" s="471" t="s">
        <v>223</v>
      </c>
      <c r="E125" s="471" t="s">
        <v>1228</v>
      </c>
      <c r="F125" s="468" t="s">
        <v>212</v>
      </c>
      <c r="G125" s="468" t="s">
        <v>213</v>
      </c>
      <c r="H125" s="468" t="s">
        <v>214</v>
      </c>
      <c r="I125" s="468" t="s">
        <v>215</v>
      </c>
      <c r="J125" s="468" t="s">
        <v>216</v>
      </c>
      <c r="K125" s="468" t="s">
        <v>217</v>
      </c>
      <c r="L125" s="468" t="s">
        <v>218</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1"/>
      <c r="C126" s="431"/>
      <c r="D126" s="431"/>
      <c r="E126" s="431"/>
      <c r="F126" s="431"/>
      <c r="G126" s="431"/>
      <c r="H126" s="431"/>
      <c r="I126" s="431"/>
      <c r="J126" s="431"/>
      <c r="K126" s="431"/>
      <c r="L126" s="431"/>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1"/>
      <c r="C127" s="431"/>
      <c r="D127" s="431"/>
      <c r="E127" s="431"/>
      <c r="F127" s="431"/>
      <c r="G127" s="431"/>
      <c r="H127" s="431"/>
      <c r="I127" s="431"/>
      <c r="J127" s="431"/>
      <c r="K127" s="431"/>
      <c r="L127" s="431"/>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32"/>
      <c r="C128" s="432"/>
      <c r="D128" s="432"/>
      <c r="E128" s="432"/>
      <c r="F128" s="432"/>
      <c r="G128" s="432"/>
      <c r="H128" s="432"/>
      <c r="I128" s="432"/>
      <c r="J128" s="432"/>
      <c r="K128" s="432"/>
      <c r="L128" s="432"/>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96" t="str">
        <f>'PDI-03'!E53</f>
        <v>Plan operativo 1. Análisis de Empleos</v>
      </c>
      <c r="C129" s="136">
        <f>+F39</f>
        <v>64579618.799999997</v>
      </c>
      <c r="D129" s="136">
        <f t="shared" ref="D129:D131" si="66">D113*1.032</f>
        <v>64579618.800000004</v>
      </c>
      <c r="E129" s="136">
        <f t="shared" ref="E129:E133" si="67">C129-D129</f>
        <v>0</v>
      </c>
      <c r="F129" s="473"/>
      <c r="G129" s="473"/>
      <c r="H129" s="473"/>
      <c r="I129" s="473"/>
      <c r="J129" s="473"/>
      <c r="K129" s="473"/>
      <c r="L129" s="474" t="s">
        <v>219</v>
      </c>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96" t="str">
        <f>'PDI-03'!E54</f>
        <v>Plan operativo 2. Fortalecimiento Organizacional</v>
      </c>
      <c r="C130" s="136">
        <f>+F54</f>
        <v>0</v>
      </c>
      <c r="D130" s="136">
        <f t="shared" si="66"/>
        <v>0</v>
      </c>
      <c r="E130" s="136">
        <f t="shared" si="67"/>
        <v>0</v>
      </c>
      <c r="F130" s="431"/>
      <c r="G130" s="431"/>
      <c r="H130" s="431"/>
      <c r="I130" s="431"/>
      <c r="J130" s="431"/>
      <c r="K130" s="431"/>
      <c r="L130" s="431"/>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96" t="str">
        <f>'PDI-03'!E55</f>
        <v>Plan operativo 3. Mejoramiento organizacional</v>
      </c>
      <c r="C131" s="136">
        <f>F69</f>
        <v>8300748.5520000001</v>
      </c>
      <c r="D131" s="136">
        <f t="shared" si="66"/>
        <v>8300748.5520000001</v>
      </c>
      <c r="E131" s="136">
        <f t="shared" si="67"/>
        <v>0</v>
      </c>
      <c r="F131" s="431"/>
      <c r="G131" s="431"/>
      <c r="H131" s="431"/>
      <c r="I131" s="431"/>
      <c r="J131" s="431"/>
      <c r="K131" s="431"/>
      <c r="L131" s="431"/>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72" customHeight="1" x14ac:dyDescent="0.25">
      <c r="A132" s="15"/>
      <c r="B132" s="96" t="str">
        <f>'PDI-03'!E56</f>
        <v>Plan Operativo 4. Análisis técnico y financiero para vinculación docente</v>
      </c>
      <c r="C132" s="136">
        <f>+F85</f>
        <v>0</v>
      </c>
      <c r="D132" s="136">
        <v>0</v>
      </c>
      <c r="E132" s="136">
        <f t="shared" si="67"/>
        <v>0</v>
      </c>
      <c r="F132" s="431"/>
      <c r="G132" s="431"/>
      <c r="H132" s="431"/>
      <c r="I132" s="431"/>
      <c r="J132" s="431"/>
      <c r="K132" s="431"/>
      <c r="L132" s="431"/>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96">
        <f>'PDI-03'!E57</f>
        <v>0</v>
      </c>
      <c r="C133" s="136">
        <f>F102</f>
        <v>0</v>
      </c>
      <c r="D133" s="136">
        <v>0</v>
      </c>
      <c r="E133" s="136">
        <f t="shared" si="67"/>
        <v>0</v>
      </c>
      <c r="F133" s="432"/>
      <c r="G133" s="432"/>
      <c r="H133" s="432"/>
      <c r="I133" s="432"/>
      <c r="J133" s="432"/>
      <c r="K133" s="432"/>
      <c r="L133" s="432"/>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28" t="s">
        <v>220</v>
      </c>
      <c r="C134" s="128">
        <f t="shared" ref="C134:E134" si="68">SUM(C129:C133)</f>
        <v>72880367.351999998</v>
      </c>
      <c r="D134" s="128">
        <f t="shared" si="68"/>
        <v>72880367.351999998</v>
      </c>
      <c r="E134" s="128">
        <f t="shared" si="68"/>
        <v>0</v>
      </c>
      <c r="F134" s="138"/>
      <c r="G134" s="138"/>
      <c r="H134" s="138"/>
      <c r="I134" s="139"/>
      <c r="J134" s="139"/>
      <c r="K134" s="139"/>
      <c r="L134" s="139"/>
      <c r="M134" s="139"/>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40" t="s">
        <v>117</v>
      </c>
      <c r="D135" s="141">
        <f>D134/C134</f>
        <v>1</v>
      </c>
      <c r="E135" s="141">
        <f>E134/C134</f>
        <v>0</v>
      </c>
      <c r="F135" s="15"/>
      <c r="G135" s="15"/>
      <c r="H135" s="15"/>
      <c r="I135" s="142"/>
      <c r="J135" s="142"/>
      <c r="K135" s="142"/>
      <c r="L135" s="18"/>
      <c r="M135" s="143">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44">
        <f>D135+E135</f>
        <v>1</v>
      </c>
      <c r="D136" s="15"/>
      <c r="E136" s="143">
        <v>-57003193.562899947</v>
      </c>
      <c r="F136" s="143"/>
      <c r="G136" s="143"/>
      <c r="H136" s="143"/>
      <c r="I136" s="143"/>
      <c r="J136" s="143"/>
      <c r="K136" s="143"/>
      <c r="L136" s="143"/>
      <c r="M136" s="143">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69" t="s">
        <v>1225</v>
      </c>
      <c r="C138" s="470"/>
      <c r="D138" s="470"/>
      <c r="E138" s="470"/>
      <c r="F138" s="470"/>
      <c r="G138" s="470"/>
      <c r="H138" s="470"/>
      <c r="I138" s="47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0" t="s">
        <v>148</v>
      </c>
      <c r="C141" s="464" t="s">
        <v>224</v>
      </c>
      <c r="D141" s="413"/>
      <c r="E141" s="414"/>
      <c r="F141" s="415" t="s">
        <v>210</v>
      </c>
      <c r="G141" s="413"/>
      <c r="H141" s="413"/>
      <c r="I141" s="413"/>
      <c r="J141" s="413"/>
      <c r="K141" s="413"/>
      <c r="L141" s="414"/>
      <c r="M141" s="135"/>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1"/>
      <c r="C142" s="471" t="s">
        <v>225</v>
      </c>
      <c r="D142" s="471" t="s">
        <v>226</v>
      </c>
      <c r="E142" s="471" t="s">
        <v>1229</v>
      </c>
      <c r="F142" s="468" t="s">
        <v>212</v>
      </c>
      <c r="G142" s="468" t="s">
        <v>213</v>
      </c>
      <c r="H142" s="468" t="s">
        <v>214</v>
      </c>
      <c r="I142" s="468" t="s">
        <v>215</v>
      </c>
      <c r="J142" s="468" t="s">
        <v>216</v>
      </c>
      <c r="K142" s="468" t="s">
        <v>217</v>
      </c>
      <c r="L142" s="468" t="s">
        <v>218</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1"/>
      <c r="C143" s="431"/>
      <c r="D143" s="431"/>
      <c r="E143" s="431"/>
      <c r="F143" s="431"/>
      <c r="G143" s="431"/>
      <c r="H143" s="431"/>
      <c r="I143" s="431"/>
      <c r="J143" s="431"/>
      <c r="K143" s="431"/>
      <c r="L143" s="431"/>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1"/>
      <c r="C144" s="431"/>
      <c r="D144" s="431"/>
      <c r="E144" s="431"/>
      <c r="F144" s="431"/>
      <c r="G144" s="431"/>
      <c r="H144" s="431"/>
      <c r="I144" s="431"/>
      <c r="J144" s="431"/>
      <c r="K144" s="431"/>
      <c r="L144" s="431"/>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42" customHeight="1" x14ac:dyDescent="0.25">
      <c r="A145" s="15"/>
      <c r="B145" s="432"/>
      <c r="C145" s="432"/>
      <c r="D145" s="432"/>
      <c r="E145" s="432"/>
      <c r="F145" s="432"/>
      <c r="G145" s="432"/>
      <c r="H145" s="432"/>
      <c r="I145" s="432"/>
      <c r="J145" s="432"/>
      <c r="K145" s="432"/>
      <c r="L145" s="432"/>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96" t="str">
        <f>'PDI-03'!E53</f>
        <v>Plan operativo 1. Análisis de Empleos</v>
      </c>
      <c r="C146" s="136">
        <f>+G39</f>
        <v>66517007.364000008</v>
      </c>
      <c r="D146" s="136">
        <f t="shared" ref="D146:D148" si="69">D129*1.03</f>
        <v>66517007.364000008</v>
      </c>
      <c r="E146" s="136">
        <f t="shared" ref="E146:E150" si="70">C146-D146</f>
        <v>0</v>
      </c>
      <c r="F146" s="473"/>
      <c r="G146" s="473"/>
      <c r="H146" s="473"/>
      <c r="I146" s="473"/>
      <c r="J146" s="473"/>
      <c r="K146" s="473"/>
      <c r="L146" s="473" t="s">
        <v>219</v>
      </c>
      <c r="M146" s="475"/>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96" t="str">
        <f>'PDI-03'!E54</f>
        <v>Plan operativo 2. Fortalecimiento Organizacional</v>
      </c>
      <c r="C147" s="136">
        <f>+G54</f>
        <v>0</v>
      </c>
      <c r="D147" s="136">
        <f t="shared" si="69"/>
        <v>0</v>
      </c>
      <c r="E147" s="136">
        <f t="shared" si="70"/>
        <v>0</v>
      </c>
      <c r="F147" s="431"/>
      <c r="G147" s="431"/>
      <c r="H147" s="431"/>
      <c r="I147" s="431"/>
      <c r="J147" s="431"/>
      <c r="K147" s="431"/>
      <c r="L147" s="431"/>
      <c r="M147" s="476"/>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customHeight="1" x14ac:dyDescent="0.25">
      <c r="A148" s="15"/>
      <c r="B148" s="96" t="str">
        <f>'PDI-03'!E55</f>
        <v>Plan operativo 3. Mejoramiento organizacional</v>
      </c>
      <c r="C148" s="136">
        <f>G69</f>
        <v>8549771.00856</v>
      </c>
      <c r="D148" s="136">
        <f t="shared" si="69"/>
        <v>8549771.00856</v>
      </c>
      <c r="E148" s="136">
        <f t="shared" si="70"/>
        <v>0</v>
      </c>
      <c r="F148" s="431"/>
      <c r="G148" s="431"/>
      <c r="H148" s="431"/>
      <c r="I148" s="431"/>
      <c r="J148" s="431"/>
      <c r="K148" s="431"/>
      <c r="L148" s="431"/>
      <c r="M148" s="476"/>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53.25" customHeight="1" x14ac:dyDescent="0.25">
      <c r="A149" s="15"/>
      <c r="B149" s="96" t="str">
        <f>'PDI-03'!E56</f>
        <v>Plan Operativo 4. Análisis técnico y financiero para vinculación docente</v>
      </c>
      <c r="C149" s="136">
        <f>G85</f>
        <v>0</v>
      </c>
      <c r="D149" s="136">
        <v>0</v>
      </c>
      <c r="E149" s="136">
        <f t="shared" si="70"/>
        <v>0</v>
      </c>
      <c r="F149" s="431"/>
      <c r="G149" s="431"/>
      <c r="H149" s="431"/>
      <c r="I149" s="431"/>
      <c r="J149" s="431"/>
      <c r="K149" s="431"/>
      <c r="L149" s="431"/>
      <c r="M149" s="476"/>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96">
        <f>'PDI-03'!E57</f>
        <v>0</v>
      </c>
      <c r="C150" s="136">
        <f>G102</f>
        <v>0</v>
      </c>
      <c r="D150" s="136">
        <v>0</v>
      </c>
      <c r="E150" s="136">
        <f t="shared" si="70"/>
        <v>0</v>
      </c>
      <c r="F150" s="432"/>
      <c r="G150" s="432"/>
      <c r="H150" s="432"/>
      <c r="I150" s="432"/>
      <c r="J150" s="432"/>
      <c r="K150" s="432"/>
      <c r="L150" s="432"/>
      <c r="M150" s="477"/>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28" t="s">
        <v>220</v>
      </c>
      <c r="C151" s="128">
        <f t="shared" ref="C151:E151" si="71">SUM(C146:C150)</f>
        <v>75066778.372560009</v>
      </c>
      <c r="D151" s="128">
        <f t="shared" si="71"/>
        <v>75066778.372560009</v>
      </c>
      <c r="E151" s="128">
        <f t="shared" si="71"/>
        <v>0</v>
      </c>
      <c r="F151" s="137"/>
      <c r="G151" s="137"/>
      <c r="H151" s="138"/>
      <c r="I151" s="139"/>
      <c r="J151" s="139"/>
      <c r="K151" s="139"/>
      <c r="L151" s="139"/>
      <c r="M151" s="139"/>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40" t="s">
        <v>117</v>
      </c>
      <c r="D152" s="141">
        <f>D151/C151</f>
        <v>1</v>
      </c>
      <c r="E152" s="141">
        <f>E151/C151</f>
        <v>0</v>
      </c>
      <c r="F152" s="15"/>
      <c r="G152" s="15"/>
      <c r="H152" s="15"/>
      <c r="I152" s="142"/>
      <c r="J152" s="142"/>
      <c r="K152" s="142"/>
      <c r="L152" s="18"/>
      <c r="M152" s="143">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44">
        <f>D152+E152</f>
        <v>1</v>
      </c>
      <c r="D153" s="15"/>
      <c r="E153" s="143">
        <v>-57003193.562899947</v>
      </c>
      <c r="F153" s="143"/>
      <c r="G153" s="143"/>
      <c r="H153" s="143"/>
      <c r="I153" s="143"/>
      <c r="J153" s="143"/>
      <c r="K153" s="143"/>
      <c r="L153" s="143"/>
      <c r="M153" s="143">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69" t="s">
        <v>1225</v>
      </c>
      <c r="C155" s="470"/>
      <c r="D155" s="470"/>
      <c r="E155" s="470"/>
      <c r="F155" s="470"/>
      <c r="G155" s="470"/>
      <c r="H155" s="470"/>
      <c r="I155" s="47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0" t="s">
        <v>148</v>
      </c>
      <c r="C158" s="464" t="s">
        <v>227</v>
      </c>
      <c r="D158" s="413"/>
      <c r="E158" s="414"/>
      <c r="F158" s="415" t="s">
        <v>210</v>
      </c>
      <c r="G158" s="413"/>
      <c r="H158" s="413"/>
      <c r="I158" s="413"/>
      <c r="J158" s="413"/>
      <c r="K158" s="413"/>
      <c r="L158" s="414"/>
      <c r="M158" s="135"/>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1"/>
      <c r="C159" s="471" t="s">
        <v>228</v>
      </c>
      <c r="D159" s="471" t="s">
        <v>229</v>
      </c>
      <c r="E159" s="471" t="s">
        <v>1230</v>
      </c>
      <c r="F159" s="468" t="s">
        <v>212</v>
      </c>
      <c r="G159" s="468" t="s">
        <v>213</v>
      </c>
      <c r="H159" s="468" t="s">
        <v>214</v>
      </c>
      <c r="I159" s="468" t="s">
        <v>215</v>
      </c>
      <c r="J159" s="468" t="s">
        <v>216</v>
      </c>
      <c r="K159" s="468" t="s">
        <v>217</v>
      </c>
      <c r="L159" s="468" t="s">
        <v>218</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1"/>
      <c r="C160" s="431"/>
      <c r="D160" s="431"/>
      <c r="E160" s="431"/>
      <c r="F160" s="431"/>
      <c r="G160" s="431"/>
      <c r="H160" s="431"/>
      <c r="I160" s="431"/>
      <c r="J160" s="431"/>
      <c r="K160" s="431"/>
      <c r="L160" s="431"/>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1"/>
      <c r="C161" s="431"/>
      <c r="D161" s="431"/>
      <c r="E161" s="431"/>
      <c r="F161" s="431"/>
      <c r="G161" s="431"/>
      <c r="H161" s="431"/>
      <c r="I161" s="431"/>
      <c r="J161" s="431"/>
      <c r="K161" s="431"/>
      <c r="L161" s="431"/>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47.25" customHeight="1" x14ac:dyDescent="0.25">
      <c r="A162" s="15"/>
      <c r="B162" s="432"/>
      <c r="C162" s="432"/>
      <c r="D162" s="432"/>
      <c r="E162" s="432"/>
      <c r="F162" s="432"/>
      <c r="G162" s="432"/>
      <c r="H162" s="432"/>
      <c r="I162" s="432"/>
      <c r="J162" s="432"/>
      <c r="K162" s="432"/>
      <c r="L162" s="432"/>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96" t="str">
        <f>'PDI-03'!E53</f>
        <v>Plan operativo 1. Análisis de Empleos</v>
      </c>
      <c r="C163" s="136">
        <f>+H39</f>
        <v>68512517.584920004</v>
      </c>
      <c r="D163" s="136">
        <f t="shared" ref="D163:D166" si="72">D146*1.03</f>
        <v>68512517.584920004</v>
      </c>
      <c r="E163" s="136">
        <f t="shared" ref="E163:E167" si="73">C163-D163</f>
        <v>0</v>
      </c>
      <c r="F163" s="473"/>
      <c r="G163" s="473"/>
      <c r="H163" s="473"/>
      <c r="I163" s="473"/>
      <c r="J163" s="473"/>
      <c r="K163" s="473"/>
      <c r="L163" s="473" t="s">
        <v>219</v>
      </c>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96" t="str">
        <f>'PDI-03'!E54</f>
        <v>Plan operativo 2. Fortalecimiento Organizacional</v>
      </c>
      <c r="C164" s="136">
        <f>+H54</f>
        <v>0</v>
      </c>
      <c r="D164" s="136">
        <f t="shared" si="72"/>
        <v>0</v>
      </c>
      <c r="E164" s="136">
        <f t="shared" si="73"/>
        <v>0</v>
      </c>
      <c r="F164" s="431"/>
      <c r="G164" s="431"/>
      <c r="H164" s="431"/>
      <c r="I164" s="431"/>
      <c r="J164" s="431"/>
      <c r="K164" s="431"/>
      <c r="L164" s="431"/>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96" t="str">
        <f>'PDI-03'!E55</f>
        <v>Plan operativo 3. Mejoramiento organizacional</v>
      </c>
      <c r="C165" s="136">
        <f>+H69</f>
        <v>8806264.1388168</v>
      </c>
      <c r="D165" s="136">
        <f t="shared" si="72"/>
        <v>8806264.1388168</v>
      </c>
      <c r="E165" s="136">
        <f t="shared" si="73"/>
        <v>0</v>
      </c>
      <c r="F165" s="431"/>
      <c r="G165" s="431"/>
      <c r="H165" s="431"/>
      <c r="I165" s="431"/>
      <c r="J165" s="431"/>
      <c r="K165" s="431"/>
      <c r="L165" s="431"/>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66" customHeight="1" x14ac:dyDescent="0.25">
      <c r="A166" s="15"/>
      <c r="B166" s="96" t="str">
        <f>'PDI-03'!E56</f>
        <v>Plan Operativo 4. Análisis técnico y financiero para vinculación docente</v>
      </c>
      <c r="C166" s="136">
        <f>G99</f>
        <v>0</v>
      </c>
      <c r="D166" s="136">
        <f t="shared" si="72"/>
        <v>0</v>
      </c>
      <c r="E166" s="136">
        <f t="shared" si="73"/>
        <v>0</v>
      </c>
      <c r="F166" s="431"/>
      <c r="G166" s="431"/>
      <c r="H166" s="431"/>
      <c r="I166" s="431"/>
      <c r="J166" s="431"/>
      <c r="K166" s="431"/>
      <c r="L166" s="431"/>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96">
        <f>'PDI-03'!E57</f>
        <v>0</v>
      </c>
      <c r="C167" s="136">
        <f>G119</f>
        <v>0</v>
      </c>
      <c r="D167" s="136">
        <v>0</v>
      </c>
      <c r="E167" s="136">
        <f t="shared" si="73"/>
        <v>0</v>
      </c>
      <c r="F167" s="432"/>
      <c r="G167" s="432"/>
      <c r="H167" s="432"/>
      <c r="I167" s="432"/>
      <c r="J167" s="432"/>
      <c r="K167" s="432"/>
      <c r="L167" s="432"/>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28" t="s">
        <v>220</v>
      </c>
      <c r="C168" s="128">
        <f t="shared" ref="C168:E168" si="74">SUM(C163:C167)</f>
        <v>77318781.723736808</v>
      </c>
      <c r="D168" s="128">
        <f t="shared" si="74"/>
        <v>77318781.723736808</v>
      </c>
      <c r="E168" s="128">
        <f t="shared" si="74"/>
        <v>0</v>
      </c>
      <c r="F168" s="138"/>
      <c r="G168" s="138"/>
      <c r="H168" s="138"/>
      <c r="I168" s="139"/>
      <c r="J168" s="139"/>
      <c r="K168" s="139"/>
      <c r="L168" s="139"/>
      <c r="M168" s="139"/>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40" t="s">
        <v>117</v>
      </c>
      <c r="D169" s="141">
        <f>D168/C168</f>
        <v>1</v>
      </c>
      <c r="E169" s="141">
        <f>E168/C168</f>
        <v>0</v>
      </c>
      <c r="F169" s="15"/>
      <c r="G169" s="15"/>
      <c r="H169" s="15"/>
      <c r="I169" s="142"/>
      <c r="J169" s="142"/>
      <c r="K169" s="142"/>
      <c r="L169" s="18"/>
      <c r="M169" s="143">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44">
        <f>D169+E169</f>
        <v>1</v>
      </c>
      <c r="D170" s="15"/>
      <c r="E170" s="143">
        <v>-57003193.562899947</v>
      </c>
      <c r="F170" s="143"/>
      <c r="G170" s="143"/>
      <c r="H170" s="143"/>
      <c r="I170" s="143"/>
      <c r="J170" s="143"/>
      <c r="K170" s="143"/>
      <c r="L170" s="143"/>
      <c r="M170" s="143">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45"/>
      <c r="D171" s="15"/>
      <c r="E171" s="143"/>
      <c r="F171" s="143"/>
      <c r="G171" s="143"/>
      <c r="H171" s="143"/>
      <c r="I171" s="143"/>
      <c r="J171" s="143"/>
      <c r="K171" s="143"/>
      <c r="L171" s="143"/>
      <c r="M171" s="143"/>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69" t="s">
        <v>1225</v>
      </c>
      <c r="C172" s="470"/>
      <c r="D172" s="470"/>
      <c r="E172" s="470"/>
      <c r="F172" s="470"/>
      <c r="G172" s="470"/>
      <c r="H172" s="470"/>
      <c r="I172" s="47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45"/>
      <c r="D173" s="15"/>
      <c r="E173" s="143"/>
      <c r="F173" s="143"/>
      <c r="G173" s="143"/>
      <c r="H173" s="143"/>
      <c r="I173" s="143"/>
      <c r="J173" s="143"/>
      <c r="K173" s="143"/>
      <c r="L173" s="143"/>
      <c r="M173" s="143"/>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80" t="s">
        <v>148</v>
      </c>
      <c r="C175" s="479" t="s">
        <v>230</v>
      </c>
      <c r="D175" s="413"/>
      <c r="E175" s="413"/>
      <c r="F175" s="413"/>
      <c r="G175" s="413"/>
      <c r="H175" s="413"/>
      <c r="I175" s="413"/>
      <c r="J175" s="413"/>
      <c r="K175" s="413"/>
      <c r="L175" s="413"/>
      <c r="M175" s="414"/>
      <c r="N175" s="146"/>
      <c r="O175" s="146"/>
      <c r="P175" s="146"/>
      <c r="Q175" s="146"/>
      <c r="R175" s="146"/>
      <c r="S175" s="146"/>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1"/>
      <c r="C176" s="481" t="s">
        <v>192</v>
      </c>
      <c r="D176" s="481" t="s">
        <v>222</v>
      </c>
      <c r="E176" s="481" t="s">
        <v>225</v>
      </c>
      <c r="F176" s="481" t="s">
        <v>228</v>
      </c>
      <c r="G176" s="471" t="s">
        <v>231</v>
      </c>
      <c r="H176" s="471" t="s">
        <v>232</v>
      </c>
      <c r="I176" s="471" t="s">
        <v>233</v>
      </c>
      <c r="J176" s="471" t="s">
        <v>234</v>
      </c>
      <c r="K176" s="471" t="s">
        <v>235</v>
      </c>
      <c r="L176" s="471" t="s">
        <v>236</v>
      </c>
      <c r="M176" s="471" t="s">
        <v>237</v>
      </c>
      <c r="N176" s="478"/>
      <c r="O176" s="478"/>
      <c r="P176" s="478"/>
      <c r="Q176" s="478"/>
      <c r="R176" s="478"/>
      <c r="S176" s="478"/>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32"/>
      <c r="C177" s="432"/>
      <c r="D177" s="432"/>
      <c r="E177" s="432"/>
      <c r="F177" s="432"/>
      <c r="G177" s="432"/>
      <c r="H177" s="432"/>
      <c r="I177" s="432"/>
      <c r="J177" s="432"/>
      <c r="K177" s="432"/>
      <c r="L177" s="432"/>
      <c r="M177" s="432"/>
      <c r="N177" s="477"/>
      <c r="O177" s="477"/>
      <c r="P177" s="477"/>
      <c r="Q177" s="477"/>
      <c r="R177" s="477"/>
      <c r="S177" s="477"/>
      <c r="T177" s="15"/>
      <c r="U177" s="15"/>
      <c r="V177" s="15"/>
      <c r="W177" s="15"/>
      <c r="X177" s="15"/>
      <c r="Y177" s="15"/>
      <c r="Z177" s="15"/>
      <c r="AA177" s="15"/>
      <c r="AB177" s="15"/>
      <c r="AC177" s="15"/>
      <c r="AD177" s="15"/>
      <c r="AE177" s="15"/>
      <c r="AF177" s="15"/>
      <c r="AG177" s="15"/>
      <c r="AH177" s="15"/>
      <c r="AI177" s="15"/>
    </row>
    <row r="178" spans="1:35" ht="30" customHeight="1" x14ac:dyDescent="0.25">
      <c r="A178" s="15"/>
      <c r="B178" s="381" t="str">
        <f>'PDI-03'!E53</f>
        <v>Plan operativo 1. Análisis de Empleos</v>
      </c>
      <c r="C178" s="136">
        <f t="shared" ref="C178:C182" si="75">+C113</f>
        <v>62577150</v>
      </c>
      <c r="D178" s="136">
        <f t="shared" ref="D178:D182" si="76">C129</f>
        <v>64579618.799999997</v>
      </c>
      <c r="E178" s="136">
        <f t="shared" ref="E178:E182" si="77">C146</f>
        <v>66517007.364000008</v>
      </c>
      <c r="F178" s="136">
        <f t="shared" ref="F178:F182" si="78">C163</f>
        <v>68512517.584920004</v>
      </c>
      <c r="G178" s="136">
        <f>SUM(C178:F178)</f>
        <v>262186293.74892002</v>
      </c>
      <c r="H178" s="136">
        <f t="shared" ref="H178:I178" si="79">D113+D129+D146+D163</f>
        <v>262186293.74892002</v>
      </c>
      <c r="I178" s="136">
        <f t="shared" si="79"/>
        <v>0</v>
      </c>
      <c r="J178" s="136">
        <f t="shared" ref="J178:J182" si="80">E113</f>
        <v>0</v>
      </c>
      <c r="K178" s="136">
        <f t="shared" ref="K178:K182" si="81">E129</f>
        <v>0</v>
      </c>
      <c r="L178" s="136">
        <f t="shared" ref="L178:L182" si="82">E146</f>
        <v>0</v>
      </c>
      <c r="M178" s="136">
        <f t="shared" ref="M178:M182" si="83">E163</f>
        <v>0</v>
      </c>
      <c r="N178" s="147"/>
      <c r="O178" s="475"/>
      <c r="P178" s="475"/>
      <c r="Q178" s="475"/>
      <c r="R178" s="475"/>
      <c r="S178" s="475"/>
      <c r="T178" s="15"/>
      <c r="U178" s="15"/>
      <c r="V178" s="15"/>
      <c r="W178" s="15"/>
      <c r="X178" s="15"/>
      <c r="Y178" s="15"/>
      <c r="Z178" s="15"/>
      <c r="AA178" s="15"/>
      <c r="AB178" s="15"/>
      <c r="AC178" s="15"/>
      <c r="AD178" s="15"/>
      <c r="AE178" s="15"/>
      <c r="AF178" s="15"/>
      <c r="AG178" s="15"/>
      <c r="AH178" s="15"/>
      <c r="AI178" s="15"/>
    </row>
    <row r="179" spans="1:35" ht="34.5" customHeight="1" x14ac:dyDescent="0.25">
      <c r="A179" s="15"/>
      <c r="B179" s="381" t="str">
        <f>'PDI-03'!E54</f>
        <v>Plan operativo 2. Fortalecimiento Organizacional</v>
      </c>
      <c r="C179" s="136">
        <f t="shared" si="75"/>
        <v>0</v>
      </c>
      <c r="D179" s="136">
        <f t="shared" si="76"/>
        <v>0</v>
      </c>
      <c r="E179" s="136">
        <f t="shared" si="77"/>
        <v>0</v>
      </c>
      <c r="F179" s="136">
        <f t="shared" si="78"/>
        <v>0</v>
      </c>
      <c r="G179" s="136">
        <f t="shared" ref="G179:G182" si="84">SUM(C179:F179)</f>
        <v>0</v>
      </c>
      <c r="H179" s="136">
        <f t="shared" ref="H179:I179" si="85">D114+D130+D147+D164</f>
        <v>0</v>
      </c>
      <c r="I179" s="136">
        <f t="shared" si="85"/>
        <v>0</v>
      </c>
      <c r="J179" s="136">
        <f t="shared" si="80"/>
        <v>0</v>
      </c>
      <c r="K179" s="136">
        <f t="shared" si="81"/>
        <v>0</v>
      </c>
      <c r="L179" s="136">
        <f t="shared" si="82"/>
        <v>0</v>
      </c>
      <c r="M179" s="136">
        <f t="shared" si="83"/>
        <v>0</v>
      </c>
      <c r="N179" s="147"/>
      <c r="O179" s="476"/>
      <c r="P179" s="476"/>
      <c r="Q179" s="476"/>
      <c r="R179" s="476"/>
      <c r="S179" s="476"/>
      <c r="T179" s="15"/>
      <c r="U179" s="15"/>
      <c r="V179" s="15"/>
      <c r="W179" s="15"/>
      <c r="X179" s="15"/>
      <c r="Y179" s="15"/>
      <c r="Z179" s="15"/>
      <c r="AA179" s="15"/>
      <c r="AB179" s="15"/>
      <c r="AC179" s="15"/>
      <c r="AD179" s="15"/>
      <c r="AE179" s="15"/>
      <c r="AF179" s="15"/>
      <c r="AG179" s="15"/>
      <c r="AH179" s="15"/>
      <c r="AI179" s="15"/>
    </row>
    <row r="180" spans="1:35" ht="33" customHeight="1" x14ac:dyDescent="0.25">
      <c r="A180" s="15"/>
      <c r="B180" s="381" t="str">
        <f>'PDI-03'!E55</f>
        <v>Plan operativo 3. Mejoramiento organizacional</v>
      </c>
      <c r="C180" s="136">
        <f t="shared" si="75"/>
        <v>8043361</v>
      </c>
      <c r="D180" s="136">
        <f t="shared" si="76"/>
        <v>8300748.5520000001</v>
      </c>
      <c r="E180" s="136">
        <f t="shared" si="77"/>
        <v>8549771.00856</v>
      </c>
      <c r="F180" s="136">
        <f t="shared" si="78"/>
        <v>8806264.1388168</v>
      </c>
      <c r="G180" s="136">
        <f t="shared" si="84"/>
        <v>33700144.699376807</v>
      </c>
      <c r="H180" s="136">
        <f t="shared" ref="H180:I180" si="86">D115+D131+D148+D165</f>
        <v>33700144.699376807</v>
      </c>
      <c r="I180" s="136">
        <f t="shared" si="86"/>
        <v>0</v>
      </c>
      <c r="J180" s="136">
        <f t="shared" si="80"/>
        <v>0</v>
      </c>
      <c r="K180" s="136">
        <f t="shared" si="81"/>
        <v>0</v>
      </c>
      <c r="L180" s="136">
        <f t="shared" si="82"/>
        <v>0</v>
      </c>
      <c r="M180" s="136">
        <f t="shared" si="83"/>
        <v>0</v>
      </c>
      <c r="N180" s="147"/>
      <c r="O180" s="476"/>
      <c r="P180" s="476"/>
      <c r="Q180" s="476"/>
      <c r="R180" s="476"/>
      <c r="S180" s="476"/>
      <c r="T180" s="15"/>
      <c r="U180" s="15"/>
      <c r="V180" s="15"/>
      <c r="W180" s="15"/>
      <c r="X180" s="15"/>
      <c r="Y180" s="15"/>
      <c r="Z180" s="15"/>
      <c r="AA180" s="15"/>
      <c r="AB180" s="15"/>
      <c r="AC180" s="15"/>
      <c r="AD180" s="15"/>
      <c r="AE180" s="15"/>
      <c r="AF180" s="15"/>
      <c r="AG180" s="15"/>
      <c r="AH180" s="15"/>
      <c r="AI180" s="15"/>
    </row>
    <row r="181" spans="1:35" ht="42" customHeight="1" x14ac:dyDescent="0.25">
      <c r="A181" s="15"/>
      <c r="B181" s="381" t="str">
        <f>'PDI-03'!E56</f>
        <v>Plan Operativo 4. Análisis técnico y financiero para vinculación docente</v>
      </c>
      <c r="C181" s="136">
        <f t="shared" si="75"/>
        <v>0</v>
      </c>
      <c r="D181" s="136">
        <f t="shared" si="76"/>
        <v>0</v>
      </c>
      <c r="E181" s="136">
        <f t="shared" si="77"/>
        <v>0</v>
      </c>
      <c r="F181" s="136">
        <f t="shared" si="78"/>
        <v>0</v>
      </c>
      <c r="G181" s="136">
        <f t="shared" si="84"/>
        <v>0</v>
      </c>
      <c r="H181" s="136">
        <f t="shared" ref="H181:I181" si="87">D116+D132+D149+D166</f>
        <v>0</v>
      </c>
      <c r="I181" s="136">
        <f t="shared" si="87"/>
        <v>0</v>
      </c>
      <c r="J181" s="136">
        <f t="shared" si="80"/>
        <v>0</v>
      </c>
      <c r="K181" s="136">
        <f t="shared" si="81"/>
        <v>0</v>
      </c>
      <c r="L181" s="136">
        <f t="shared" si="82"/>
        <v>0</v>
      </c>
      <c r="M181" s="136">
        <f t="shared" si="83"/>
        <v>0</v>
      </c>
      <c r="N181" s="147"/>
      <c r="O181" s="476"/>
      <c r="P181" s="476"/>
      <c r="Q181" s="476"/>
      <c r="R181" s="476"/>
      <c r="S181" s="476"/>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81">
        <f>'PDI-03'!E57</f>
        <v>0</v>
      </c>
      <c r="C182" s="136">
        <f t="shared" si="75"/>
        <v>0</v>
      </c>
      <c r="D182" s="136">
        <f t="shared" si="76"/>
        <v>0</v>
      </c>
      <c r="E182" s="136">
        <f t="shared" si="77"/>
        <v>0</v>
      </c>
      <c r="F182" s="136">
        <f t="shared" si="78"/>
        <v>0</v>
      </c>
      <c r="G182" s="136">
        <f t="shared" si="84"/>
        <v>0</v>
      </c>
      <c r="H182" s="136">
        <f t="shared" ref="H182:I182" si="88">D117+D133+D150+D167</f>
        <v>0</v>
      </c>
      <c r="I182" s="136">
        <f t="shared" si="88"/>
        <v>0</v>
      </c>
      <c r="J182" s="136">
        <f t="shared" si="80"/>
        <v>0</v>
      </c>
      <c r="K182" s="136">
        <f t="shared" si="81"/>
        <v>0</v>
      </c>
      <c r="L182" s="136">
        <f t="shared" si="82"/>
        <v>0</v>
      </c>
      <c r="M182" s="136">
        <f t="shared" si="83"/>
        <v>0</v>
      </c>
      <c r="N182" s="147"/>
      <c r="O182" s="477"/>
      <c r="P182" s="477"/>
      <c r="Q182" s="477"/>
      <c r="R182" s="477"/>
      <c r="S182" s="477"/>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28" t="s">
        <v>220</v>
      </c>
      <c r="C183" s="128">
        <f t="shared" ref="C183:M183" si="89">SUM(C178:C182)</f>
        <v>70620511</v>
      </c>
      <c r="D183" s="128">
        <f t="shared" si="89"/>
        <v>72880367.351999998</v>
      </c>
      <c r="E183" s="128">
        <f t="shared" si="89"/>
        <v>75066778.372560009</v>
      </c>
      <c r="F183" s="128">
        <f t="shared" si="89"/>
        <v>77318781.723736808</v>
      </c>
      <c r="G183" s="128">
        <f t="shared" si="89"/>
        <v>295886438.44829684</v>
      </c>
      <c r="H183" s="128">
        <f t="shared" si="89"/>
        <v>295886438.44829684</v>
      </c>
      <c r="I183" s="128">
        <f t="shared" si="89"/>
        <v>0</v>
      </c>
      <c r="J183" s="128">
        <f t="shared" si="89"/>
        <v>0</v>
      </c>
      <c r="K183" s="128">
        <f t="shared" si="89"/>
        <v>0</v>
      </c>
      <c r="L183" s="128">
        <f t="shared" si="89"/>
        <v>0</v>
      </c>
      <c r="M183" s="128">
        <f t="shared" si="89"/>
        <v>0</v>
      </c>
      <c r="N183" s="137"/>
      <c r="O183" s="139"/>
      <c r="P183" s="139"/>
      <c r="Q183" s="139"/>
      <c r="R183" s="139"/>
      <c r="S183" s="139"/>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43">
        <v>941808560.23000002</v>
      </c>
      <c r="E184" s="143"/>
      <c r="F184" s="15"/>
      <c r="G184" s="128" t="s">
        <v>117</v>
      </c>
      <c r="H184" s="141">
        <f>H183/G183</f>
        <v>1</v>
      </c>
      <c r="I184" s="148">
        <f>I183/G183</f>
        <v>0</v>
      </c>
      <c r="J184" s="15"/>
      <c r="K184" s="142"/>
      <c r="L184" s="142"/>
      <c r="M184" s="142"/>
      <c r="N184" s="18"/>
      <c r="O184" s="143">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43">
        <v>-107794641.23000002</v>
      </c>
      <c r="E185" s="143"/>
      <c r="F185" s="15"/>
      <c r="G185" s="149">
        <f>H184+I184</f>
        <v>1</v>
      </c>
      <c r="H185" s="143"/>
      <c r="I185" s="143"/>
      <c r="J185" s="143"/>
      <c r="K185" s="143"/>
      <c r="L185" s="143"/>
      <c r="M185" s="143"/>
      <c r="N185" s="143"/>
      <c r="O185" s="143">
        <v>54047675.089101434</v>
      </c>
      <c r="P185" s="131"/>
      <c r="Q185" s="131"/>
      <c r="R185" s="127"/>
      <c r="S185" s="127"/>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11"/>
      <c r="C223" s="111"/>
      <c r="D223" s="111"/>
      <c r="E223" s="111"/>
      <c r="F223" s="111"/>
      <c r="G223" s="111"/>
      <c r="H223" s="111"/>
      <c r="I223" s="111"/>
      <c r="J223" s="111"/>
      <c r="K223" s="111"/>
      <c r="L223" s="111"/>
      <c r="M223" s="15"/>
      <c r="N223" s="111"/>
      <c r="O223" s="111"/>
      <c r="P223" s="111"/>
      <c r="Q223" s="111"/>
      <c r="R223" s="111"/>
      <c r="S223" s="111"/>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11"/>
      <c r="C224" s="111"/>
      <c r="D224" s="111"/>
      <c r="E224" s="111"/>
      <c r="F224" s="111"/>
      <c r="G224" s="111"/>
      <c r="H224" s="111"/>
      <c r="I224" s="111"/>
      <c r="J224" s="111"/>
      <c r="K224" s="111"/>
      <c r="L224" s="111"/>
      <c r="M224" s="15"/>
      <c r="N224" s="111"/>
      <c r="O224" s="111"/>
      <c r="P224" s="111"/>
      <c r="Q224" s="111"/>
      <c r="R224" s="111"/>
      <c r="S224" s="111"/>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11"/>
      <c r="C225" s="111"/>
      <c r="D225" s="111"/>
      <c r="E225" s="111"/>
      <c r="F225" s="111"/>
      <c r="G225" s="111"/>
      <c r="H225" s="111"/>
      <c r="I225" s="111"/>
      <c r="J225" s="111"/>
      <c r="K225" s="111"/>
      <c r="L225" s="111"/>
      <c r="M225" s="15"/>
      <c r="N225" s="111"/>
      <c r="O225" s="111"/>
      <c r="P225" s="111"/>
      <c r="Q225" s="111"/>
      <c r="R225" s="111"/>
      <c r="S225" s="111"/>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11"/>
      <c r="C226" s="111"/>
      <c r="D226" s="111"/>
      <c r="E226" s="111"/>
      <c r="F226" s="111"/>
      <c r="G226" s="111"/>
      <c r="H226" s="111"/>
      <c r="I226" s="111"/>
      <c r="J226" s="111"/>
      <c r="K226" s="111"/>
      <c r="L226" s="111"/>
      <c r="M226" s="15"/>
      <c r="N226" s="111"/>
      <c r="O226" s="111"/>
      <c r="P226" s="111"/>
      <c r="Q226" s="111"/>
      <c r="R226" s="111"/>
      <c r="S226" s="111"/>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11"/>
      <c r="C227" s="111"/>
      <c r="D227" s="111"/>
      <c r="E227" s="111"/>
      <c r="F227" s="111"/>
      <c r="G227" s="111"/>
      <c r="H227" s="111"/>
      <c r="I227" s="111"/>
      <c r="J227" s="111"/>
      <c r="K227" s="111"/>
      <c r="L227" s="111"/>
      <c r="M227" s="15"/>
      <c r="N227" s="111"/>
      <c r="O227" s="111"/>
      <c r="P227" s="111"/>
      <c r="Q227" s="111"/>
      <c r="R227" s="111"/>
      <c r="S227" s="111"/>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11"/>
      <c r="C228" s="111"/>
      <c r="D228" s="111"/>
      <c r="E228" s="111"/>
      <c r="F228" s="111"/>
      <c r="G228" s="111"/>
      <c r="H228" s="111"/>
      <c r="I228" s="111"/>
      <c r="J228" s="111"/>
      <c r="K228" s="111"/>
      <c r="L228" s="111"/>
      <c r="M228" s="15"/>
      <c r="N228" s="111"/>
      <c r="O228" s="111"/>
      <c r="P228" s="111"/>
      <c r="Q228" s="111"/>
      <c r="R228" s="111"/>
      <c r="S228" s="111"/>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11"/>
      <c r="C229" s="111"/>
      <c r="D229" s="111"/>
      <c r="E229" s="111"/>
      <c r="F229" s="111"/>
      <c r="G229" s="111"/>
      <c r="H229" s="111"/>
      <c r="I229" s="111"/>
      <c r="J229" s="111"/>
      <c r="K229" s="111"/>
      <c r="L229" s="111"/>
      <c r="M229" s="15"/>
      <c r="N229" s="111"/>
      <c r="O229" s="111"/>
      <c r="P229" s="111"/>
      <c r="Q229" s="111"/>
      <c r="R229" s="111"/>
      <c r="S229" s="111"/>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11"/>
      <c r="C230" s="111"/>
      <c r="D230" s="111"/>
      <c r="E230" s="111"/>
      <c r="F230" s="111"/>
      <c r="G230" s="111"/>
      <c r="H230" s="111"/>
      <c r="I230" s="111"/>
      <c r="J230" s="111"/>
      <c r="K230" s="111"/>
      <c r="L230" s="111"/>
      <c r="M230" s="15"/>
      <c r="N230" s="111"/>
      <c r="O230" s="111"/>
      <c r="P230" s="111"/>
      <c r="Q230" s="111"/>
      <c r="R230" s="111"/>
      <c r="S230" s="111"/>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11"/>
      <c r="C231" s="111"/>
      <c r="D231" s="111"/>
      <c r="E231" s="111"/>
      <c r="F231" s="111"/>
      <c r="G231" s="111"/>
      <c r="H231" s="111"/>
      <c r="I231" s="111"/>
      <c r="J231" s="111"/>
      <c r="K231" s="111"/>
      <c r="L231" s="111"/>
      <c r="M231" s="15"/>
      <c r="N231" s="111"/>
      <c r="O231" s="111"/>
      <c r="P231" s="111"/>
      <c r="Q231" s="111"/>
      <c r="R231" s="111"/>
      <c r="S231" s="111"/>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11"/>
      <c r="C232" s="111"/>
      <c r="D232" s="111"/>
      <c r="E232" s="111"/>
      <c r="F232" s="111"/>
      <c r="G232" s="111"/>
      <c r="H232" s="111"/>
      <c r="I232" s="111"/>
      <c r="J232" s="111"/>
      <c r="K232" s="111"/>
      <c r="L232" s="111"/>
      <c r="M232" s="15"/>
      <c r="N232" s="111"/>
      <c r="O232" s="111"/>
      <c r="P232" s="111"/>
      <c r="Q232" s="111"/>
      <c r="R232" s="111"/>
      <c r="S232" s="111"/>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11"/>
      <c r="C233" s="111"/>
      <c r="D233" s="111"/>
      <c r="E233" s="111"/>
      <c r="F233" s="111"/>
      <c r="G233" s="111"/>
      <c r="H233" s="111"/>
      <c r="I233" s="111"/>
      <c r="J233" s="111"/>
      <c r="K233" s="111"/>
      <c r="L233" s="111"/>
      <c r="M233" s="15"/>
      <c r="N233" s="111"/>
      <c r="O233" s="111"/>
      <c r="P233" s="111"/>
      <c r="Q233" s="111"/>
      <c r="R233" s="111"/>
      <c r="S233" s="111"/>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11"/>
      <c r="C234" s="111"/>
      <c r="D234" s="111"/>
      <c r="E234" s="111"/>
      <c r="F234" s="111"/>
      <c r="G234" s="111"/>
      <c r="H234" s="111"/>
      <c r="I234" s="111"/>
      <c r="J234" s="111"/>
      <c r="K234" s="111"/>
      <c r="L234" s="111"/>
      <c r="M234" s="15"/>
      <c r="N234" s="111"/>
      <c r="O234" s="111"/>
      <c r="P234" s="111"/>
      <c r="Q234" s="111"/>
      <c r="R234" s="111"/>
      <c r="S234" s="111"/>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11"/>
      <c r="C235" s="111"/>
      <c r="D235" s="111"/>
      <c r="E235" s="111"/>
      <c r="F235" s="111"/>
      <c r="G235" s="111"/>
      <c r="H235" s="111"/>
      <c r="I235" s="111"/>
      <c r="J235" s="111"/>
      <c r="K235" s="111"/>
      <c r="L235" s="111"/>
      <c r="M235" s="15"/>
      <c r="N235" s="111"/>
      <c r="O235" s="111"/>
      <c r="P235" s="111"/>
      <c r="Q235" s="111"/>
      <c r="R235" s="111"/>
      <c r="S235" s="111"/>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11"/>
      <c r="C236" s="111"/>
      <c r="D236" s="111"/>
      <c r="E236" s="111"/>
      <c r="F236" s="111"/>
      <c r="G236" s="111"/>
      <c r="H236" s="111"/>
      <c r="I236" s="111"/>
      <c r="J236" s="111"/>
      <c r="K236" s="111"/>
      <c r="L236" s="111"/>
      <c r="M236" s="15"/>
      <c r="N236" s="111"/>
      <c r="O236" s="111"/>
      <c r="P236" s="111"/>
      <c r="Q236" s="111"/>
      <c r="R236" s="111"/>
      <c r="S236" s="111"/>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11"/>
      <c r="C237" s="111"/>
      <c r="D237" s="111"/>
      <c r="E237" s="111"/>
      <c r="F237" s="111"/>
      <c r="G237" s="111"/>
      <c r="H237" s="111"/>
      <c r="I237" s="111"/>
      <c r="J237" s="111"/>
      <c r="K237" s="111"/>
      <c r="L237" s="111"/>
      <c r="M237" s="15"/>
      <c r="N237" s="111"/>
      <c r="O237" s="111"/>
      <c r="P237" s="111"/>
      <c r="Q237" s="111"/>
      <c r="R237" s="111"/>
      <c r="S237" s="111"/>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11"/>
      <c r="C238" s="111"/>
      <c r="D238" s="111"/>
      <c r="E238" s="111"/>
      <c r="F238" s="111"/>
      <c r="G238" s="111"/>
      <c r="H238" s="111"/>
      <c r="I238" s="111"/>
      <c r="J238" s="111"/>
      <c r="K238" s="111"/>
      <c r="L238" s="111"/>
      <c r="M238" s="15"/>
      <c r="N238" s="111"/>
      <c r="O238" s="111"/>
      <c r="P238" s="111"/>
      <c r="Q238" s="111"/>
      <c r="R238" s="111"/>
      <c r="S238" s="111"/>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11"/>
      <c r="C239" s="111"/>
      <c r="D239" s="111"/>
      <c r="E239" s="111"/>
      <c r="F239" s="111"/>
      <c r="G239" s="111"/>
      <c r="H239" s="111"/>
      <c r="I239" s="111"/>
      <c r="J239" s="111"/>
      <c r="K239" s="111"/>
      <c r="L239" s="111"/>
      <c r="M239" s="15"/>
      <c r="N239" s="111"/>
      <c r="O239" s="111"/>
      <c r="P239" s="111"/>
      <c r="Q239" s="111"/>
      <c r="R239" s="111"/>
      <c r="S239" s="111"/>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11"/>
      <c r="C240" s="111"/>
      <c r="D240" s="111"/>
      <c r="E240" s="111"/>
      <c r="F240" s="111"/>
      <c r="G240" s="111"/>
      <c r="H240" s="111"/>
      <c r="I240" s="111"/>
      <c r="J240" s="111"/>
      <c r="K240" s="111"/>
      <c r="L240" s="111"/>
      <c r="M240" s="15"/>
      <c r="N240" s="111"/>
      <c r="O240" s="111"/>
      <c r="P240" s="111"/>
      <c r="Q240" s="111"/>
      <c r="R240" s="111"/>
      <c r="S240" s="111"/>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11"/>
      <c r="C241" s="111"/>
      <c r="D241" s="111"/>
      <c r="E241" s="111"/>
      <c r="F241" s="111"/>
      <c r="G241" s="111"/>
      <c r="H241" s="111"/>
      <c r="I241" s="111"/>
      <c r="J241" s="111"/>
      <c r="K241" s="111"/>
      <c r="L241" s="111"/>
      <c r="M241" s="15"/>
      <c r="N241" s="111"/>
      <c r="O241" s="111"/>
      <c r="P241" s="111"/>
      <c r="Q241" s="111"/>
      <c r="R241" s="111"/>
      <c r="S241" s="111"/>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11"/>
      <c r="C242" s="111"/>
      <c r="D242" s="111"/>
      <c r="E242" s="111"/>
      <c r="F242" s="111"/>
      <c r="G242" s="111"/>
      <c r="H242" s="111"/>
      <c r="I242" s="111"/>
      <c r="J242" s="111"/>
      <c r="K242" s="111"/>
      <c r="L242" s="111"/>
      <c r="M242" s="15"/>
      <c r="N242" s="111"/>
      <c r="O242" s="111"/>
      <c r="P242" s="111"/>
      <c r="Q242" s="111"/>
      <c r="R242" s="111"/>
      <c r="S242" s="111"/>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11"/>
      <c r="C243" s="111"/>
      <c r="D243" s="111"/>
      <c r="E243" s="111"/>
      <c r="F243" s="111"/>
      <c r="G243" s="111"/>
      <c r="H243" s="111"/>
      <c r="I243" s="111"/>
      <c r="J243" s="111"/>
      <c r="K243" s="111"/>
      <c r="L243" s="111"/>
      <c r="M243" s="15"/>
      <c r="N243" s="111"/>
      <c r="O243" s="111"/>
      <c r="P243" s="111"/>
      <c r="Q243" s="111"/>
      <c r="R243" s="111"/>
      <c r="S243" s="111"/>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11"/>
      <c r="C244" s="111"/>
      <c r="D244" s="111"/>
      <c r="E244" s="111"/>
      <c r="F244" s="111"/>
      <c r="G244" s="111"/>
      <c r="H244" s="111"/>
      <c r="I244" s="111"/>
      <c r="J244" s="111"/>
      <c r="K244" s="111"/>
      <c r="L244" s="111"/>
      <c r="M244" s="15"/>
      <c r="N244" s="111"/>
      <c r="O244" s="111"/>
      <c r="P244" s="111"/>
      <c r="Q244" s="111"/>
      <c r="R244" s="111"/>
      <c r="S244" s="111"/>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11"/>
      <c r="C245" s="111"/>
      <c r="D245" s="111"/>
      <c r="E245" s="111"/>
      <c r="F245" s="111"/>
      <c r="G245" s="111"/>
      <c r="H245" s="111"/>
      <c r="I245" s="111"/>
      <c r="J245" s="111"/>
      <c r="K245" s="111"/>
      <c r="L245" s="111"/>
      <c r="M245" s="15"/>
      <c r="N245" s="111"/>
      <c r="O245" s="111"/>
      <c r="P245" s="111"/>
      <c r="Q245" s="111"/>
      <c r="R245" s="111"/>
      <c r="S245" s="111"/>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11"/>
      <c r="C246" s="111"/>
      <c r="D246" s="111"/>
      <c r="E246" s="111"/>
      <c r="F246" s="111"/>
      <c r="G246" s="111"/>
      <c r="H246" s="111"/>
      <c r="I246" s="111"/>
      <c r="J246" s="111"/>
      <c r="K246" s="111"/>
      <c r="L246" s="111"/>
      <c r="M246" s="15"/>
      <c r="N246" s="111"/>
      <c r="O246" s="111"/>
      <c r="P246" s="111"/>
      <c r="Q246" s="111"/>
      <c r="R246" s="111"/>
      <c r="S246" s="111"/>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11"/>
      <c r="C247" s="111"/>
      <c r="D247" s="111"/>
      <c r="E247" s="111"/>
      <c r="F247" s="111"/>
      <c r="G247" s="111"/>
      <c r="H247" s="111"/>
      <c r="I247" s="111"/>
      <c r="J247" s="111"/>
      <c r="K247" s="111"/>
      <c r="L247" s="111"/>
      <c r="M247" s="15"/>
      <c r="N247" s="111"/>
      <c r="O247" s="111"/>
      <c r="P247" s="111"/>
      <c r="Q247" s="111"/>
      <c r="R247" s="111"/>
      <c r="S247" s="111"/>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11"/>
      <c r="C248" s="111"/>
      <c r="D248" s="111"/>
      <c r="E248" s="111"/>
      <c r="F248" s="111"/>
      <c r="G248" s="111"/>
      <c r="H248" s="111"/>
      <c r="I248" s="111"/>
      <c r="J248" s="111"/>
      <c r="K248" s="111"/>
      <c r="L248" s="111"/>
      <c r="M248" s="15"/>
      <c r="N248" s="111"/>
      <c r="O248" s="111"/>
      <c r="P248" s="111"/>
      <c r="Q248" s="111"/>
      <c r="R248" s="111"/>
      <c r="S248" s="111"/>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11"/>
      <c r="C249" s="111"/>
      <c r="D249" s="111"/>
      <c r="E249" s="111"/>
      <c r="F249" s="111"/>
      <c r="G249" s="111"/>
      <c r="H249" s="111"/>
      <c r="I249" s="111"/>
      <c r="J249" s="111"/>
      <c r="K249" s="111"/>
      <c r="L249" s="111"/>
      <c r="M249" s="15"/>
      <c r="N249" s="111"/>
      <c r="O249" s="111"/>
      <c r="P249" s="111"/>
      <c r="Q249" s="111"/>
      <c r="R249" s="111"/>
      <c r="S249" s="111"/>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11"/>
      <c r="C250" s="111"/>
      <c r="D250" s="111"/>
      <c r="E250" s="111"/>
      <c r="F250" s="111"/>
      <c r="G250" s="111"/>
      <c r="H250" s="111"/>
      <c r="I250" s="111"/>
      <c r="J250" s="111"/>
      <c r="K250" s="111"/>
      <c r="L250" s="111"/>
      <c r="M250" s="15"/>
      <c r="N250" s="111"/>
      <c r="O250" s="111"/>
      <c r="P250" s="111"/>
      <c r="Q250" s="111"/>
      <c r="R250" s="111"/>
      <c r="S250" s="111"/>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11"/>
      <c r="C251" s="111"/>
      <c r="D251" s="111"/>
      <c r="E251" s="111"/>
      <c r="F251" s="111"/>
      <c r="G251" s="111"/>
      <c r="H251" s="111"/>
      <c r="I251" s="111"/>
      <c r="J251" s="111"/>
      <c r="K251" s="111"/>
      <c r="L251" s="111"/>
      <c r="M251" s="15"/>
      <c r="N251" s="111"/>
      <c r="O251" s="111"/>
      <c r="P251" s="111"/>
      <c r="Q251" s="111"/>
      <c r="R251" s="111"/>
      <c r="S251" s="111"/>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11"/>
      <c r="C252" s="111"/>
      <c r="D252" s="111"/>
      <c r="E252" s="111"/>
      <c r="F252" s="111"/>
      <c r="G252" s="111"/>
      <c r="H252" s="111"/>
      <c r="I252" s="111"/>
      <c r="J252" s="111"/>
      <c r="K252" s="111"/>
      <c r="L252" s="111"/>
      <c r="M252" s="15"/>
      <c r="N252" s="111"/>
      <c r="O252" s="111"/>
      <c r="P252" s="111"/>
      <c r="Q252" s="111"/>
      <c r="R252" s="111"/>
      <c r="S252" s="111"/>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11"/>
      <c r="C253" s="111"/>
      <c r="D253" s="111"/>
      <c r="E253" s="111"/>
      <c r="F253" s="111"/>
      <c r="G253" s="111"/>
      <c r="H253" s="111"/>
      <c r="I253" s="111"/>
      <c r="J253" s="111"/>
      <c r="K253" s="111"/>
      <c r="L253" s="111"/>
      <c r="M253" s="15"/>
      <c r="N253" s="111"/>
      <c r="O253" s="111"/>
      <c r="P253" s="111"/>
      <c r="Q253" s="111"/>
      <c r="R253" s="111"/>
      <c r="S253" s="111"/>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11"/>
      <c r="C254" s="111"/>
      <c r="D254" s="111"/>
      <c r="E254" s="111"/>
      <c r="F254" s="111"/>
      <c r="G254" s="111"/>
      <c r="H254" s="111"/>
      <c r="I254" s="111"/>
      <c r="J254" s="111"/>
      <c r="K254" s="111"/>
      <c r="L254" s="111"/>
      <c r="M254" s="15"/>
      <c r="N254" s="111"/>
      <c r="O254" s="111"/>
      <c r="P254" s="111"/>
      <c r="Q254" s="111"/>
      <c r="R254" s="111"/>
      <c r="S254" s="111"/>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11"/>
      <c r="C255" s="111"/>
      <c r="D255" s="111"/>
      <c r="E255" s="111"/>
      <c r="F255" s="111"/>
      <c r="G255" s="111"/>
      <c r="H255" s="111"/>
      <c r="I255" s="111"/>
      <c r="J255" s="111"/>
      <c r="K255" s="111"/>
      <c r="L255" s="111"/>
      <c r="M255" s="15"/>
      <c r="N255" s="111"/>
      <c r="O255" s="111"/>
      <c r="P255" s="111"/>
      <c r="Q255" s="111"/>
      <c r="R255" s="111"/>
      <c r="S255" s="111"/>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11"/>
      <c r="C256" s="111"/>
      <c r="D256" s="111"/>
      <c r="E256" s="111"/>
      <c r="F256" s="111"/>
      <c r="G256" s="111"/>
      <c r="H256" s="111"/>
      <c r="I256" s="111"/>
      <c r="J256" s="111"/>
      <c r="K256" s="111"/>
      <c r="L256" s="111"/>
      <c r="M256" s="15"/>
      <c r="N256" s="111"/>
      <c r="O256" s="111"/>
      <c r="P256" s="111"/>
      <c r="Q256" s="111"/>
      <c r="R256" s="111"/>
      <c r="S256" s="111"/>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11"/>
      <c r="C257" s="111"/>
      <c r="D257" s="111"/>
      <c r="E257" s="111"/>
      <c r="F257" s="111"/>
      <c r="G257" s="111"/>
      <c r="H257" s="111"/>
      <c r="I257" s="111"/>
      <c r="J257" s="111"/>
      <c r="K257" s="111"/>
      <c r="L257" s="111"/>
      <c r="M257" s="15"/>
      <c r="N257" s="111"/>
      <c r="O257" s="111"/>
      <c r="P257" s="111"/>
      <c r="Q257" s="111"/>
      <c r="R257" s="111"/>
      <c r="S257" s="111"/>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11"/>
      <c r="C258" s="111"/>
      <c r="D258" s="111"/>
      <c r="E258" s="111"/>
      <c r="F258" s="111"/>
      <c r="G258" s="111"/>
      <c r="H258" s="111"/>
      <c r="I258" s="111"/>
      <c r="J258" s="111"/>
      <c r="K258" s="111"/>
      <c r="L258" s="111"/>
      <c r="M258" s="15"/>
      <c r="N258" s="111"/>
      <c r="O258" s="111"/>
      <c r="P258" s="111"/>
      <c r="Q258" s="111"/>
      <c r="R258" s="111"/>
      <c r="S258" s="111"/>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11"/>
      <c r="C259" s="111"/>
      <c r="D259" s="111"/>
      <c r="E259" s="111"/>
      <c r="F259" s="111"/>
      <c r="G259" s="111"/>
      <c r="H259" s="111"/>
      <c r="I259" s="111"/>
      <c r="J259" s="111"/>
      <c r="K259" s="111"/>
      <c r="L259" s="111"/>
      <c r="M259" s="15"/>
      <c r="N259" s="111"/>
      <c r="O259" s="111"/>
      <c r="P259" s="111"/>
      <c r="Q259" s="111"/>
      <c r="R259" s="111"/>
      <c r="S259" s="111"/>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11"/>
      <c r="C260" s="111"/>
      <c r="D260" s="111"/>
      <c r="E260" s="111"/>
      <c r="F260" s="111"/>
      <c r="G260" s="111"/>
      <c r="H260" s="111"/>
      <c r="I260" s="111"/>
      <c r="J260" s="111"/>
      <c r="K260" s="111"/>
      <c r="L260" s="111"/>
      <c r="M260" s="15"/>
      <c r="N260" s="111"/>
      <c r="O260" s="111"/>
      <c r="P260" s="111"/>
      <c r="Q260" s="111"/>
      <c r="R260" s="111"/>
      <c r="S260" s="111"/>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11"/>
      <c r="C261" s="111"/>
      <c r="D261" s="111"/>
      <c r="E261" s="111"/>
      <c r="F261" s="111"/>
      <c r="G261" s="111"/>
      <c r="H261" s="111"/>
      <c r="I261" s="111"/>
      <c r="J261" s="111"/>
      <c r="K261" s="111"/>
      <c r="L261" s="111"/>
      <c r="M261" s="15"/>
      <c r="N261" s="111"/>
      <c r="O261" s="111"/>
      <c r="P261" s="111"/>
      <c r="Q261" s="111"/>
      <c r="R261" s="111"/>
      <c r="S261" s="111"/>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11"/>
      <c r="C262" s="111"/>
      <c r="D262" s="111"/>
      <c r="E262" s="111"/>
      <c r="F262" s="111"/>
      <c r="G262" s="111"/>
      <c r="H262" s="111"/>
      <c r="I262" s="111"/>
      <c r="J262" s="111"/>
      <c r="K262" s="111"/>
      <c r="L262" s="111"/>
      <c r="M262" s="15"/>
      <c r="N262" s="111"/>
      <c r="O262" s="111"/>
      <c r="P262" s="111"/>
      <c r="Q262" s="111"/>
      <c r="R262" s="111"/>
      <c r="S262" s="111"/>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11"/>
      <c r="C263" s="111"/>
      <c r="D263" s="111"/>
      <c r="E263" s="111"/>
      <c r="F263" s="111"/>
      <c r="G263" s="111"/>
      <c r="H263" s="111"/>
      <c r="I263" s="111"/>
      <c r="J263" s="111"/>
      <c r="K263" s="111"/>
      <c r="L263" s="111"/>
      <c r="M263" s="15"/>
      <c r="N263" s="111"/>
      <c r="O263" s="111"/>
      <c r="P263" s="111"/>
      <c r="Q263" s="111"/>
      <c r="R263" s="111"/>
      <c r="S263" s="111"/>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11"/>
      <c r="C264" s="111"/>
      <c r="D264" s="111"/>
      <c r="E264" s="111"/>
      <c r="F264" s="111"/>
      <c r="G264" s="111"/>
      <c r="H264" s="111"/>
      <c r="I264" s="111"/>
      <c r="J264" s="111"/>
      <c r="K264" s="111"/>
      <c r="L264" s="111"/>
      <c r="M264" s="15"/>
      <c r="N264" s="111"/>
      <c r="O264" s="111"/>
      <c r="P264" s="111"/>
      <c r="Q264" s="111"/>
      <c r="R264" s="111"/>
      <c r="S264" s="111"/>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11"/>
      <c r="C265" s="111"/>
      <c r="D265" s="111"/>
      <c r="E265" s="111"/>
      <c r="F265" s="111"/>
      <c r="G265" s="111"/>
      <c r="H265" s="111"/>
      <c r="I265" s="111"/>
      <c r="J265" s="111"/>
      <c r="K265" s="111"/>
      <c r="L265" s="111"/>
      <c r="M265" s="15"/>
      <c r="N265" s="111"/>
      <c r="O265" s="111"/>
      <c r="P265" s="111"/>
      <c r="Q265" s="111"/>
      <c r="R265" s="111"/>
      <c r="S265" s="111"/>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11"/>
      <c r="C266" s="111"/>
      <c r="D266" s="111"/>
      <c r="E266" s="111"/>
      <c r="F266" s="111"/>
      <c r="G266" s="111"/>
      <c r="H266" s="111"/>
      <c r="I266" s="111"/>
      <c r="J266" s="111"/>
      <c r="K266" s="111"/>
      <c r="L266" s="111"/>
      <c r="M266" s="15"/>
      <c r="N266" s="111"/>
      <c r="O266" s="111"/>
      <c r="P266" s="111"/>
      <c r="Q266" s="111"/>
      <c r="R266" s="111"/>
      <c r="S266" s="111"/>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11"/>
      <c r="C267" s="111"/>
      <c r="D267" s="111"/>
      <c r="E267" s="111"/>
      <c r="F267" s="111"/>
      <c r="G267" s="111"/>
      <c r="H267" s="111"/>
      <c r="I267" s="111"/>
      <c r="J267" s="111"/>
      <c r="K267" s="111"/>
      <c r="L267" s="111"/>
      <c r="M267" s="15"/>
      <c r="N267" s="111"/>
      <c r="O267" s="111"/>
      <c r="P267" s="111"/>
      <c r="Q267" s="111"/>
      <c r="R267" s="111"/>
      <c r="S267" s="111"/>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11"/>
      <c r="C268" s="111"/>
      <c r="D268" s="111"/>
      <c r="E268" s="111"/>
      <c r="F268" s="111"/>
      <c r="G268" s="111"/>
      <c r="H268" s="111"/>
      <c r="I268" s="111"/>
      <c r="J268" s="111"/>
      <c r="K268" s="111"/>
      <c r="L268" s="111"/>
      <c r="M268" s="15"/>
      <c r="N268" s="111"/>
      <c r="O268" s="111"/>
      <c r="P268" s="111"/>
      <c r="Q268" s="111"/>
      <c r="R268" s="111"/>
      <c r="S268" s="111"/>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11"/>
      <c r="C269" s="111"/>
      <c r="D269" s="111"/>
      <c r="E269" s="111"/>
      <c r="F269" s="111"/>
      <c r="G269" s="111"/>
      <c r="H269" s="111"/>
      <c r="I269" s="111"/>
      <c r="J269" s="111"/>
      <c r="K269" s="111"/>
      <c r="L269" s="111"/>
      <c r="M269" s="15"/>
      <c r="N269" s="111"/>
      <c r="O269" s="111"/>
      <c r="P269" s="111"/>
      <c r="Q269" s="111"/>
      <c r="R269" s="111"/>
      <c r="S269" s="111"/>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11"/>
      <c r="C270" s="111"/>
      <c r="D270" s="111"/>
      <c r="E270" s="111"/>
      <c r="F270" s="111"/>
      <c r="G270" s="111"/>
      <c r="H270" s="111"/>
      <c r="I270" s="111"/>
      <c r="J270" s="111"/>
      <c r="K270" s="111"/>
      <c r="L270" s="111"/>
      <c r="M270" s="15"/>
      <c r="N270" s="111"/>
      <c r="O270" s="111"/>
      <c r="P270" s="111"/>
      <c r="Q270" s="111"/>
      <c r="R270" s="111"/>
      <c r="S270" s="111"/>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11"/>
      <c r="C271" s="111"/>
      <c r="D271" s="111"/>
      <c r="E271" s="111"/>
      <c r="F271" s="111"/>
      <c r="G271" s="111"/>
      <c r="H271" s="111"/>
      <c r="I271" s="111"/>
      <c r="J271" s="111"/>
      <c r="K271" s="111"/>
      <c r="L271" s="111"/>
      <c r="M271" s="15"/>
      <c r="N271" s="111"/>
      <c r="O271" s="111"/>
      <c r="P271" s="111"/>
      <c r="Q271" s="111"/>
      <c r="R271" s="111"/>
      <c r="S271" s="111"/>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11"/>
      <c r="C272" s="111"/>
      <c r="D272" s="111"/>
      <c r="E272" s="111"/>
      <c r="F272" s="111"/>
      <c r="G272" s="111"/>
      <c r="H272" s="111"/>
      <c r="I272" s="111"/>
      <c r="J272" s="111"/>
      <c r="K272" s="111"/>
      <c r="L272" s="111"/>
      <c r="M272" s="15"/>
      <c r="N272" s="111"/>
      <c r="O272" s="111"/>
      <c r="P272" s="111"/>
      <c r="Q272" s="111"/>
      <c r="R272" s="111"/>
      <c r="S272" s="111"/>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11"/>
      <c r="C273" s="111"/>
      <c r="D273" s="111"/>
      <c r="E273" s="111"/>
      <c r="F273" s="111"/>
      <c r="G273" s="111"/>
      <c r="H273" s="111"/>
      <c r="I273" s="111"/>
      <c r="J273" s="111"/>
      <c r="K273" s="111"/>
      <c r="L273" s="111"/>
      <c r="M273" s="15"/>
      <c r="N273" s="111"/>
      <c r="O273" s="111"/>
      <c r="P273" s="111"/>
      <c r="Q273" s="111"/>
      <c r="R273" s="111"/>
      <c r="S273" s="111"/>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11"/>
      <c r="C274" s="111"/>
      <c r="D274" s="111"/>
      <c r="E274" s="111"/>
      <c r="F274" s="111"/>
      <c r="G274" s="111"/>
      <c r="H274" s="111"/>
      <c r="I274" s="111"/>
      <c r="J274" s="111"/>
      <c r="K274" s="111"/>
      <c r="L274" s="111"/>
      <c r="M274" s="15"/>
      <c r="N274" s="111"/>
      <c r="O274" s="111"/>
      <c r="P274" s="111"/>
      <c r="Q274" s="111"/>
      <c r="R274" s="111"/>
      <c r="S274" s="111"/>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11"/>
      <c r="C275" s="111"/>
      <c r="D275" s="111"/>
      <c r="E275" s="111"/>
      <c r="F275" s="111"/>
      <c r="G275" s="111"/>
      <c r="H275" s="111"/>
      <c r="I275" s="111"/>
      <c r="J275" s="111"/>
      <c r="K275" s="111"/>
      <c r="L275" s="111"/>
      <c r="M275" s="15"/>
      <c r="N275" s="111"/>
      <c r="O275" s="111"/>
      <c r="P275" s="111"/>
      <c r="Q275" s="111"/>
      <c r="R275" s="111"/>
      <c r="S275" s="111"/>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11"/>
      <c r="C276" s="111"/>
      <c r="D276" s="111"/>
      <c r="E276" s="111"/>
      <c r="F276" s="111"/>
      <c r="G276" s="111"/>
      <c r="H276" s="111"/>
      <c r="I276" s="111"/>
      <c r="J276" s="111"/>
      <c r="K276" s="111"/>
      <c r="L276" s="111"/>
      <c r="M276" s="15"/>
      <c r="N276" s="111"/>
      <c r="O276" s="111"/>
      <c r="P276" s="111"/>
      <c r="Q276" s="111"/>
      <c r="R276" s="111"/>
      <c r="S276" s="111"/>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11"/>
      <c r="C277" s="111"/>
      <c r="D277" s="111"/>
      <c r="E277" s="111"/>
      <c r="F277" s="111"/>
      <c r="G277" s="111"/>
      <c r="H277" s="111"/>
      <c r="I277" s="111"/>
      <c r="J277" s="111"/>
      <c r="K277" s="111"/>
      <c r="L277" s="111"/>
      <c r="M277" s="15"/>
      <c r="N277" s="111"/>
      <c r="O277" s="111"/>
      <c r="P277" s="111"/>
      <c r="Q277" s="111"/>
      <c r="R277" s="111"/>
      <c r="S277" s="111"/>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11"/>
      <c r="C278" s="111"/>
      <c r="D278" s="111"/>
      <c r="E278" s="111"/>
      <c r="F278" s="111"/>
      <c r="G278" s="111"/>
      <c r="H278" s="111"/>
      <c r="I278" s="111"/>
      <c r="J278" s="111"/>
      <c r="K278" s="111"/>
      <c r="L278" s="111"/>
      <c r="M278" s="15"/>
      <c r="N278" s="111"/>
      <c r="O278" s="111"/>
      <c r="P278" s="111"/>
      <c r="Q278" s="111"/>
      <c r="R278" s="111"/>
      <c r="S278" s="111"/>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11"/>
      <c r="C279" s="111"/>
      <c r="D279" s="111"/>
      <c r="E279" s="111"/>
      <c r="F279" s="111"/>
      <c r="G279" s="111"/>
      <c r="H279" s="111"/>
      <c r="I279" s="111"/>
      <c r="J279" s="111"/>
      <c r="K279" s="111"/>
      <c r="L279" s="111"/>
      <c r="M279" s="15"/>
      <c r="N279" s="111"/>
      <c r="O279" s="111"/>
      <c r="P279" s="111"/>
      <c r="Q279" s="111"/>
      <c r="R279" s="111"/>
      <c r="S279" s="111"/>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11"/>
      <c r="C280" s="111"/>
      <c r="D280" s="111"/>
      <c r="E280" s="111"/>
      <c r="F280" s="111"/>
      <c r="G280" s="111"/>
      <c r="H280" s="111"/>
      <c r="I280" s="111"/>
      <c r="J280" s="111"/>
      <c r="K280" s="111"/>
      <c r="L280" s="111"/>
      <c r="M280" s="15"/>
      <c r="N280" s="111"/>
      <c r="O280" s="111"/>
      <c r="P280" s="111"/>
      <c r="Q280" s="111"/>
      <c r="R280" s="111"/>
      <c r="S280" s="111"/>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11"/>
      <c r="C281" s="111"/>
      <c r="D281" s="111"/>
      <c r="E281" s="111"/>
      <c r="F281" s="111"/>
      <c r="G281" s="111"/>
      <c r="H281" s="111"/>
      <c r="I281" s="111"/>
      <c r="J281" s="111"/>
      <c r="K281" s="111"/>
      <c r="L281" s="111"/>
      <c r="M281" s="15"/>
      <c r="N281" s="111"/>
      <c r="O281" s="111"/>
      <c r="P281" s="111"/>
      <c r="Q281" s="111"/>
      <c r="R281" s="111"/>
      <c r="S281" s="111"/>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11"/>
      <c r="C282" s="111"/>
      <c r="D282" s="111"/>
      <c r="E282" s="111"/>
      <c r="F282" s="111"/>
      <c r="G282" s="111"/>
      <c r="H282" s="111"/>
      <c r="I282" s="111"/>
      <c r="J282" s="111"/>
      <c r="K282" s="111"/>
      <c r="L282" s="111"/>
      <c r="M282" s="15"/>
      <c r="N282" s="111"/>
      <c r="O282" s="111"/>
      <c r="P282" s="111"/>
      <c r="Q282" s="111"/>
      <c r="R282" s="111"/>
      <c r="S282" s="111"/>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11"/>
      <c r="C283" s="111"/>
      <c r="D283" s="111"/>
      <c r="E283" s="111"/>
      <c r="F283" s="111"/>
      <c r="G283" s="111"/>
      <c r="H283" s="111"/>
      <c r="I283" s="111"/>
      <c r="J283" s="111"/>
      <c r="K283" s="111"/>
      <c r="L283" s="111"/>
      <c r="M283" s="15"/>
      <c r="N283" s="111"/>
      <c r="O283" s="111"/>
      <c r="P283" s="111"/>
      <c r="Q283" s="111"/>
      <c r="R283" s="111"/>
      <c r="S283" s="111"/>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11"/>
      <c r="C284" s="111"/>
      <c r="D284" s="111"/>
      <c r="E284" s="111"/>
      <c r="F284" s="111"/>
      <c r="G284" s="111"/>
      <c r="H284" s="111"/>
      <c r="I284" s="111"/>
      <c r="J284" s="111"/>
      <c r="K284" s="111"/>
      <c r="L284" s="111"/>
      <c r="M284" s="15"/>
      <c r="N284" s="111"/>
      <c r="O284" s="111"/>
      <c r="P284" s="111"/>
      <c r="Q284" s="111"/>
      <c r="R284" s="111"/>
      <c r="S284" s="111"/>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11"/>
      <c r="C285" s="111"/>
      <c r="D285" s="111"/>
      <c r="E285" s="111"/>
      <c r="F285" s="111"/>
      <c r="G285" s="111"/>
      <c r="H285" s="111"/>
      <c r="I285" s="111"/>
      <c r="J285" s="111"/>
      <c r="K285" s="111"/>
      <c r="L285" s="111"/>
      <c r="M285" s="15"/>
      <c r="N285" s="111"/>
      <c r="O285" s="111"/>
      <c r="P285" s="111"/>
      <c r="Q285" s="111"/>
      <c r="R285" s="111"/>
      <c r="S285" s="111"/>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11"/>
      <c r="C286" s="111"/>
      <c r="D286" s="111"/>
      <c r="E286" s="111"/>
      <c r="F286" s="111"/>
      <c r="G286" s="111"/>
      <c r="H286" s="111"/>
      <c r="I286" s="111"/>
      <c r="J286" s="111"/>
      <c r="K286" s="111"/>
      <c r="L286" s="111"/>
      <c r="M286" s="15"/>
      <c r="N286" s="111"/>
      <c r="O286" s="111"/>
      <c r="P286" s="111"/>
      <c r="Q286" s="111"/>
      <c r="R286" s="111"/>
      <c r="S286" s="111"/>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11"/>
      <c r="C287" s="111"/>
      <c r="D287" s="111"/>
      <c r="E287" s="111"/>
      <c r="F287" s="111"/>
      <c r="G287" s="111"/>
      <c r="H287" s="111"/>
      <c r="I287" s="111"/>
      <c r="J287" s="111"/>
      <c r="K287" s="111"/>
      <c r="L287" s="111"/>
      <c r="M287" s="15"/>
      <c r="N287" s="111"/>
      <c r="O287" s="111"/>
      <c r="P287" s="111"/>
      <c r="Q287" s="111"/>
      <c r="R287" s="111"/>
      <c r="S287" s="111"/>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11"/>
      <c r="C288" s="111"/>
      <c r="D288" s="111"/>
      <c r="E288" s="111"/>
      <c r="F288" s="111"/>
      <c r="G288" s="111"/>
      <c r="H288" s="111"/>
      <c r="I288" s="111"/>
      <c r="J288" s="111"/>
      <c r="K288" s="111"/>
      <c r="L288" s="111"/>
      <c r="M288" s="15"/>
      <c r="N288" s="111"/>
      <c r="O288" s="111"/>
      <c r="P288" s="111"/>
      <c r="Q288" s="111"/>
      <c r="R288" s="111"/>
      <c r="S288" s="111"/>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11"/>
      <c r="C289" s="111"/>
      <c r="D289" s="111"/>
      <c r="E289" s="111"/>
      <c r="F289" s="111"/>
      <c r="G289" s="111"/>
      <c r="H289" s="111"/>
      <c r="I289" s="111"/>
      <c r="J289" s="111"/>
      <c r="K289" s="111"/>
      <c r="L289" s="111"/>
      <c r="M289" s="15"/>
      <c r="N289" s="111"/>
      <c r="O289" s="111"/>
      <c r="P289" s="111"/>
      <c r="Q289" s="111"/>
      <c r="R289" s="111"/>
      <c r="S289" s="111"/>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11"/>
      <c r="C290" s="111"/>
      <c r="D290" s="111"/>
      <c r="E290" s="111"/>
      <c r="F290" s="111"/>
      <c r="G290" s="111"/>
      <c r="H290" s="111"/>
      <c r="I290" s="111"/>
      <c r="J290" s="111"/>
      <c r="K290" s="111"/>
      <c r="L290" s="111"/>
      <c r="M290" s="15"/>
      <c r="N290" s="111"/>
      <c r="O290" s="111"/>
      <c r="P290" s="111"/>
      <c r="Q290" s="111"/>
      <c r="R290" s="111"/>
      <c r="S290" s="111"/>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11"/>
      <c r="C291" s="111"/>
      <c r="D291" s="111"/>
      <c r="E291" s="111"/>
      <c r="F291" s="111"/>
      <c r="G291" s="111"/>
      <c r="H291" s="111"/>
      <c r="I291" s="111"/>
      <c r="J291" s="111"/>
      <c r="K291" s="111"/>
      <c r="L291" s="111"/>
      <c r="M291" s="15"/>
      <c r="N291" s="111"/>
      <c r="O291" s="111"/>
      <c r="P291" s="111"/>
      <c r="Q291" s="111"/>
      <c r="R291" s="111"/>
      <c r="S291" s="111"/>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11"/>
      <c r="C292" s="111"/>
      <c r="D292" s="111"/>
      <c r="E292" s="111"/>
      <c r="F292" s="111"/>
      <c r="G292" s="111"/>
      <c r="H292" s="111"/>
      <c r="I292" s="111"/>
      <c r="J292" s="111"/>
      <c r="K292" s="111"/>
      <c r="L292" s="111"/>
      <c r="M292" s="15"/>
      <c r="N292" s="111"/>
      <c r="O292" s="111"/>
      <c r="P292" s="111"/>
      <c r="Q292" s="111"/>
      <c r="R292" s="111"/>
      <c r="S292" s="111"/>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11"/>
      <c r="C293" s="111"/>
      <c r="D293" s="111"/>
      <c r="E293" s="111"/>
      <c r="F293" s="111"/>
      <c r="G293" s="111"/>
      <c r="H293" s="111"/>
      <c r="I293" s="111"/>
      <c r="J293" s="111"/>
      <c r="K293" s="111"/>
      <c r="L293" s="111"/>
      <c r="M293" s="15"/>
      <c r="N293" s="111"/>
      <c r="O293" s="111"/>
      <c r="P293" s="111"/>
      <c r="Q293" s="111"/>
      <c r="R293" s="111"/>
      <c r="S293" s="111"/>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11"/>
      <c r="C294" s="111"/>
      <c r="D294" s="111"/>
      <c r="E294" s="111"/>
      <c r="F294" s="111"/>
      <c r="G294" s="111"/>
      <c r="H294" s="111"/>
      <c r="I294" s="111"/>
      <c r="J294" s="111"/>
      <c r="K294" s="111"/>
      <c r="L294" s="111"/>
      <c r="M294" s="15"/>
      <c r="N294" s="111"/>
      <c r="O294" s="111"/>
      <c r="P294" s="111"/>
      <c r="Q294" s="111"/>
      <c r="R294" s="111"/>
      <c r="S294" s="111"/>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11"/>
      <c r="C295" s="111"/>
      <c r="D295" s="111"/>
      <c r="E295" s="111"/>
      <c r="F295" s="111"/>
      <c r="G295" s="111"/>
      <c r="H295" s="111"/>
      <c r="I295" s="111"/>
      <c r="J295" s="111"/>
      <c r="K295" s="111"/>
      <c r="L295" s="111"/>
      <c r="M295" s="15"/>
      <c r="N295" s="111"/>
      <c r="O295" s="111"/>
      <c r="P295" s="111"/>
      <c r="Q295" s="111"/>
      <c r="R295" s="111"/>
      <c r="S295" s="111"/>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11"/>
      <c r="C296" s="111"/>
      <c r="D296" s="111"/>
      <c r="E296" s="111"/>
      <c r="F296" s="111"/>
      <c r="G296" s="111"/>
      <c r="H296" s="111"/>
      <c r="I296" s="111"/>
      <c r="J296" s="111"/>
      <c r="K296" s="111"/>
      <c r="L296" s="111"/>
      <c r="M296" s="15"/>
      <c r="N296" s="111"/>
      <c r="O296" s="111"/>
      <c r="P296" s="111"/>
      <c r="Q296" s="111"/>
      <c r="R296" s="111"/>
      <c r="S296" s="111"/>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11"/>
      <c r="C297" s="111"/>
      <c r="D297" s="111"/>
      <c r="E297" s="111"/>
      <c r="F297" s="111"/>
      <c r="G297" s="111"/>
      <c r="H297" s="111"/>
      <c r="I297" s="111"/>
      <c r="J297" s="111"/>
      <c r="K297" s="111"/>
      <c r="L297" s="111"/>
      <c r="M297" s="15"/>
      <c r="N297" s="111"/>
      <c r="O297" s="111"/>
      <c r="P297" s="111"/>
      <c r="Q297" s="111"/>
      <c r="R297" s="111"/>
      <c r="S297" s="111"/>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11"/>
      <c r="C298" s="111"/>
      <c r="D298" s="111"/>
      <c r="E298" s="111"/>
      <c r="F298" s="111"/>
      <c r="G298" s="111"/>
      <c r="H298" s="111"/>
      <c r="I298" s="111"/>
      <c r="J298" s="111"/>
      <c r="K298" s="111"/>
      <c r="L298" s="111"/>
      <c r="M298" s="15"/>
      <c r="N298" s="111"/>
      <c r="O298" s="111"/>
      <c r="P298" s="111"/>
      <c r="Q298" s="111"/>
      <c r="R298" s="111"/>
      <c r="S298" s="111"/>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11"/>
      <c r="C299" s="111"/>
      <c r="D299" s="111"/>
      <c r="E299" s="111"/>
      <c r="F299" s="111"/>
      <c r="G299" s="111"/>
      <c r="H299" s="111"/>
      <c r="I299" s="111"/>
      <c r="J299" s="111"/>
      <c r="K299" s="111"/>
      <c r="L299" s="111"/>
      <c r="M299" s="15"/>
      <c r="N299" s="111"/>
      <c r="O299" s="111"/>
      <c r="P299" s="111"/>
      <c r="Q299" s="111"/>
      <c r="R299" s="111"/>
      <c r="S299" s="111"/>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11"/>
      <c r="C300" s="111"/>
      <c r="D300" s="111"/>
      <c r="E300" s="111"/>
      <c r="F300" s="111"/>
      <c r="G300" s="111"/>
      <c r="H300" s="111"/>
      <c r="I300" s="111"/>
      <c r="J300" s="111"/>
      <c r="K300" s="111"/>
      <c r="L300" s="111"/>
      <c r="M300" s="15"/>
      <c r="N300" s="111"/>
      <c r="O300" s="111"/>
      <c r="P300" s="111"/>
      <c r="Q300" s="111"/>
      <c r="R300" s="111"/>
      <c r="S300" s="111"/>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11"/>
      <c r="C301" s="111"/>
      <c r="D301" s="111"/>
      <c r="E301" s="111"/>
      <c r="F301" s="111"/>
      <c r="G301" s="111"/>
      <c r="H301" s="111"/>
      <c r="I301" s="111"/>
      <c r="J301" s="111"/>
      <c r="K301" s="111"/>
      <c r="L301" s="111"/>
      <c r="M301" s="15"/>
      <c r="N301" s="111"/>
      <c r="O301" s="111"/>
      <c r="P301" s="111"/>
      <c r="Q301" s="111"/>
      <c r="R301" s="111"/>
      <c r="S301" s="111"/>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11"/>
      <c r="C302" s="111"/>
      <c r="D302" s="111"/>
      <c r="E302" s="111"/>
      <c r="F302" s="111"/>
      <c r="G302" s="111"/>
      <c r="H302" s="111"/>
      <c r="I302" s="111"/>
      <c r="J302" s="111"/>
      <c r="K302" s="111"/>
      <c r="L302" s="111"/>
      <c r="M302" s="15"/>
      <c r="N302" s="111"/>
      <c r="O302" s="111"/>
      <c r="P302" s="111"/>
      <c r="Q302" s="111"/>
      <c r="R302" s="111"/>
      <c r="S302" s="111"/>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11"/>
      <c r="C303" s="111"/>
      <c r="D303" s="111"/>
      <c r="E303" s="111"/>
      <c r="F303" s="111"/>
      <c r="G303" s="111"/>
      <c r="H303" s="111"/>
      <c r="I303" s="111"/>
      <c r="J303" s="111"/>
      <c r="K303" s="111"/>
      <c r="L303" s="111"/>
      <c r="M303" s="15"/>
      <c r="N303" s="111"/>
      <c r="O303" s="111"/>
      <c r="P303" s="111"/>
      <c r="Q303" s="111"/>
      <c r="R303" s="111"/>
      <c r="S303" s="111"/>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11"/>
      <c r="C304" s="111"/>
      <c r="D304" s="111"/>
      <c r="E304" s="111"/>
      <c r="F304" s="111"/>
      <c r="G304" s="111"/>
      <c r="H304" s="111"/>
      <c r="I304" s="111"/>
      <c r="J304" s="111"/>
      <c r="K304" s="111"/>
      <c r="L304" s="111"/>
      <c r="M304" s="15"/>
      <c r="N304" s="111"/>
      <c r="O304" s="111"/>
      <c r="P304" s="111"/>
      <c r="Q304" s="111"/>
      <c r="R304" s="111"/>
      <c r="S304" s="111"/>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11"/>
      <c r="C305" s="111"/>
      <c r="D305" s="111"/>
      <c r="E305" s="111"/>
      <c r="F305" s="111"/>
      <c r="G305" s="111"/>
      <c r="H305" s="111"/>
      <c r="I305" s="111"/>
      <c r="J305" s="111"/>
      <c r="K305" s="111"/>
      <c r="L305" s="111"/>
      <c r="M305" s="15"/>
      <c r="N305" s="111"/>
      <c r="O305" s="111"/>
      <c r="P305" s="111"/>
      <c r="Q305" s="111"/>
      <c r="R305" s="111"/>
      <c r="S305" s="111"/>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11"/>
      <c r="C306" s="111"/>
      <c r="D306" s="111"/>
      <c r="E306" s="111"/>
      <c r="F306" s="111"/>
      <c r="G306" s="111"/>
      <c r="H306" s="111"/>
      <c r="I306" s="111"/>
      <c r="J306" s="111"/>
      <c r="K306" s="111"/>
      <c r="L306" s="111"/>
      <c r="M306" s="15"/>
      <c r="N306" s="111"/>
      <c r="O306" s="111"/>
      <c r="P306" s="111"/>
      <c r="Q306" s="111"/>
      <c r="R306" s="111"/>
      <c r="S306" s="111"/>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11"/>
      <c r="C307" s="111"/>
      <c r="D307" s="111"/>
      <c r="E307" s="111"/>
      <c r="F307" s="111"/>
      <c r="G307" s="111"/>
      <c r="H307" s="111"/>
      <c r="I307" s="111"/>
      <c r="J307" s="111"/>
      <c r="K307" s="111"/>
      <c r="L307" s="111"/>
      <c r="M307" s="15"/>
      <c r="N307" s="111"/>
      <c r="O307" s="111"/>
      <c r="P307" s="111"/>
      <c r="Q307" s="111"/>
      <c r="R307" s="111"/>
      <c r="S307" s="111"/>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11"/>
      <c r="C308" s="111"/>
      <c r="D308" s="111"/>
      <c r="E308" s="111"/>
      <c r="F308" s="111"/>
      <c r="G308" s="111"/>
      <c r="H308" s="111"/>
      <c r="I308" s="111"/>
      <c r="J308" s="111"/>
      <c r="K308" s="111"/>
      <c r="L308" s="111"/>
      <c r="M308" s="15"/>
      <c r="N308" s="111"/>
      <c r="O308" s="111"/>
      <c r="P308" s="111"/>
      <c r="Q308" s="111"/>
      <c r="R308" s="111"/>
      <c r="S308" s="111"/>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11"/>
      <c r="C309" s="111"/>
      <c r="D309" s="111"/>
      <c r="E309" s="111"/>
      <c r="F309" s="111"/>
      <c r="G309" s="111"/>
      <c r="H309" s="111"/>
      <c r="I309" s="111"/>
      <c r="J309" s="111"/>
      <c r="K309" s="111"/>
      <c r="L309" s="111"/>
      <c r="M309" s="15"/>
      <c r="N309" s="111"/>
      <c r="O309" s="111"/>
      <c r="P309" s="111"/>
      <c r="Q309" s="111"/>
      <c r="R309" s="111"/>
      <c r="S309" s="111"/>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11"/>
      <c r="C310" s="111"/>
      <c r="D310" s="111"/>
      <c r="E310" s="111"/>
      <c r="F310" s="111"/>
      <c r="G310" s="111"/>
      <c r="H310" s="111"/>
      <c r="I310" s="111"/>
      <c r="J310" s="111"/>
      <c r="K310" s="111"/>
      <c r="L310" s="111"/>
      <c r="M310" s="15"/>
      <c r="N310" s="111"/>
      <c r="O310" s="111"/>
      <c r="P310" s="111"/>
      <c r="Q310" s="111"/>
      <c r="R310" s="111"/>
      <c r="S310" s="111"/>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11"/>
      <c r="C311" s="111"/>
      <c r="D311" s="111"/>
      <c r="E311" s="111"/>
      <c r="F311" s="111"/>
      <c r="G311" s="111"/>
      <c r="H311" s="111"/>
      <c r="I311" s="111"/>
      <c r="J311" s="111"/>
      <c r="K311" s="111"/>
      <c r="L311" s="111"/>
      <c r="M311" s="15"/>
      <c r="N311" s="111"/>
      <c r="O311" s="111"/>
      <c r="P311" s="111"/>
      <c r="Q311" s="111"/>
      <c r="R311" s="111"/>
      <c r="S311" s="111"/>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11"/>
      <c r="C312" s="111"/>
      <c r="D312" s="111"/>
      <c r="E312" s="111"/>
      <c r="F312" s="111"/>
      <c r="G312" s="111"/>
      <c r="H312" s="111"/>
      <c r="I312" s="111"/>
      <c r="J312" s="111"/>
      <c r="K312" s="111"/>
      <c r="L312" s="111"/>
      <c r="M312" s="15"/>
      <c r="N312" s="111"/>
      <c r="O312" s="111"/>
      <c r="P312" s="111"/>
      <c r="Q312" s="111"/>
      <c r="R312" s="111"/>
      <c r="S312" s="111"/>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11"/>
      <c r="C313" s="111"/>
      <c r="D313" s="111"/>
      <c r="E313" s="111"/>
      <c r="F313" s="111"/>
      <c r="G313" s="111"/>
      <c r="H313" s="111"/>
      <c r="I313" s="111"/>
      <c r="J313" s="111"/>
      <c r="K313" s="111"/>
      <c r="L313" s="111"/>
      <c r="M313" s="15"/>
      <c r="N313" s="111"/>
      <c r="O313" s="111"/>
      <c r="P313" s="111"/>
      <c r="Q313" s="111"/>
      <c r="R313" s="111"/>
      <c r="S313" s="111"/>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11"/>
      <c r="C314" s="111"/>
      <c r="D314" s="111"/>
      <c r="E314" s="111"/>
      <c r="F314" s="111"/>
      <c r="G314" s="111"/>
      <c r="H314" s="111"/>
      <c r="I314" s="111"/>
      <c r="J314" s="111"/>
      <c r="K314" s="111"/>
      <c r="L314" s="111"/>
      <c r="M314" s="15"/>
      <c r="N314" s="111"/>
      <c r="O314" s="111"/>
      <c r="P314" s="111"/>
      <c r="Q314" s="111"/>
      <c r="R314" s="111"/>
      <c r="S314" s="111"/>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11"/>
      <c r="C315" s="111"/>
      <c r="D315" s="111"/>
      <c r="E315" s="111"/>
      <c r="F315" s="111"/>
      <c r="G315" s="111"/>
      <c r="H315" s="111"/>
      <c r="I315" s="111"/>
      <c r="J315" s="111"/>
      <c r="K315" s="111"/>
      <c r="L315" s="111"/>
      <c r="M315" s="15"/>
      <c r="N315" s="111"/>
      <c r="O315" s="111"/>
      <c r="P315" s="111"/>
      <c r="Q315" s="111"/>
      <c r="R315" s="111"/>
      <c r="S315" s="111"/>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11"/>
      <c r="C316" s="111"/>
      <c r="D316" s="111"/>
      <c r="E316" s="111"/>
      <c r="F316" s="111"/>
      <c r="G316" s="111"/>
      <c r="H316" s="111"/>
      <c r="I316" s="111"/>
      <c r="J316" s="111"/>
      <c r="K316" s="111"/>
      <c r="L316" s="111"/>
      <c r="M316" s="15"/>
      <c r="N316" s="111"/>
      <c r="O316" s="111"/>
      <c r="P316" s="111"/>
      <c r="Q316" s="111"/>
      <c r="R316" s="111"/>
      <c r="S316" s="111"/>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11"/>
      <c r="C317" s="111"/>
      <c r="D317" s="111"/>
      <c r="E317" s="111"/>
      <c r="F317" s="111"/>
      <c r="G317" s="111"/>
      <c r="H317" s="111"/>
      <c r="I317" s="111"/>
      <c r="J317" s="111"/>
      <c r="K317" s="111"/>
      <c r="L317" s="111"/>
      <c r="M317" s="15"/>
      <c r="N317" s="111"/>
      <c r="O317" s="111"/>
      <c r="P317" s="111"/>
      <c r="Q317" s="111"/>
      <c r="R317" s="111"/>
      <c r="S317" s="111"/>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11"/>
      <c r="C318" s="111"/>
      <c r="D318" s="111"/>
      <c r="E318" s="111"/>
      <c r="F318" s="111"/>
      <c r="G318" s="111"/>
      <c r="H318" s="111"/>
      <c r="I318" s="111"/>
      <c r="J318" s="111"/>
      <c r="K318" s="111"/>
      <c r="L318" s="111"/>
      <c r="M318" s="15"/>
      <c r="N318" s="111"/>
      <c r="O318" s="111"/>
      <c r="P318" s="111"/>
      <c r="Q318" s="111"/>
      <c r="R318" s="111"/>
      <c r="S318" s="111"/>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11"/>
      <c r="C319" s="111"/>
      <c r="D319" s="111"/>
      <c r="E319" s="111"/>
      <c r="F319" s="111"/>
      <c r="G319" s="111"/>
      <c r="H319" s="111"/>
      <c r="I319" s="111"/>
      <c r="J319" s="111"/>
      <c r="K319" s="111"/>
      <c r="L319" s="111"/>
      <c r="M319" s="15"/>
      <c r="N319" s="111"/>
      <c r="O319" s="111"/>
      <c r="P319" s="111"/>
      <c r="Q319" s="111"/>
      <c r="R319" s="111"/>
      <c r="S319" s="111"/>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11"/>
      <c r="C320" s="111"/>
      <c r="D320" s="111"/>
      <c r="E320" s="111"/>
      <c r="F320" s="111"/>
      <c r="G320" s="111"/>
      <c r="H320" s="111"/>
      <c r="I320" s="111"/>
      <c r="J320" s="111"/>
      <c r="K320" s="111"/>
      <c r="L320" s="111"/>
      <c r="M320" s="15"/>
      <c r="N320" s="111"/>
      <c r="O320" s="111"/>
      <c r="P320" s="111"/>
      <c r="Q320" s="111"/>
      <c r="R320" s="111"/>
      <c r="S320" s="111"/>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11"/>
      <c r="C321" s="111"/>
      <c r="D321" s="111"/>
      <c r="E321" s="111"/>
      <c r="F321" s="111"/>
      <c r="G321" s="111"/>
      <c r="H321" s="111"/>
      <c r="I321" s="111"/>
      <c r="J321" s="111"/>
      <c r="K321" s="111"/>
      <c r="L321" s="111"/>
      <c r="M321" s="15"/>
      <c r="N321" s="111"/>
      <c r="O321" s="111"/>
      <c r="P321" s="111"/>
      <c r="Q321" s="111"/>
      <c r="R321" s="111"/>
      <c r="S321" s="111"/>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11"/>
      <c r="C322" s="111"/>
      <c r="D322" s="111"/>
      <c r="E322" s="111"/>
      <c r="F322" s="111"/>
      <c r="G322" s="111"/>
      <c r="H322" s="111"/>
      <c r="I322" s="111"/>
      <c r="J322" s="111"/>
      <c r="K322" s="111"/>
      <c r="L322" s="111"/>
      <c r="M322" s="15"/>
      <c r="N322" s="111"/>
      <c r="O322" s="111"/>
      <c r="P322" s="111"/>
      <c r="Q322" s="111"/>
      <c r="R322" s="111"/>
      <c r="S322" s="111"/>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11"/>
      <c r="C323" s="111"/>
      <c r="D323" s="111"/>
      <c r="E323" s="111"/>
      <c r="F323" s="111"/>
      <c r="G323" s="111"/>
      <c r="H323" s="111"/>
      <c r="I323" s="111"/>
      <c r="J323" s="111"/>
      <c r="K323" s="111"/>
      <c r="L323" s="111"/>
      <c r="M323" s="15"/>
      <c r="N323" s="111"/>
      <c r="O323" s="111"/>
      <c r="P323" s="111"/>
      <c r="Q323" s="111"/>
      <c r="R323" s="111"/>
      <c r="S323" s="111"/>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11"/>
      <c r="C324" s="111"/>
      <c r="D324" s="111"/>
      <c r="E324" s="111"/>
      <c r="F324" s="111"/>
      <c r="G324" s="111"/>
      <c r="H324" s="111"/>
      <c r="I324" s="111"/>
      <c r="J324" s="111"/>
      <c r="K324" s="111"/>
      <c r="L324" s="111"/>
      <c r="M324" s="15"/>
      <c r="N324" s="111"/>
      <c r="O324" s="111"/>
      <c r="P324" s="111"/>
      <c r="Q324" s="111"/>
      <c r="R324" s="111"/>
      <c r="S324" s="111"/>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11"/>
      <c r="C325" s="111"/>
      <c r="D325" s="111"/>
      <c r="E325" s="111"/>
      <c r="F325" s="111"/>
      <c r="G325" s="111"/>
      <c r="H325" s="111"/>
      <c r="I325" s="111"/>
      <c r="J325" s="111"/>
      <c r="K325" s="111"/>
      <c r="L325" s="111"/>
      <c r="M325" s="15"/>
      <c r="N325" s="111"/>
      <c r="O325" s="111"/>
      <c r="P325" s="111"/>
      <c r="Q325" s="111"/>
      <c r="R325" s="111"/>
      <c r="S325" s="111"/>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11"/>
      <c r="C495" s="111"/>
      <c r="D495" s="111"/>
      <c r="E495" s="111"/>
      <c r="F495" s="111"/>
      <c r="G495" s="111"/>
      <c r="H495" s="111"/>
      <c r="I495" s="111"/>
      <c r="J495" s="111"/>
      <c r="K495" s="111"/>
      <c r="L495" s="111"/>
      <c r="M495" s="15"/>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row>
    <row r="496" spans="1:35" ht="15.75" hidden="1" customHeight="1" x14ac:dyDescent="0.25">
      <c r="A496" s="15"/>
      <c r="B496" s="111"/>
      <c r="C496" s="111"/>
      <c r="D496" s="111"/>
      <c r="E496" s="111"/>
      <c r="F496" s="111"/>
      <c r="G496" s="111"/>
      <c r="H496" s="111"/>
      <c r="I496" s="111"/>
      <c r="J496" s="111"/>
      <c r="K496" s="111"/>
      <c r="L496" s="111"/>
      <c r="M496" s="15"/>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row>
    <row r="497" spans="1:35" ht="15.75" hidden="1" customHeight="1" x14ac:dyDescent="0.25">
      <c r="A497" s="15"/>
      <c r="B497" s="111"/>
      <c r="C497" s="111"/>
      <c r="D497" s="111"/>
      <c r="E497" s="111"/>
      <c r="F497" s="111"/>
      <c r="G497" s="111"/>
      <c r="H497" s="111"/>
      <c r="I497" s="111"/>
      <c r="J497" s="111"/>
      <c r="K497" s="111"/>
      <c r="L497" s="111"/>
      <c r="M497" s="15"/>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row>
    <row r="498" spans="1:35" ht="15.75" hidden="1" customHeight="1" x14ac:dyDescent="0.25">
      <c r="A498" s="15"/>
      <c r="B498" s="111"/>
      <c r="C498" s="111"/>
      <c r="D498" s="111"/>
      <c r="E498" s="111"/>
      <c r="F498" s="111"/>
      <c r="G498" s="111"/>
      <c r="H498" s="111"/>
      <c r="I498" s="111"/>
      <c r="J498" s="111"/>
      <c r="K498" s="111"/>
      <c r="L498" s="111"/>
      <c r="M498" s="15"/>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row>
    <row r="499" spans="1:35" ht="15.75" hidden="1" customHeight="1" x14ac:dyDescent="0.25">
      <c r="A499" s="15"/>
      <c r="B499" s="111"/>
      <c r="C499" s="111"/>
      <c r="D499" s="111"/>
      <c r="E499" s="111"/>
      <c r="F499" s="111"/>
      <c r="G499" s="111"/>
      <c r="H499" s="111"/>
      <c r="I499" s="111"/>
      <c r="J499" s="111"/>
      <c r="K499" s="111"/>
      <c r="L499" s="111"/>
      <c r="M499" s="15"/>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row>
    <row r="500" spans="1:35" ht="15.75" hidden="1" customHeight="1" x14ac:dyDescent="0.25">
      <c r="A500" s="15"/>
      <c r="B500" s="111"/>
      <c r="C500" s="111"/>
      <c r="D500" s="111"/>
      <c r="E500" s="111"/>
      <c r="F500" s="111"/>
      <c r="G500" s="111"/>
      <c r="H500" s="111"/>
      <c r="I500" s="111"/>
      <c r="J500" s="111"/>
      <c r="K500" s="111"/>
      <c r="L500" s="111"/>
      <c r="M500" s="15"/>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row>
    <row r="501" spans="1:35" ht="15.75" hidden="1" customHeight="1" x14ac:dyDescent="0.25">
      <c r="A501" s="15"/>
      <c r="B501" s="111"/>
      <c r="C501" s="111"/>
      <c r="D501" s="111"/>
      <c r="E501" s="111"/>
      <c r="F501" s="111"/>
      <c r="G501" s="111"/>
      <c r="H501" s="111"/>
      <c r="I501" s="111"/>
      <c r="J501" s="111"/>
      <c r="K501" s="111"/>
      <c r="L501" s="111"/>
      <c r="M501" s="15"/>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row>
    <row r="502" spans="1:35" ht="15.75" hidden="1" customHeight="1" x14ac:dyDescent="0.25">
      <c r="A502" s="15"/>
      <c r="B502" s="111"/>
      <c r="C502" s="111"/>
      <c r="D502" s="111"/>
      <c r="E502" s="111"/>
      <c r="F502" s="111"/>
      <c r="G502" s="111"/>
      <c r="H502" s="111"/>
      <c r="I502" s="111"/>
      <c r="J502" s="111"/>
      <c r="K502" s="111"/>
      <c r="L502" s="111"/>
      <c r="M502" s="15"/>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row>
    <row r="503" spans="1:35" ht="15.75" hidden="1" customHeight="1" x14ac:dyDescent="0.25">
      <c r="A503" s="15"/>
      <c r="B503" s="111"/>
      <c r="C503" s="111"/>
      <c r="D503" s="111"/>
      <c r="E503" s="111"/>
      <c r="F503" s="111"/>
      <c r="G503" s="111"/>
      <c r="H503" s="111"/>
      <c r="I503" s="111"/>
      <c r="J503" s="111"/>
      <c r="K503" s="111"/>
      <c r="L503" s="111"/>
      <c r="M503" s="15"/>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row>
    <row r="504" spans="1:35" ht="15.75" hidden="1" customHeight="1" x14ac:dyDescent="0.25">
      <c r="A504" s="15"/>
      <c r="B504" s="111"/>
      <c r="C504" s="111"/>
      <c r="D504" s="111"/>
      <c r="E504" s="111"/>
      <c r="F504" s="111"/>
      <c r="G504" s="111"/>
      <c r="H504" s="111"/>
      <c r="I504" s="111"/>
      <c r="J504" s="111"/>
      <c r="K504" s="111"/>
      <c r="L504" s="111"/>
      <c r="M504" s="15"/>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row>
    <row r="505" spans="1:35" ht="15.75" hidden="1" customHeight="1" x14ac:dyDescent="0.25">
      <c r="A505" s="15"/>
      <c r="B505" s="111"/>
      <c r="C505" s="111"/>
      <c r="D505" s="111"/>
      <c r="E505" s="111"/>
      <c r="F505" s="111"/>
      <c r="G505" s="111"/>
      <c r="H505" s="111"/>
      <c r="I505" s="111"/>
      <c r="J505" s="111"/>
      <c r="K505" s="111"/>
      <c r="L505" s="111"/>
      <c r="M505" s="15"/>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row>
    <row r="506" spans="1:35" ht="15.75" hidden="1" customHeight="1" x14ac:dyDescent="0.25">
      <c r="A506" s="15"/>
      <c r="B506" s="111"/>
      <c r="C506" s="111"/>
      <c r="D506" s="111"/>
      <c r="E506" s="111"/>
      <c r="F506" s="111"/>
      <c r="G506" s="111"/>
      <c r="H506" s="111"/>
      <c r="I506" s="111"/>
      <c r="J506" s="111"/>
      <c r="K506" s="111"/>
      <c r="L506" s="111"/>
      <c r="M506" s="15"/>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row>
    <row r="507" spans="1:35" ht="15.75" hidden="1" customHeight="1" x14ac:dyDescent="0.25">
      <c r="A507" s="15"/>
      <c r="B507" s="111"/>
      <c r="C507" s="111"/>
      <c r="D507" s="111"/>
      <c r="E507" s="111"/>
      <c r="F507" s="111"/>
      <c r="G507" s="111"/>
      <c r="H507" s="111"/>
      <c r="I507" s="111"/>
      <c r="J507" s="111"/>
      <c r="K507" s="111"/>
      <c r="L507" s="111"/>
      <c r="M507" s="15"/>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row>
    <row r="508" spans="1:35" ht="15.75" hidden="1" customHeight="1" x14ac:dyDescent="0.25">
      <c r="A508" s="15"/>
      <c r="B508" s="111"/>
      <c r="C508" s="111"/>
      <c r="D508" s="111"/>
      <c r="E508" s="111"/>
      <c r="F508" s="111"/>
      <c r="G508" s="111"/>
      <c r="H508" s="111"/>
      <c r="I508" s="111"/>
      <c r="J508" s="111"/>
      <c r="K508" s="111"/>
      <c r="L508" s="111"/>
      <c r="M508" s="15"/>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row>
    <row r="509" spans="1:35" ht="15.75" hidden="1" customHeight="1" x14ac:dyDescent="0.25">
      <c r="A509" s="15"/>
      <c r="B509" s="111"/>
      <c r="C509" s="111"/>
      <c r="D509" s="111"/>
      <c r="E509" s="111"/>
      <c r="F509" s="111"/>
      <c r="G509" s="111"/>
      <c r="H509" s="111"/>
      <c r="I509" s="111"/>
      <c r="J509" s="111"/>
      <c r="K509" s="111"/>
      <c r="L509" s="111"/>
      <c r="M509" s="15"/>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row>
    <row r="510" spans="1:35" ht="15.75" hidden="1" customHeight="1" x14ac:dyDescent="0.25">
      <c r="A510" s="15"/>
      <c r="B510" s="111"/>
      <c r="C510" s="111"/>
      <c r="D510" s="111"/>
      <c r="E510" s="111"/>
      <c r="F510" s="111"/>
      <c r="G510" s="111"/>
      <c r="H510" s="111"/>
      <c r="I510" s="111"/>
      <c r="J510" s="111"/>
      <c r="K510" s="111"/>
      <c r="L510" s="111"/>
      <c r="M510" s="15"/>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row>
    <row r="511" spans="1:35" ht="15.75" hidden="1" customHeight="1" x14ac:dyDescent="0.25">
      <c r="A511" s="15"/>
      <c r="B511" s="111"/>
      <c r="C511" s="111"/>
      <c r="D511" s="111"/>
      <c r="E511" s="111"/>
      <c r="F511" s="111"/>
      <c r="G511" s="111"/>
      <c r="H511" s="111"/>
      <c r="I511" s="111"/>
      <c r="J511" s="111"/>
      <c r="K511" s="111"/>
      <c r="L511" s="111"/>
      <c r="M511" s="15"/>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row>
    <row r="512" spans="1:35" ht="15.75" hidden="1" customHeight="1" x14ac:dyDescent="0.25">
      <c r="A512" s="15"/>
      <c r="B512" s="111"/>
      <c r="C512" s="111"/>
      <c r="D512" s="111"/>
      <c r="E512" s="111"/>
      <c r="F512" s="111"/>
      <c r="G512" s="111"/>
      <c r="H512" s="111"/>
      <c r="I512" s="111"/>
      <c r="J512" s="111"/>
      <c r="K512" s="111"/>
      <c r="L512" s="111"/>
      <c r="M512" s="15"/>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row>
    <row r="513" spans="1:35" ht="15.75" hidden="1" customHeight="1" x14ac:dyDescent="0.25">
      <c r="A513" s="15"/>
      <c r="B513" s="111"/>
      <c r="C513" s="111"/>
      <c r="D513" s="111"/>
      <c r="E513" s="111"/>
      <c r="F513" s="111"/>
      <c r="G513" s="111"/>
      <c r="H513" s="111"/>
      <c r="I513" s="111"/>
      <c r="J513" s="111"/>
      <c r="K513" s="111"/>
      <c r="L513" s="111"/>
      <c r="M513" s="15"/>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row>
    <row r="514" spans="1:35" ht="15.75" hidden="1" customHeight="1" x14ac:dyDescent="0.25">
      <c r="A514" s="15"/>
      <c r="B514" s="111"/>
      <c r="C514" s="111"/>
      <c r="D514" s="111"/>
      <c r="E514" s="111"/>
      <c r="F514" s="111"/>
      <c r="G514" s="111"/>
      <c r="H514" s="111"/>
      <c r="I514" s="111"/>
      <c r="J514" s="111"/>
      <c r="K514" s="111"/>
      <c r="L514" s="111"/>
      <c r="M514" s="15"/>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row>
    <row r="515" spans="1:35" ht="15.75" hidden="1" customHeight="1" x14ac:dyDescent="0.25">
      <c r="A515" s="15"/>
      <c r="B515" s="111"/>
      <c r="C515" s="111"/>
      <c r="D515" s="111"/>
      <c r="E515" s="111"/>
      <c r="F515" s="111"/>
      <c r="G515" s="111"/>
      <c r="H515" s="111"/>
      <c r="I515" s="111"/>
      <c r="J515" s="111"/>
      <c r="K515" s="111"/>
      <c r="L515" s="111"/>
      <c r="M515" s="15"/>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row>
    <row r="516" spans="1:35" ht="15.75" hidden="1" customHeight="1" x14ac:dyDescent="0.25">
      <c r="A516" s="15"/>
      <c r="B516" s="111"/>
      <c r="C516" s="111"/>
      <c r="D516" s="111"/>
      <c r="E516" s="111"/>
      <c r="F516" s="111"/>
      <c r="G516" s="111"/>
      <c r="H516" s="111"/>
      <c r="I516" s="111"/>
      <c r="J516" s="111"/>
      <c r="K516" s="111"/>
      <c r="L516" s="111"/>
      <c r="M516" s="15"/>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row>
    <row r="517" spans="1:35" ht="15.75" hidden="1" customHeight="1" x14ac:dyDescent="0.25">
      <c r="A517" s="15"/>
      <c r="B517" s="111"/>
      <c r="C517" s="111"/>
      <c r="D517" s="111"/>
      <c r="E517" s="111"/>
      <c r="F517" s="111"/>
      <c r="G517" s="111"/>
      <c r="H517" s="111"/>
      <c r="I517" s="111"/>
      <c r="J517" s="111"/>
      <c r="K517" s="111"/>
      <c r="L517" s="111"/>
      <c r="M517" s="15"/>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row>
    <row r="518" spans="1:35" ht="15.75" hidden="1" customHeight="1" x14ac:dyDescent="0.25">
      <c r="A518" s="15"/>
      <c r="B518" s="111"/>
      <c r="C518" s="111"/>
      <c r="D518" s="111"/>
      <c r="E518" s="111"/>
      <c r="F518" s="111"/>
      <c r="G518" s="111"/>
      <c r="H518" s="111"/>
      <c r="I518" s="111"/>
      <c r="J518" s="111"/>
      <c r="K518" s="111"/>
      <c r="L518" s="111"/>
      <c r="M518" s="15"/>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row>
    <row r="519" spans="1:35" ht="15.75" hidden="1" customHeight="1" x14ac:dyDescent="0.25">
      <c r="A519" s="15"/>
      <c r="B519" s="111"/>
      <c r="C519" s="111"/>
      <c r="D519" s="111"/>
      <c r="E519" s="111"/>
      <c r="F519" s="111"/>
      <c r="G519" s="111"/>
      <c r="H519" s="111"/>
      <c r="I519" s="111"/>
      <c r="J519" s="111"/>
      <c r="K519" s="111"/>
      <c r="L519" s="111"/>
      <c r="M519" s="15"/>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row>
    <row r="520" spans="1:35" ht="15.75" hidden="1" customHeight="1" x14ac:dyDescent="0.25">
      <c r="A520" s="15"/>
      <c r="B520" s="111"/>
      <c r="C520" s="111"/>
      <c r="D520" s="111"/>
      <c r="E520" s="111"/>
      <c r="F520" s="111"/>
      <c r="G520" s="111"/>
      <c r="H520" s="111"/>
      <c r="I520" s="111"/>
      <c r="J520" s="111"/>
      <c r="K520" s="111"/>
      <c r="L520" s="111"/>
      <c r="M520" s="15"/>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row>
    <row r="521" spans="1:35" ht="15.75" hidden="1" customHeight="1" x14ac:dyDescent="0.25">
      <c r="A521" s="15"/>
      <c r="B521" s="111"/>
      <c r="C521" s="111"/>
      <c r="D521" s="111"/>
      <c r="E521" s="111"/>
      <c r="F521" s="111"/>
      <c r="G521" s="111"/>
      <c r="H521" s="111"/>
      <c r="I521" s="111"/>
      <c r="J521" s="111"/>
      <c r="K521" s="111"/>
      <c r="L521" s="111"/>
      <c r="M521" s="15"/>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row>
    <row r="522" spans="1:35" ht="15.75" hidden="1" customHeight="1" x14ac:dyDescent="0.25">
      <c r="A522" s="15"/>
      <c r="B522" s="111"/>
      <c r="C522" s="111"/>
      <c r="D522" s="111"/>
      <c r="E522" s="111"/>
      <c r="F522" s="111"/>
      <c r="G522" s="111"/>
      <c r="H522" s="111"/>
      <c r="I522" s="111"/>
      <c r="J522" s="111"/>
      <c r="K522" s="111"/>
      <c r="L522" s="111"/>
      <c r="M522" s="15"/>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row>
    <row r="523" spans="1:35" ht="15.75" hidden="1" customHeight="1" x14ac:dyDescent="0.25">
      <c r="A523" s="15"/>
      <c r="B523" s="111"/>
      <c r="C523" s="111"/>
      <c r="D523" s="111"/>
      <c r="E523" s="111"/>
      <c r="F523" s="111"/>
      <c r="G523" s="111"/>
      <c r="H523" s="111"/>
      <c r="I523" s="111"/>
      <c r="J523" s="111"/>
      <c r="K523" s="111"/>
      <c r="L523" s="111"/>
      <c r="M523" s="15"/>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row>
    <row r="524" spans="1:35" ht="15.75" hidden="1" customHeight="1" x14ac:dyDescent="0.25">
      <c r="A524" s="15"/>
      <c r="B524" s="111"/>
      <c r="C524" s="111"/>
      <c r="D524" s="111"/>
      <c r="E524" s="111"/>
      <c r="F524" s="111"/>
      <c r="G524" s="111"/>
      <c r="H524" s="111"/>
      <c r="I524" s="111"/>
      <c r="J524" s="111"/>
      <c r="K524" s="111"/>
      <c r="L524" s="111"/>
      <c r="M524" s="15"/>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row>
    <row r="525" spans="1:35" ht="15.75" hidden="1" customHeight="1" x14ac:dyDescent="0.25">
      <c r="A525" s="15"/>
      <c r="B525" s="111"/>
      <c r="C525" s="111"/>
      <c r="D525" s="111"/>
      <c r="E525" s="111"/>
      <c r="F525" s="111"/>
      <c r="G525" s="111"/>
      <c r="H525" s="111"/>
      <c r="I525" s="111"/>
      <c r="J525" s="111"/>
      <c r="K525" s="111"/>
      <c r="L525" s="111"/>
      <c r="M525" s="15"/>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row>
    <row r="526" spans="1:35" ht="15.75" hidden="1" customHeight="1" x14ac:dyDescent="0.25">
      <c r="A526" s="15"/>
      <c r="B526" s="111"/>
      <c r="C526" s="111"/>
      <c r="D526" s="111"/>
      <c r="E526" s="111"/>
      <c r="F526" s="111"/>
      <c r="G526" s="111"/>
      <c r="H526" s="111"/>
      <c r="I526" s="111"/>
      <c r="J526" s="111"/>
      <c r="K526" s="111"/>
      <c r="L526" s="111"/>
      <c r="M526" s="15"/>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row>
    <row r="527" spans="1:35" ht="15.75" hidden="1" customHeight="1" x14ac:dyDescent="0.25">
      <c r="A527" s="15"/>
      <c r="B527" s="111"/>
      <c r="C527" s="111"/>
      <c r="D527" s="111"/>
      <c r="E527" s="111"/>
      <c r="F527" s="111"/>
      <c r="G527" s="111"/>
      <c r="H527" s="111"/>
      <c r="I527" s="111"/>
      <c r="J527" s="111"/>
      <c r="K527" s="111"/>
      <c r="L527" s="111"/>
      <c r="M527" s="15"/>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row>
    <row r="528" spans="1:35" ht="15.75" hidden="1" customHeight="1" x14ac:dyDescent="0.25">
      <c r="A528" s="15"/>
      <c r="B528" s="111"/>
      <c r="C528" s="111"/>
      <c r="D528" s="111"/>
      <c r="E528" s="111"/>
      <c r="F528" s="111"/>
      <c r="G528" s="111"/>
      <c r="H528" s="111"/>
      <c r="I528" s="111"/>
      <c r="J528" s="111"/>
      <c r="K528" s="111"/>
      <c r="L528" s="111"/>
      <c r="M528" s="15"/>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row>
    <row r="529" spans="1:35" ht="15.75" hidden="1" customHeight="1" x14ac:dyDescent="0.25">
      <c r="A529" s="15"/>
      <c r="B529" s="111"/>
      <c r="C529" s="111"/>
      <c r="D529" s="111"/>
      <c r="E529" s="111"/>
      <c r="F529" s="111"/>
      <c r="G529" s="111"/>
      <c r="H529" s="111"/>
      <c r="I529" s="111"/>
      <c r="J529" s="111"/>
      <c r="K529" s="111"/>
      <c r="L529" s="111"/>
      <c r="M529" s="15"/>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row>
    <row r="530" spans="1:35" ht="15.75" hidden="1" customHeight="1" x14ac:dyDescent="0.25">
      <c r="A530" s="15"/>
      <c r="B530" s="111"/>
      <c r="C530" s="111"/>
      <c r="D530" s="111"/>
      <c r="E530" s="111"/>
      <c r="F530" s="111"/>
      <c r="G530" s="111"/>
      <c r="H530" s="111"/>
      <c r="I530" s="111"/>
      <c r="J530" s="111"/>
      <c r="K530" s="111"/>
      <c r="L530" s="111"/>
      <c r="M530" s="15"/>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row>
    <row r="531" spans="1:35" ht="15.75" hidden="1" customHeight="1" x14ac:dyDescent="0.25">
      <c r="A531" s="15"/>
      <c r="B531" s="111"/>
      <c r="C531" s="111"/>
      <c r="D531" s="111"/>
      <c r="E531" s="111"/>
      <c r="F531" s="111"/>
      <c r="G531" s="111"/>
      <c r="H531" s="111"/>
      <c r="I531" s="111"/>
      <c r="J531" s="111"/>
      <c r="K531" s="111"/>
      <c r="L531" s="111"/>
      <c r="M531" s="15"/>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row>
    <row r="532" spans="1:35" ht="15.75" hidden="1" customHeight="1" x14ac:dyDescent="0.25">
      <c r="A532" s="15"/>
      <c r="B532" s="111"/>
      <c r="C532" s="111"/>
      <c r="D532" s="111"/>
      <c r="E532" s="111"/>
      <c r="F532" s="111"/>
      <c r="G532" s="111"/>
      <c r="H532" s="111"/>
      <c r="I532" s="111"/>
      <c r="J532" s="111"/>
      <c r="K532" s="111"/>
      <c r="L532" s="111"/>
      <c r="M532" s="15"/>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row>
    <row r="533" spans="1:35" ht="15.75" hidden="1" customHeight="1" x14ac:dyDescent="0.25">
      <c r="A533" s="15"/>
      <c r="B533" s="111"/>
      <c r="C533" s="111"/>
      <c r="D533" s="111"/>
      <c r="E533" s="111"/>
      <c r="F533" s="111"/>
      <c r="G533" s="111"/>
      <c r="H533" s="111"/>
      <c r="I533" s="111"/>
      <c r="J533" s="111"/>
      <c r="K533" s="111"/>
      <c r="L533" s="111"/>
      <c r="M533" s="15"/>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row>
    <row r="534" spans="1:35" ht="15.75" hidden="1" customHeight="1" x14ac:dyDescent="0.25">
      <c r="A534" s="15"/>
      <c r="B534" s="111"/>
      <c r="C534" s="111"/>
      <c r="D534" s="111"/>
      <c r="E534" s="111"/>
      <c r="F534" s="111"/>
      <c r="G534" s="111"/>
      <c r="H534" s="111"/>
      <c r="I534" s="111"/>
      <c r="J534" s="111"/>
      <c r="K534" s="111"/>
      <c r="L534" s="111"/>
      <c r="M534" s="15"/>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row>
    <row r="535" spans="1:35" ht="15.75" hidden="1" customHeight="1" x14ac:dyDescent="0.25">
      <c r="A535" s="15"/>
      <c r="B535" s="111"/>
      <c r="C535" s="111"/>
      <c r="D535" s="111"/>
      <c r="E535" s="111"/>
      <c r="F535" s="111"/>
      <c r="G535" s="111"/>
      <c r="H535" s="111"/>
      <c r="I535" s="111"/>
      <c r="J535" s="111"/>
      <c r="K535" s="111"/>
      <c r="L535" s="111"/>
      <c r="M535" s="15"/>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row>
    <row r="536" spans="1:35" ht="15.75" hidden="1" customHeight="1" x14ac:dyDescent="0.25">
      <c r="A536" s="15"/>
      <c r="B536" s="111"/>
      <c r="C536" s="111"/>
      <c r="D536" s="111"/>
      <c r="E536" s="111"/>
      <c r="F536" s="111"/>
      <c r="G536" s="111"/>
      <c r="H536" s="111"/>
      <c r="I536" s="111"/>
      <c r="J536" s="111"/>
      <c r="K536" s="111"/>
      <c r="L536" s="111"/>
      <c r="M536" s="15"/>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row>
    <row r="537" spans="1:35" ht="15.75" hidden="1" customHeight="1" x14ac:dyDescent="0.25">
      <c r="A537" s="15"/>
      <c r="B537" s="111"/>
      <c r="C537" s="111"/>
      <c r="D537" s="111"/>
      <c r="E537" s="111"/>
      <c r="F537" s="111"/>
      <c r="G537" s="111"/>
      <c r="H537" s="111"/>
      <c r="I537" s="111"/>
      <c r="J537" s="111"/>
      <c r="K537" s="111"/>
      <c r="L537" s="111"/>
      <c r="M537" s="15"/>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row>
    <row r="538" spans="1:35" ht="15.75" hidden="1" customHeight="1" x14ac:dyDescent="0.25">
      <c r="A538" s="15"/>
      <c r="B538" s="111"/>
      <c r="C538" s="111"/>
      <c r="D538" s="111"/>
      <c r="E538" s="111"/>
      <c r="F538" s="111"/>
      <c r="G538" s="111"/>
      <c r="H538" s="111"/>
      <c r="I538" s="111"/>
      <c r="J538" s="111"/>
      <c r="K538" s="111"/>
      <c r="L538" s="111"/>
      <c r="M538" s="15"/>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row>
    <row r="539" spans="1:35" ht="15.75" hidden="1" customHeight="1" x14ac:dyDescent="0.25">
      <c r="A539" s="15"/>
      <c r="B539" s="111"/>
      <c r="C539" s="111"/>
      <c r="D539" s="111"/>
      <c r="E539" s="111"/>
      <c r="F539" s="111"/>
      <c r="G539" s="111"/>
      <c r="H539" s="111"/>
      <c r="I539" s="111"/>
      <c r="J539" s="111"/>
      <c r="K539" s="111"/>
      <c r="L539" s="111"/>
      <c r="M539" s="15"/>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row>
    <row r="540" spans="1:35" ht="15.75" hidden="1" customHeight="1" x14ac:dyDescent="0.25">
      <c r="A540" s="15"/>
      <c r="B540" s="111"/>
      <c r="C540" s="111"/>
      <c r="D540" s="111"/>
      <c r="E540" s="111"/>
      <c r="F540" s="111"/>
      <c r="G540" s="111"/>
      <c r="H540" s="111"/>
      <c r="I540" s="111"/>
      <c r="J540" s="111"/>
      <c r="K540" s="111"/>
      <c r="L540" s="111"/>
      <c r="M540" s="15"/>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row>
    <row r="541" spans="1:35" ht="15.75" hidden="1" customHeight="1" x14ac:dyDescent="0.25">
      <c r="A541" s="15"/>
      <c r="B541" s="111"/>
      <c r="C541" s="111"/>
      <c r="D541" s="111"/>
      <c r="E541" s="111"/>
      <c r="F541" s="111"/>
      <c r="G541" s="111"/>
      <c r="H541" s="111"/>
      <c r="I541" s="111"/>
      <c r="J541" s="111"/>
      <c r="K541" s="111"/>
      <c r="L541" s="111"/>
      <c r="M541" s="15"/>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row>
    <row r="542" spans="1:35" ht="15.75" hidden="1" customHeight="1" x14ac:dyDescent="0.25">
      <c r="A542" s="15"/>
      <c r="B542" s="111"/>
      <c r="C542" s="111"/>
      <c r="D542" s="111"/>
      <c r="E542" s="111"/>
      <c r="F542" s="111"/>
      <c r="G542" s="111"/>
      <c r="H542" s="111"/>
      <c r="I542" s="111"/>
      <c r="J542" s="111"/>
      <c r="K542" s="111"/>
      <c r="L542" s="111"/>
      <c r="M542" s="15"/>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row>
    <row r="543" spans="1:35" ht="15.75" hidden="1" customHeight="1" x14ac:dyDescent="0.25">
      <c r="A543" s="15"/>
      <c r="B543" s="111"/>
      <c r="C543" s="111"/>
      <c r="D543" s="111"/>
      <c r="E543" s="111"/>
      <c r="F543" s="111"/>
      <c r="G543" s="111"/>
      <c r="H543" s="111"/>
      <c r="I543" s="111"/>
      <c r="J543" s="111"/>
      <c r="K543" s="111"/>
      <c r="L543" s="111"/>
      <c r="M543" s="15"/>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row>
    <row r="544" spans="1:35" ht="15.75" hidden="1" customHeight="1" x14ac:dyDescent="0.25">
      <c r="A544" s="15"/>
      <c r="B544" s="111"/>
      <c r="C544" s="111"/>
      <c r="D544" s="111"/>
      <c r="E544" s="111"/>
      <c r="F544" s="111"/>
      <c r="G544" s="111"/>
      <c r="H544" s="111"/>
      <c r="I544" s="111"/>
      <c r="J544" s="111"/>
      <c r="K544" s="111"/>
      <c r="L544" s="111"/>
      <c r="M544" s="15"/>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row>
    <row r="545" spans="1:35" ht="15.75" hidden="1" customHeight="1" x14ac:dyDescent="0.25">
      <c r="A545" s="15"/>
      <c r="B545" s="111"/>
      <c r="C545" s="111"/>
      <c r="D545" s="111"/>
      <c r="E545" s="111"/>
      <c r="F545" s="111"/>
      <c r="G545" s="111"/>
      <c r="H545" s="111"/>
      <c r="I545" s="111"/>
      <c r="J545" s="111"/>
      <c r="K545" s="111"/>
      <c r="L545" s="111"/>
      <c r="M545" s="15"/>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row>
    <row r="546" spans="1:35" ht="15.75" hidden="1" customHeight="1" x14ac:dyDescent="0.25">
      <c r="A546" s="15"/>
      <c r="B546" s="111"/>
      <c r="C546" s="111"/>
      <c r="D546" s="111"/>
      <c r="E546" s="111"/>
      <c r="F546" s="111"/>
      <c r="G546" s="111"/>
      <c r="H546" s="111"/>
      <c r="I546" s="111"/>
      <c r="J546" s="111"/>
      <c r="K546" s="111"/>
      <c r="L546" s="111"/>
      <c r="M546" s="15"/>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row>
    <row r="547" spans="1:35" ht="15.75" hidden="1" customHeight="1" x14ac:dyDescent="0.25">
      <c r="A547" s="15"/>
      <c r="B547" s="111"/>
      <c r="C547" s="111"/>
      <c r="D547" s="111"/>
      <c r="E547" s="111"/>
      <c r="F547" s="111"/>
      <c r="G547" s="111"/>
      <c r="H547" s="111"/>
      <c r="I547" s="111"/>
      <c r="J547" s="111"/>
      <c r="K547" s="111"/>
      <c r="L547" s="111"/>
      <c r="M547" s="15"/>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row>
    <row r="548" spans="1:35" ht="15.75" hidden="1" customHeight="1" x14ac:dyDescent="0.25">
      <c r="A548" s="15"/>
      <c r="B548" s="111"/>
      <c r="C548" s="111"/>
      <c r="D548" s="111"/>
      <c r="E548" s="111"/>
      <c r="F548" s="111"/>
      <c r="G548" s="111"/>
      <c r="H548" s="111"/>
      <c r="I548" s="111"/>
      <c r="J548" s="111"/>
      <c r="K548" s="111"/>
      <c r="L548" s="111"/>
      <c r="M548" s="15"/>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row>
    <row r="549" spans="1:35" ht="15.75" hidden="1" customHeight="1" x14ac:dyDescent="0.25">
      <c r="A549" s="15"/>
      <c r="B549" s="111"/>
      <c r="C549" s="111"/>
      <c r="D549" s="111"/>
      <c r="E549" s="111"/>
      <c r="F549" s="111"/>
      <c r="G549" s="111"/>
      <c r="H549" s="111"/>
      <c r="I549" s="111"/>
      <c r="J549" s="111"/>
      <c r="K549" s="111"/>
      <c r="L549" s="111"/>
      <c r="M549" s="15"/>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row>
    <row r="550" spans="1:35" ht="15.75" hidden="1" customHeight="1" x14ac:dyDescent="0.25">
      <c r="A550" s="15"/>
      <c r="B550" s="111"/>
      <c r="C550" s="111"/>
      <c r="D550" s="111"/>
      <c r="E550" s="111"/>
      <c r="F550" s="111"/>
      <c r="G550" s="111"/>
      <c r="H550" s="111"/>
      <c r="I550" s="111"/>
      <c r="J550" s="111"/>
      <c r="K550" s="111"/>
      <c r="L550" s="111"/>
      <c r="M550" s="15"/>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row>
    <row r="551" spans="1:35" ht="15.75" hidden="1" customHeight="1" x14ac:dyDescent="0.25">
      <c r="A551" s="15"/>
      <c r="B551" s="111"/>
      <c r="C551" s="111"/>
      <c r="D551" s="111"/>
      <c r="E551" s="111"/>
      <c r="F551" s="111"/>
      <c r="G551" s="111"/>
      <c r="H551" s="111"/>
      <c r="I551" s="111"/>
      <c r="J551" s="111"/>
      <c r="K551" s="111"/>
      <c r="L551" s="111"/>
      <c r="M551" s="15"/>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row>
    <row r="552" spans="1:35" ht="15.75" hidden="1" customHeight="1" x14ac:dyDescent="0.25">
      <c r="A552" s="15"/>
      <c r="B552" s="111"/>
      <c r="C552" s="111"/>
      <c r="D552" s="111"/>
      <c r="E552" s="111"/>
      <c r="F552" s="111"/>
      <c r="G552" s="111"/>
      <c r="H552" s="111"/>
      <c r="I552" s="111"/>
      <c r="J552" s="111"/>
      <c r="K552" s="111"/>
      <c r="L552" s="111"/>
      <c r="M552" s="15"/>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row>
    <row r="553" spans="1:35" ht="15.75" hidden="1" customHeight="1" x14ac:dyDescent="0.25">
      <c r="A553" s="15"/>
      <c r="B553" s="111"/>
      <c r="C553" s="111"/>
      <c r="D553" s="111"/>
      <c r="E553" s="111"/>
      <c r="F553" s="111"/>
      <c r="G553" s="111"/>
      <c r="H553" s="111"/>
      <c r="I553" s="111"/>
      <c r="J553" s="111"/>
      <c r="K553" s="111"/>
      <c r="L553" s="111"/>
      <c r="M553" s="15"/>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row>
    <row r="554" spans="1:35" ht="15.75" hidden="1" customHeight="1" x14ac:dyDescent="0.25">
      <c r="A554" s="15"/>
      <c r="B554" s="111"/>
      <c r="C554" s="111"/>
      <c r="D554" s="111"/>
      <c r="E554" s="111"/>
      <c r="F554" s="111"/>
      <c r="G554" s="111"/>
      <c r="H554" s="111"/>
      <c r="I554" s="111"/>
      <c r="J554" s="111"/>
      <c r="K554" s="111"/>
      <c r="L554" s="111"/>
      <c r="M554" s="15"/>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row>
    <row r="555" spans="1:35" ht="15.75" hidden="1" customHeight="1" x14ac:dyDescent="0.25">
      <c r="A555" s="15"/>
      <c r="B555" s="111"/>
      <c r="C555" s="111"/>
      <c r="D555" s="111"/>
      <c r="E555" s="111"/>
      <c r="F555" s="111"/>
      <c r="G555" s="111"/>
      <c r="H555" s="111"/>
      <c r="I555" s="111"/>
      <c r="J555" s="111"/>
      <c r="K555" s="111"/>
      <c r="L555" s="111"/>
      <c r="M555" s="15"/>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row>
    <row r="556" spans="1:35" ht="15.75" hidden="1" customHeight="1" x14ac:dyDescent="0.25">
      <c r="A556" s="15"/>
      <c r="B556" s="111"/>
      <c r="C556" s="111"/>
      <c r="D556" s="111"/>
      <c r="E556" s="111"/>
      <c r="F556" s="111"/>
      <c r="G556" s="111"/>
      <c r="H556" s="111"/>
      <c r="I556" s="111"/>
      <c r="J556" s="111"/>
      <c r="K556" s="111"/>
      <c r="L556" s="111"/>
      <c r="M556" s="15"/>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row>
    <row r="557" spans="1:35" ht="15.75" hidden="1" customHeight="1" x14ac:dyDescent="0.25">
      <c r="A557" s="15"/>
      <c r="B557" s="111"/>
      <c r="C557" s="111"/>
      <c r="D557" s="111"/>
      <c r="E557" s="111"/>
      <c r="F557" s="111"/>
      <c r="G557" s="111"/>
      <c r="H557" s="111"/>
      <c r="I557" s="111"/>
      <c r="J557" s="111"/>
      <c r="K557" s="111"/>
      <c r="L557" s="111"/>
      <c r="M557" s="15"/>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row>
    <row r="558" spans="1:35" ht="15.75" hidden="1" customHeight="1" x14ac:dyDescent="0.25">
      <c r="A558" s="15"/>
      <c r="B558" s="111"/>
      <c r="C558" s="111"/>
      <c r="D558" s="111"/>
      <c r="E558" s="111"/>
      <c r="F558" s="111"/>
      <c r="G558" s="111"/>
      <c r="H558" s="111"/>
      <c r="I558" s="111"/>
      <c r="J558" s="111"/>
      <c r="K558" s="111"/>
      <c r="L558" s="111"/>
      <c r="M558" s="15"/>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row>
    <row r="559" spans="1:35" ht="15.75" hidden="1" customHeight="1" x14ac:dyDescent="0.25">
      <c r="A559" s="15"/>
      <c r="B559" s="111"/>
      <c r="C559" s="111"/>
      <c r="D559" s="111"/>
      <c r="E559" s="111"/>
      <c r="F559" s="111"/>
      <c r="G559" s="111"/>
      <c r="H559" s="111"/>
      <c r="I559" s="111"/>
      <c r="J559" s="111"/>
      <c r="K559" s="111"/>
      <c r="L559" s="111"/>
      <c r="M559" s="15"/>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row>
    <row r="560" spans="1:35" ht="15.75" hidden="1" customHeight="1" x14ac:dyDescent="0.25">
      <c r="A560" s="15"/>
      <c r="B560" s="111"/>
      <c r="C560" s="111"/>
      <c r="D560" s="111"/>
      <c r="E560" s="111"/>
      <c r="F560" s="111"/>
      <c r="G560" s="111"/>
      <c r="H560" s="111"/>
      <c r="I560" s="111"/>
      <c r="J560" s="111"/>
      <c r="K560" s="111"/>
      <c r="L560" s="111"/>
      <c r="M560" s="15"/>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row>
    <row r="561" spans="1:35" ht="15.75" hidden="1" customHeight="1" x14ac:dyDescent="0.25">
      <c r="A561" s="15"/>
      <c r="B561" s="111"/>
      <c r="C561" s="111"/>
      <c r="D561" s="111"/>
      <c r="E561" s="111"/>
      <c r="F561" s="111"/>
      <c r="G561" s="111"/>
      <c r="H561" s="111"/>
      <c r="I561" s="111"/>
      <c r="J561" s="111"/>
      <c r="K561" s="111"/>
      <c r="L561" s="111"/>
      <c r="M561" s="15"/>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row>
    <row r="562" spans="1:35" ht="15.75" hidden="1" customHeight="1" x14ac:dyDescent="0.25">
      <c r="A562" s="15"/>
      <c r="B562" s="111"/>
      <c r="C562" s="111"/>
      <c r="D562" s="111"/>
      <c r="E562" s="111"/>
      <c r="F562" s="111"/>
      <c r="G562" s="111"/>
      <c r="H562" s="111"/>
      <c r="I562" s="111"/>
      <c r="J562" s="111"/>
      <c r="K562" s="111"/>
      <c r="L562" s="111"/>
      <c r="M562" s="15"/>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row>
    <row r="563" spans="1:35" ht="15.75" hidden="1" customHeight="1" x14ac:dyDescent="0.25">
      <c r="A563" s="15"/>
      <c r="B563" s="111"/>
      <c r="C563" s="111"/>
      <c r="D563" s="111"/>
      <c r="E563" s="111"/>
      <c r="F563" s="111"/>
      <c r="G563" s="111"/>
      <c r="H563" s="111"/>
      <c r="I563" s="111"/>
      <c r="J563" s="111"/>
      <c r="K563" s="111"/>
      <c r="L563" s="111"/>
      <c r="M563" s="15"/>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row>
    <row r="564" spans="1:35" ht="15.75" hidden="1" customHeight="1" x14ac:dyDescent="0.25">
      <c r="A564" s="15"/>
      <c r="B564" s="111"/>
      <c r="C564" s="111"/>
      <c r="D564" s="111"/>
      <c r="E564" s="111"/>
      <c r="F564" s="111"/>
      <c r="G564" s="111"/>
      <c r="H564" s="111"/>
      <c r="I564" s="111"/>
      <c r="J564" s="111"/>
      <c r="K564" s="111"/>
      <c r="L564" s="111"/>
      <c r="M564" s="15"/>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row>
    <row r="565" spans="1:35" ht="15.75" hidden="1" customHeight="1" x14ac:dyDescent="0.25">
      <c r="A565" s="15"/>
      <c r="B565" s="111"/>
      <c r="C565" s="111"/>
      <c r="D565" s="111"/>
      <c r="E565" s="111"/>
      <c r="F565" s="111"/>
      <c r="G565" s="111"/>
      <c r="H565" s="111"/>
      <c r="I565" s="111"/>
      <c r="J565" s="111"/>
      <c r="K565" s="111"/>
      <c r="L565" s="111"/>
      <c r="M565" s="15"/>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row>
    <row r="566" spans="1:35" ht="15.75" hidden="1" customHeight="1" x14ac:dyDescent="0.25">
      <c r="A566" s="15"/>
      <c r="B566" s="111"/>
      <c r="C566" s="111"/>
      <c r="D566" s="111"/>
      <c r="E566" s="111"/>
      <c r="F566" s="111"/>
      <c r="G566" s="111"/>
      <c r="H566" s="111"/>
      <c r="I566" s="111"/>
      <c r="J566" s="111"/>
      <c r="K566" s="111"/>
      <c r="L566" s="111"/>
      <c r="M566" s="15"/>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row>
    <row r="567" spans="1:35" ht="15.75" hidden="1" customHeight="1" x14ac:dyDescent="0.25">
      <c r="A567" s="15"/>
      <c r="B567" s="111"/>
      <c r="C567" s="111"/>
      <c r="D567" s="111"/>
      <c r="E567" s="111"/>
      <c r="F567" s="111"/>
      <c r="G567" s="111"/>
      <c r="H567" s="111"/>
      <c r="I567" s="111"/>
      <c r="J567" s="111"/>
      <c r="K567" s="111"/>
      <c r="L567" s="111"/>
      <c r="M567" s="15"/>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row>
    <row r="568" spans="1:35" ht="15.75" hidden="1" customHeight="1" x14ac:dyDescent="0.25">
      <c r="A568" s="15"/>
      <c r="B568" s="111"/>
      <c r="C568" s="111"/>
      <c r="D568" s="111"/>
      <c r="E568" s="111"/>
      <c r="F568" s="111"/>
      <c r="G568" s="111"/>
      <c r="H568" s="111"/>
      <c r="I568" s="111"/>
      <c r="J568" s="111"/>
      <c r="K568" s="111"/>
      <c r="L568" s="111"/>
      <c r="M568" s="15"/>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row>
    <row r="569" spans="1:35" ht="15.75" hidden="1" customHeight="1" x14ac:dyDescent="0.25">
      <c r="A569" s="15"/>
      <c r="B569" s="111"/>
      <c r="C569" s="111"/>
      <c r="D569" s="111"/>
      <c r="E569" s="111"/>
      <c r="F569" s="111"/>
      <c r="G569" s="111"/>
      <c r="H569" s="111"/>
      <c r="I569" s="111"/>
      <c r="J569" s="111"/>
      <c r="K569" s="111"/>
      <c r="L569" s="111"/>
      <c r="M569" s="15"/>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row>
    <row r="570" spans="1:35" ht="15.75" hidden="1" customHeight="1" x14ac:dyDescent="0.25">
      <c r="A570" s="15"/>
      <c r="B570" s="111"/>
      <c r="C570" s="111"/>
      <c r="D570" s="111"/>
      <c r="E570" s="111"/>
      <c r="F570" s="111"/>
      <c r="G570" s="111"/>
      <c r="H570" s="111"/>
      <c r="I570" s="111"/>
      <c r="J570" s="111"/>
      <c r="K570" s="111"/>
      <c r="L570" s="111"/>
      <c r="M570" s="15"/>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row>
    <row r="571" spans="1:35" ht="15.75" hidden="1" customHeight="1" x14ac:dyDescent="0.25">
      <c r="A571" s="15"/>
      <c r="B571" s="111"/>
      <c r="C571" s="111"/>
      <c r="D571" s="111"/>
      <c r="E571" s="111"/>
      <c r="F571" s="111"/>
      <c r="G571" s="111"/>
      <c r="H571" s="111"/>
      <c r="I571" s="111"/>
      <c r="J571" s="111"/>
      <c r="K571" s="111"/>
      <c r="L571" s="111"/>
      <c r="M571" s="15"/>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row>
    <row r="572" spans="1:35" ht="15.75" hidden="1" customHeight="1" x14ac:dyDescent="0.25">
      <c r="A572" s="15"/>
      <c r="B572" s="111"/>
      <c r="C572" s="111"/>
      <c r="D572" s="111"/>
      <c r="E572" s="111"/>
      <c r="F572" s="111"/>
      <c r="G572" s="111"/>
      <c r="H572" s="111"/>
      <c r="I572" s="111"/>
      <c r="J572" s="111"/>
      <c r="K572" s="111"/>
      <c r="L572" s="111"/>
      <c r="M572" s="15"/>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row>
    <row r="573" spans="1:35" ht="15.75" hidden="1" customHeight="1" x14ac:dyDescent="0.25">
      <c r="A573" s="15"/>
      <c r="B573" s="111"/>
      <c r="C573" s="111"/>
      <c r="D573" s="111"/>
      <c r="E573" s="111"/>
      <c r="F573" s="111"/>
      <c r="G573" s="111"/>
      <c r="H573" s="111"/>
      <c r="I573" s="111"/>
      <c r="J573" s="111"/>
      <c r="K573" s="111"/>
      <c r="L573" s="111"/>
      <c r="M573" s="15"/>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row>
    <row r="574" spans="1:35" ht="15.75" hidden="1" customHeight="1" x14ac:dyDescent="0.25">
      <c r="A574" s="15"/>
      <c r="B574" s="111"/>
      <c r="C574" s="111"/>
      <c r="D574" s="111"/>
      <c r="E574" s="111"/>
      <c r="F574" s="111"/>
      <c r="G574" s="111"/>
      <c r="H574" s="111"/>
      <c r="I574" s="111"/>
      <c r="J574" s="111"/>
      <c r="K574" s="111"/>
      <c r="L574" s="111"/>
      <c r="M574" s="15"/>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row>
    <row r="575" spans="1:35" ht="15.75" hidden="1" customHeight="1" x14ac:dyDescent="0.25">
      <c r="A575" s="15"/>
      <c r="B575" s="111"/>
      <c r="C575" s="111"/>
      <c r="D575" s="111"/>
      <c r="E575" s="111"/>
      <c r="F575" s="111"/>
      <c r="G575" s="111"/>
      <c r="H575" s="111"/>
      <c r="I575" s="111"/>
      <c r="J575" s="111"/>
      <c r="K575" s="111"/>
      <c r="L575" s="111"/>
      <c r="M575" s="15"/>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row>
    <row r="576" spans="1:35" ht="15.75" hidden="1" customHeight="1" x14ac:dyDescent="0.25">
      <c r="A576" s="15"/>
      <c r="B576" s="111"/>
      <c r="C576" s="111"/>
      <c r="D576" s="111"/>
      <c r="E576" s="111"/>
      <c r="F576" s="111"/>
      <c r="G576" s="111"/>
      <c r="H576" s="111"/>
      <c r="I576" s="111"/>
      <c r="J576" s="111"/>
      <c r="K576" s="111"/>
      <c r="L576" s="111"/>
      <c r="M576" s="15"/>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row>
    <row r="577" spans="1:35" ht="15.75" hidden="1" customHeight="1" x14ac:dyDescent="0.25">
      <c r="A577" s="15"/>
      <c r="B577" s="111"/>
      <c r="C577" s="111"/>
      <c r="D577" s="111"/>
      <c r="E577" s="111"/>
      <c r="F577" s="111"/>
      <c r="G577" s="111"/>
      <c r="H577" s="111"/>
      <c r="I577" s="111"/>
      <c r="J577" s="111"/>
      <c r="K577" s="111"/>
      <c r="L577" s="111"/>
      <c r="M577" s="15"/>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row>
    <row r="578" spans="1:35" ht="15.75" hidden="1" customHeight="1" x14ac:dyDescent="0.25">
      <c r="A578" s="15"/>
      <c r="B578" s="111"/>
      <c r="C578" s="111"/>
      <c r="D578" s="111"/>
      <c r="E578" s="111"/>
      <c r="F578" s="111"/>
      <c r="G578" s="111"/>
      <c r="H578" s="111"/>
      <c r="I578" s="111"/>
      <c r="J578" s="111"/>
      <c r="K578" s="111"/>
      <c r="L578" s="111"/>
      <c r="M578" s="15"/>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row>
    <row r="579" spans="1:35" ht="15.75" hidden="1" customHeight="1" x14ac:dyDescent="0.25">
      <c r="A579" s="15"/>
      <c r="B579" s="111"/>
      <c r="C579" s="111"/>
      <c r="D579" s="111"/>
      <c r="E579" s="111"/>
      <c r="F579" s="111"/>
      <c r="G579" s="111"/>
      <c r="H579" s="111"/>
      <c r="I579" s="111"/>
      <c r="J579" s="111"/>
      <c r="K579" s="111"/>
      <c r="L579" s="111"/>
      <c r="M579" s="15"/>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row>
    <row r="580" spans="1:35" ht="15.75" hidden="1" customHeight="1" x14ac:dyDescent="0.25">
      <c r="A580" s="15"/>
      <c r="B580" s="111"/>
      <c r="C580" s="111"/>
      <c r="D580" s="111"/>
      <c r="E580" s="111"/>
      <c r="F580" s="111"/>
      <c r="G580" s="111"/>
      <c r="H580" s="111"/>
      <c r="I580" s="111"/>
      <c r="J580" s="111"/>
      <c r="K580" s="111"/>
      <c r="L580" s="111"/>
      <c r="M580" s="15"/>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row>
    <row r="581" spans="1:35" ht="15.75" hidden="1" customHeight="1" x14ac:dyDescent="0.25">
      <c r="A581" s="15"/>
      <c r="B581" s="111"/>
      <c r="C581" s="111"/>
      <c r="D581" s="111"/>
      <c r="E581" s="111"/>
      <c r="F581" s="111"/>
      <c r="G581" s="111"/>
      <c r="H581" s="111"/>
      <c r="I581" s="111"/>
      <c r="J581" s="111"/>
      <c r="K581" s="111"/>
      <c r="L581" s="111"/>
      <c r="M581" s="15"/>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row>
    <row r="582" spans="1:35" ht="15.75" hidden="1" customHeight="1" x14ac:dyDescent="0.25">
      <c r="A582" s="15"/>
      <c r="B582" s="111"/>
      <c r="C582" s="111"/>
      <c r="D582" s="111"/>
      <c r="E582" s="111"/>
      <c r="F582" s="111"/>
      <c r="G582" s="111"/>
      <c r="H582" s="111"/>
      <c r="I582" s="111"/>
      <c r="J582" s="111"/>
      <c r="K582" s="111"/>
      <c r="L582" s="111"/>
      <c r="M582" s="15"/>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row>
    <row r="583" spans="1:35" ht="15.75" hidden="1" customHeight="1" x14ac:dyDescent="0.25">
      <c r="A583" s="15"/>
      <c r="B583" s="111"/>
      <c r="C583" s="111"/>
      <c r="D583" s="111"/>
      <c r="E583" s="111"/>
      <c r="F583" s="111"/>
      <c r="G583" s="111"/>
      <c r="H583" s="111"/>
      <c r="I583" s="111"/>
      <c r="J583" s="111"/>
      <c r="K583" s="111"/>
      <c r="L583" s="111"/>
      <c r="M583" s="15"/>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row>
    <row r="584" spans="1:35" ht="15.75" hidden="1" customHeight="1" x14ac:dyDescent="0.25">
      <c r="A584" s="15"/>
      <c r="B584" s="111"/>
      <c r="C584" s="111"/>
      <c r="D584" s="111"/>
      <c r="E584" s="111"/>
      <c r="F584" s="111"/>
      <c r="G584" s="111"/>
      <c r="H584" s="111"/>
      <c r="I584" s="111"/>
      <c r="J584" s="111"/>
      <c r="K584" s="111"/>
      <c r="L584" s="111"/>
      <c r="M584" s="15"/>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row>
    <row r="585" spans="1:35" ht="15.75" hidden="1" customHeight="1" x14ac:dyDescent="0.25">
      <c r="A585" s="15"/>
      <c r="B585" s="111"/>
      <c r="C585" s="111"/>
      <c r="D585" s="111"/>
      <c r="E585" s="111"/>
      <c r="F585" s="111"/>
      <c r="G585" s="111"/>
      <c r="H585" s="111"/>
      <c r="I585" s="111"/>
      <c r="J585" s="111"/>
      <c r="K585" s="111"/>
      <c r="L585" s="111"/>
      <c r="M585" s="15"/>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row>
    <row r="586" spans="1:35" ht="15.75" hidden="1" customHeight="1" x14ac:dyDescent="0.25">
      <c r="A586" s="15"/>
      <c r="B586" s="111"/>
      <c r="C586" s="111"/>
      <c r="D586" s="111"/>
      <c r="E586" s="111"/>
      <c r="F586" s="111"/>
      <c r="G586" s="111"/>
      <c r="H586" s="111"/>
      <c r="I586" s="111"/>
      <c r="J586" s="111"/>
      <c r="K586" s="111"/>
      <c r="L586" s="111"/>
      <c r="M586" s="15"/>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row>
    <row r="587" spans="1:35" ht="15.75" hidden="1" customHeight="1" x14ac:dyDescent="0.25">
      <c r="A587" s="15"/>
      <c r="B587" s="111"/>
      <c r="C587" s="111"/>
      <c r="D587" s="111"/>
      <c r="E587" s="111"/>
      <c r="F587" s="111"/>
      <c r="G587" s="111"/>
      <c r="H587" s="111"/>
      <c r="I587" s="111"/>
      <c r="J587" s="111"/>
      <c r="K587" s="111"/>
      <c r="L587" s="111"/>
      <c r="M587" s="15"/>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row>
    <row r="588" spans="1:35" ht="15.75" hidden="1" customHeight="1" x14ac:dyDescent="0.25">
      <c r="A588" s="15"/>
      <c r="B588" s="111"/>
      <c r="C588" s="111"/>
      <c r="D588" s="111"/>
      <c r="E588" s="111"/>
      <c r="F588" s="111"/>
      <c r="G588" s="111"/>
      <c r="H588" s="111"/>
      <c r="I588" s="111"/>
      <c r="J588" s="111"/>
      <c r="K588" s="111"/>
      <c r="L588" s="111"/>
      <c r="M588" s="15"/>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row>
    <row r="589" spans="1:35" ht="15.75" hidden="1" customHeight="1" x14ac:dyDescent="0.25">
      <c r="A589" s="15"/>
      <c r="B589" s="111"/>
      <c r="C589" s="111"/>
      <c r="D589" s="111"/>
      <c r="E589" s="111"/>
      <c r="F589" s="111"/>
      <c r="G589" s="111"/>
      <c r="H589" s="111"/>
      <c r="I589" s="111"/>
      <c r="J589" s="111"/>
      <c r="K589" s="111"/>
      <c r="L589" s="111"/>
      <c r="M589" s="15"/>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row>
    <row r="590" spans="1:35" ht="15.75" hidden="1" customHeight="1" x14ac:dyDescent="0.25">
      <c r="A590" s="15"/>
      <c r="B590" s="111"/>
      <c r="C590" s="111"/>
      <c r="D590" s="111"/>
      <c r="E590" s="111"/>
      <c r="F590" s="111"/>
      <c r="G590" s="111"/>
      <c r="H590" s="111"/>
      <c r="I590" s="111"/>
      <c r="J590" s="111"/>
      <c r="K590" s="111"/>
      <c r="L590" s="111"/>
      <c r="M590" s="15"/>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row>
    <row r="591" spans="1:35" ht="15.75" hidden="1" customHeight="1" x14ac:dyDescent="0.25">
      <c r="A591" s="15"/>
      <c r="B591" s="111"/>
      <c r="C591" s="111"/>
      <c r="D591" s="111"/>
      <c r="E591" s="111"/>
      <c r="F591" s="111"/>
      <c r="G591" s="111"/>
      <c r="H591" s="111"/>
      <c r="I591" s="111"/>
      <c r="J591" s="111"/>
      <c r="K591" s="111"/>
      <c r="L591" s="111"/>
      <c r="M591" s="15"/>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row>
    <row r="592" spans="1:35" ht="15.75" hidden="1" customHeight="1" x14ac:dyDescent="0.25">
      <c r="A592" s="15"/>
      <c r="B592" s="111"/>
      <c r="C592" s="111"/>
      <c r="D592" s="111"/>
      <c r="E592" s="111"/>
      <c r="F592" s="111"/>
      <c r="G592" s="111"/>
      <c r="H592" s="111"/>
      <c r="I592" s="111"/>
      <c r="J592" s="111"/>
      <c r="K592" s="111"/>
      <c r="L592" s="111"/>
      <c r="M592" s="15"/>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row>
    <row r="593" spans="1:35" ht="15.75" hidden="1" customHeight="1" x14ac:dyDescent="0.25">
      <c r="A593" s="15"/>
      <c r="B593" s="111"/>
      <c r="C593" s="111"/>
      <c r="D593" s="111"/>
      <c r="E593" s="111"/>
      <c r="F593" s="111"/>
      <c r="G593" s="111"/>
      <c r="H593" s="111"/>
      <c r="I593" s="111"/>
      <c r="J593" s="111"/>
      <c r="K593" s="111"/>
      <c r="L593" s="111"/>
      <c r="M593" s="15"/>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row>
    <row r="594" spans="1:35" ht="15.75" hidden="1" customHeight="1" x14ac:dyDescent="0.25">
      <c r="A594" s="15"/>
      <c r="B594" s="111"/>
      <c r="C594" s="111"/>
      <c r="D594" s="111"/>
      <c r="E594" s="111"/>
      <c r="F594" s="111"/>
      <c r="G594" s="111"/>
      <c r="H594" s="111"/>
      <c r="I594" s="111"/>
      <c r="J594" s="111"/>
      <c r="K594" s="111"/>
      <c r="L594" s="111"/>
      <c r="M594" s="15"/>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row>
    <row r="595" spans="1:35" ht="15.75" hidden="1" customHeight="1" x14ac:dyDescent="0.25">
      <c r="A595" s="15"/>
      <c r="B595" s="111"/>
      <c r="C595" s="111"/>
      <c r="D595" s="111"/>
      <c r="E595" s="111"/>
      <c r="F595" s="111"/>
      <c r="G595" s="111"/>
      <c r="H595" s="111"/>
      <c r="I595" s="111"/>
      <c r="J595" s="111"/>
      <c r="K595" s="111"/>
      <c r="L595" s="111"/>
      <c r="M595" s="15"/>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row>
    <row r="596" spans="1:35" ht="15.75" hidden="1" customHeight="1" x14ac:dyDescent="0.25">
      <c r="A596" s="15"/>
      <c r="B596" s="111"/>
      <c r="C596" s="111"/>
      <c r="D596" s="111"/>
      <c r="E596" s="111"/>
      <c r="F596" s="111"/>
      <c r="G596" s="111"/>
      <c r="H596" s="111"/>
      <c r="I596" s="111"/>
      <c r="J596" s="111"/>
      <c r="K596" s="111"/>
      <c r="L596" s="111"/>
      <c r="M596" s="15"/>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row>
    <row r="597" spans="1:35" ht="15.75" hidden="1" customHeight="1" x14ac:dyDescent="0.25">
      <c r="A597" s="15"/>
      <c r="B597" s="111"/>
      <c r="C597" s="111"/>
      <c r="D597" s="111"/>
      <c r="E597" s="111"/>
      <c r="F597" s="111"/>
      <c r="G597" s="111"/>
      <c r="H597" s="111"/>
      <c r="I597" s="111"/>
      <c r="J597" s="111"/>
      <c r="K597" s="111"/>
      <c r="L597" s="111"/>
      <c r="M597" s="15"/>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row>
    <row r="598" spans="1:35" ht="15.75" hidden="1" customHeight="1" x14ac:dyDescent="0.25">
      <c r="A598" s="15"/>
      <c r="B598" s="111"/>
      <c r="C598" s="111"/>
      <c r="D598" s="111"/>
      <c r="E598" s="111"/>
      <c r="F598" s="111"/>
      <c r="G598" s="111"/>
      <c r="H598" s="111"/>
      <c r="I598" s="111"/>
      <c r="J598" s="111"/>
      <c r="K598" s="111"/>
      <c r="L598" s="111"/>
      <c r="M598" s="15"/>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row>
    <row r="599" spans="1:35" ht="15.75" hidden="1" customHeight="1" x14ac:dyDescent="0.25">
      <c r="A599" s="15"/>
      <c r="B599" s="111"/>
      <c r="C599" s="111"/>
      <c r="D599" s="111"/>
      <c r="E599" s="111"/>
      <c r="F599" s="111"/>
      <c r="G599" s="111"/>
      <c r="H599" s="111"/>
      <c r="I599" s="111"/>
      <c r="J599" s="111"/>
      <c r="K599" s="111"/>
      <c r="L599" s="111"/>
      <c r="M599" s="15"/>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row>
    <row r="600" spans="1:35" ht="15.75" hidden="1" customHeight="1" x14ac:dyDescent="0.25">
      <c r="A600" s="15"/>
      <c r="B600" s="111"/>
      <c r="C600" s="111"/>
      <c r="D600" s="111"/>
      <c r="E600" s="111"/>
      <c r="F600" s="111"/>
      <c r="G600" s="111"/>
      <c r="H600" s="111"/>
      <c r="I600" s="111"/>
      <c r="J600" s="111"/>
      <c r="K600" s="111"/>
      <c r="L600" s="111"/>
      <c r="M600" s="15"/>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row>
    <row r="601" spans="1:35" ht="15.75" hidden="1" customHeight="1" x14ac:dyDescent="0.25">
      <c r="A601" s="15"/>
      <c r="B601" s="111"/>
      <c r="C601" s="111"/>
      <c r="D601" s="111"/>
      <c r="E601" s="111"/>
      <c r="F601" s="111"/>
      <c r="G601" s="111"/>
      <c r="H601" s="111"/>
      <c r="I601" s="111"/>
      <c r="J601" s="111"/>
      <c r="K601" s="111"/>
      <c r="L601" s="111"/>
      <c r="M601" s="15"/>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row>
    <row r="602" spans="1:35" ht="15.75" hidden="1" customHeight="1" x14ac:dyDescent="0.25">
      <c r="A602" s="15"/>
      <c r="B602" s="111"/>
      <c r="C602" s="111"/>
      <c r="D602" s="111"/>
      <c r="E602" s="111"/>
      <c r="F602" s="111"/>
      <c r="G602" s="111"/>
      <c r="H602" s="111"/>
      <c r="I602" s="111"/>
      <c r="J602" s="111"/>
      <c r="K602" s="111"/>
      <c r="L602" s="111"/>
      <c r="M602" s="15"/>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row>
    <row r="603" spans="1:35" ht="15.75" hidden="1" customHeight="1" x14ac:dyDescent="0.25">
      <c r="A603" s="15"/>
      <c r="B603" s="111"/>
      <c r="C603" s="111"/>
      <c r="D603" s="111"/>
      <c r="E603" s="111"/>
      <c r="F603" s="111"/>
      <c r="G603" s="111"/>
      <c r="H603" s="111"/>
      <c r="I603" s="111"/>
      <c r="J603" s="111"/>
      <c r="K603" s="111"/>
      <c r="L603" s="111"/>
      <c r="M603" s="15"/>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row>
    <row r="604" spans="1:35" ht="15.75" hidden="1" customHeight="1" x14ac:dyDescent="0.25">
      <c r="A604" s="15"/>
      <c r="B604" s="111"/>
      <c r="C604" s="111"/>
      <c r="D604" s="111"/>
      <c r="E604" s="111"/>
      <c r="F604" s="111"/>
      <c r="G604" s="111"/>
      <c r="H604" s="111"/>
      <c r="I604" s="111"/>
      <c r="J604" s="111"/>
      <c r="K604" s="111"/>
      <c r="L604" s="111"/>
      <c r="M604" s="15"/>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row>
    <row r="605" spans="1:35" ht="15.75" hidden="1" customHeight="1" x14ac:dyDescent="0.25">
      <c r="A605" s="15"/>
      <c r="B605" s="111"/>
      <c r="C605" s="111"/>
      <c r="D605" s="111"/>
      <c r="E605" s="111"/>
      <c r="F605" s="111"/>
      <c r="G605" s="111"/>
      <c r="H605" s="111"/>
      <c r="I605" s="111"/>
      <c r="J605" s="111"/>
      <c r="K605" s="111"/>
      <c r="L605" s="111"/>
      <c r="M605" s="15"/>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row>
    <row r="606" spans="1:35" ht="15.75" hidden="1" customHeight="1" x14ac:dyDescent="0.25">
      <c r="A606" s="15"/>
      <c r="B606" s="111"/>
      <c r="C606" s="111"/>
      <c r="D606" s="111"/>
      <c r="E606" s="111"/>
      <c r="F606" s="111"/>
      <c r="G606" s="111"/>
      <c r="H606" s="111"/>
      <c r="I606" s="111"/>
      <c r="J606" s="111"/>
      <c r="K606" s="111"/>
      <c r="L606" s="111"/>
      <c r="M606" s="15"/>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row>
    <row r="607" spans="1:35" ht="15.75" hidden="1" customHeight="1" x14ac:dyDescent="0.25">
      <c r="A607" s="15"/>
      <c r="B607" s="111"/>
      <c r="C607" s="111"/>
      <c r="D607" s="111"/>
      <c r="E607" s="111"/>
      <c r="F607" s="111"/>
      <c r="G607" s="111"/>
      <c r="H607" s="111"/>
      <c r="I607" s="111"/>
      <c r="J607" s="111"/>
      <c r="K607" s="111"/>
      <c r="L607" s="111"/>
      <c r="M607" s="15"/>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row>
    <row r="608" spans="1:35" ht="15.75" hidden="1" customHeight="1" x14ac:dyDescent="0.25">
      <c r="A608" s="15"/>
      <c r="B608" s="111"/>
      <c r="C608" s="111"/>
      <c r="D608" s="111"/>
      <c r="E608" s="111"/>
      <c r="F608" s="111"/>
      <c r="G608" s="111"/>
      <c r="H608" s="111"/>
      <c r="I608" s="111"/>
      <c r="J608" s="111"/>
      <c r="K608" s="111"/>
      <c r="L608" s="111"/>
      <c r="M608" s="15"/>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row>
    <row r="609" spans="1:35" ht="15.75" hidden="1" customHeight="1" x14ac:dyDescent="0.25">
      <c r="A609" s="15"/>
      <c r="B609" s="111"/>
      <c r="C609" s="111"/>
      <c r="D609" s="111"/>
      <c r="E609" s="111"/>
      <c r="F609" s="111"/>
      <c r="G609" s="111"/>
      <c r="H609" s="111"/>
      <c r="I609" s="111"/>
      <c r="J609" s="111"/>
      <c r="K609" s="111"/>
      <c r="L609" s="111"/>
      <c r="M609" s="15"/>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row>
    <row r="610" spans="1:35" ht="15.75" hidden="1" customHeight="1" x14ac:dyDescent="0.25">
      <c r="A610" s="15"/>
      <c r="B610" s="111"/>
      <c r="C610" s="111"/>
      <c r="D610" s="111"/>
      <c r="E610" s="111"/>
      <c r="F610" s="111"/>
      <c r="G610" s="111"/>
      <c r="H610" s="111"/>
      <c r="I610" s="111"/>
      <c r="J610" s="111"/>
      <c r="K610" s="111"/>
      <c r="L610" s="111"/>
      <c r="M610" s="15"/>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row>
    <row r="611" spans="1:35" ht="15.75" hidden="1" customHeight="1" x14ac:dyDescent="0.25">
      <c r="A611" s="15"/>
      <c r="B611" s="111"/>
      <c r="C611" s="111"/>
      <c r="D611" s="111"/>
      <c r="E611" s="111"/>
      <c r="F611" s="111"/>
      <c r="G611" s="111"/>
      <c r="H611" s="111"/>
      <c r="I611" s="111"/>
      <c r="J611" s="111"/>
      <c r="K611" s="111"/>
      <c r="L611" s="111"/>
      <c r="M611" s="15"/>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row>
    <row r="612" spans="1:35" ht="15.75" hidden="1" customHeight="1" x14ac:dyDescent="0.25">
      <c r="A612" s="15"/>
      <c r="B612" s="111"/>
      <c r="C612" s="111"/>
      <c r="D612" s="111"/>
      <c r="E612" s="111"/>
      <c r="F612" s="111"/>
      <c r="G612" s="111"/>
      <c r="H612" s="111"/>
      <c r="I612" s="111"/>
      <c r="J612" s="111"/>
      <c r="K612" s="111"/>
      <c r="L612" s="111"/>
      <c r="M612" s="15"/>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row>
    <row r="613" spans="1:35" ht="15.75" hidden="1" customHeight="1" x14ac:dyDescent="0.25">
      <c r="A613" s="15"/>
      <c r="B613" s="111"/>
      <c r="C613" s="111"/>
      <c r="D613" s="111"/>
      <c r="E613" s="111"/>
      <c r="F613" s="111"/>
      <c r="G613" s="111"/>
      <c r="H613" s="111"/>
      <c r="I613" s="111"/>
      <c r="J613" s="111"/>
      <c r="K613" s="111"/>
      <c r="L613" s="111"/>
      <c r="M613" s="15"/>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row>
    <row r="614" spans="1:35" ht="15.75" hidden="1" customHeight="1" x14ac:dyDescent="0.25">
      <c r="A614" s="15"/>
      <c r="B614" s="111"/>
      <c r="C614" s="111"/>
      <c r="D614" s="111"/>
      <c r="E614" s="111"/>
      <c r="F614" s="111"/>
      <c r="G614" s="111"/>
      <c r="H614" s="111"/>
      <c r="I614" s="111"/>
      <c r="J614" s="111"/>
      <c r="K614" s="111"/>
      <c r="L614" s="111"/>
      <c r="M614" s="15"/>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row>
    <row r="615" spans="1:35" ht="15.75" hidden="1" customHeight="1" x14ac:dyDescent="0.25">
      <c r="A615" s="15"/>
      <c r="B615" s="111"/>
      <c r="C615" s="111"/>
      <c r="D615" s="111"/>
      <c r="E615" s="111"/>
      <c r="F615" s="111"/>
      <c r="G615" s="111"/>
      <c r="H615" s="111"/>
      <c r="I615" s="111"/>
      <c r="J615" s="111"/>
      <c r="K615" s="111"/>
      <c r="L615" s="111"/>
      <c r="M615" s="15"/>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row>
    <row r="616" spans="1:35" ht="15.75" hidden="1" customHeight="1" x14ac:dyDescent="0.25">
      <c r="A616" s="15"/>
      <c r="B616" s="111"/>
      <c r="C616" s="111"/>
      <c r="D616" s="111"/>
      <c r="E616" s="111"/>
      <c r="F616" s="111"/>
      <c r="G616" s="111"/>
      <c r="H616" s="111"/>
      <c r="I616" s="111"/>
      <c r="J616" s="111"/>
      <c r="K616" s="111"/>
      <c r="L616" s="111"/>
      <c r="M616" s="15"/>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row>
    <row r="617" spans="1:35" ht="15.75" hidden="1" customHeight="1" x14ac:dyDescent="0.25">
      <c r="A617" s="15"/>
      <c r="B617" s="111"/>
      <c r="C617" s="111"/>
      <c r="D617" s="111"/>
      <c r="E617" s="111"/>
      <c r="F617" s="111"/>
      <c r="G617" s="111"/>
      <c r="H617" s="111"/>
      <c r="I617" s="111"/>
      <c r="J617" s="111"/>
      <c r="K617" s="111"/>
      <c r="L617" s="111"/>
      <c r="M617" s="15"/>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row>
    <row r="618" spans="1:35" ht="15.75" hidden="1" customHeight="1" x14ac:dyDescent="0.25">
      <c r="A618" s="15"/>
      <c r="B618" s="111"/>
      <c r="C618" s="111"/>
      <c r="D618" s="111"/>
      <c r="E618" s="111"/>
      <c r="F618" s="111"/>
      <c r="G618" s="111"/>
      <c r="H618" s="111"/>
      <c r="I618" s="111"/>
      <c r="J618" s="111"/>
      <c r="K618" s="111"/>
      <c r="L618" s="111"/>
      <c r="M618" s="15"/>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row>
    <row r="619" spans="1:35" ht="15.75" hidden="1" customHeight="1" x14ac:dyDescent="0.25">
      <c r="A619" s="15"/>
      <c r="B619" s="111"/>
      <c r="C619" s="111"/>
      <c r="D619" s="111"/>
      <c r="E619" s="111"/>
      <c r="F619" s="111"/>
      <c r="G619" s="111"/>
      <c r="H619" s="111"/>
      <c r="I619" s="111"/>
      <c r="J619" s="111"/>
      <c r="K619" s="111"/>
      <c r="L619" s="111"/>
      <c r="M619" s="15"/>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row>
    <row r="620" spans="1:35" ht="15.75" hidden="1" customHeight="1" x14ac:dyDescent="0.25">
      <c r="A620" s="15"/>
      <c r="B620" s="111"/>
      <c r="C620" s="111"/>
      <c r="D620" s="111"/>
      <c r="E620" s="111"/>
      <c r="F620" s="111"/>
      <c r="G620" s="111"/>
      <c r="H620" s="111"/>
      <c r="I620" s="111"/>
      <c r="J620" s="111"/>
      <c r="K620" s="111"/>
      <c r="L620" s="111"/>
      <c r="M620" s="15"/>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row>
    <row r="621" spans="1:35" ht="15.75" hidden="1" customHeight="1" x14ac:dyDescent="0.25">
      <c r="A621" s="15"/>
      <c r="B621" s="111"/>
      <c r="C621" s="111"/>
      <c r="D621" s="111"/>
      <c r="E621" s="111"/>
      <c r="F621" s="111"/>
      <c r="G621" s="111"/>
      <c r="H621" s="111"/>
      <c r="I621" s="111"/>
      <c r="J621" s="111"/>
      <c r="K621" s="111"/>
      <c r="L621" s="111"/>
      <c r="M621" s="15"/>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row>
    <row r="622" spans="1:35" ht="15.75" hidden="1" customHeight="1" x14ac:dyDescent="0.25">
      <c r="A622" s="15"/>
      <c r="B622" s="111"/>
      <c r="C622" s="111"/>
      <c r="D622" s="111"/>
      <c r="E622" s="111"/>
      <c r="F622" s="111"/>
      <c r="G622" s="111"/>
      <c r="H622" s="111"/>
      <c r="I622" s="111"/>
      <c r="J622" s="111"/>
      <c r="K622" s="111"/>
      <c r="L622" s="111"/>
      <c r="M622" s="15"/>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row>
    <row r="623" spans="1:35" ht="15.75" hidden="1" customHeight="1" x14ac:dyDescent="0.25">
      <c r="A623" s="15"/>
      <c r="B623" s="111"/>
      <c r="C623" s="111"/>
      <c r="D623" s="111"/>
      <c r="E623" s="111"/>
      <c r="F623" s="111"/>
      <c r="G623" s="111"/>
      <c r="H623" s="111"/>
      <c r="I623" s="111"/>
      <c r="J623" s="111"/>
      <c r="K623" s="111"/>
      <c r="L623" s="111"/>
      <c r="M623" s="15"/>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row>
    <row r="624" spans="1:35" ht="15.75" hidden="1" customHeight="1" x14ac:dyDescent="0.25">
      <c r="A624" s="15"/>
      <c r="B624" s="111"/>
      <c r="C624" s="111"/>
      <c r="D624" s="111"/>
      <c r="E624" s="111"/>
      <c r="F624" s="111"/>
      <c r="G624" s="111"/>
      <c r="H624" s="111"/>
      <c r="I624" s="111"/>
      <c r="J624" s="111"/>
      <c r="K624" s="111"/>
      <c r="L624" s="111"/>
      <c r="M624" s="15"/>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row>
    <row r="625" spans="1:35" ht="15.75" hidden="1" customHeight="1" x14ac:dyDescent="0.25">
      <c r="A625" s="15"/>
      <c r="B625" s="111"/>
      <c r="C625" s="111"/>
      <c r="D625" s="111"/>
      <c r="E625" s="111"/>
      <c r="F625" s="111"/>
      <c r="G625" s="111"/>
      <c r="H625" s="111"/>
      <c r="I625" s="111"/>
      <c r="J625" s="111"/>
      <c r="K625" s="111"/>
      <c r="L625" s="111"/>
      <c r="M625" s="15"/>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row>
    <row r="626" spans="1:35" ht="15.75" hidden="1" customHeight="1" x14ac:dyDescent="0.25">
      <c r="A626" s="15"/>
      <c r="B626" s="111"/>
      <c r="C626" s="111"/>
      <c r="D626" s="111"/>
      <c r="E626" s="111"/>
      <c r="F626" s="111"/>
      <c r="G626" s="111"/>
      <c r="H626" s="111"/>
      <c r="I626" s="111"/>
      <c r="J626" s="111"/>
      <c r="K626" s="111"/>
      <c r="L626" s="111"/>
      <c r="M626" s="15"/>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row>
    <row r="627" spans="1:35" ht="15.75" hidden="1" customHeight="1" x14ac:dyDescent="0.25">
      <c r="A627" s="15"/>
      <c r="B627" s="111"/>
      <c r="C627" s="111"/>
      <c r="D627" s="111"/>
      <c r="E627" s="111"/>
      <c r="F627" s="111"/>
      <c r="G627" s="111"/>
      <c r="H627" s="111"/>
      <c r="I627" s="111"/>
      <c r="J627" s="111"/>
      <c r="K627" s="111"/>
      <c r="L627" s="111"/>
      <c r="M627" s="15"/>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row>
    <row r="628" spans="1:35" ht="15.75" hidden="1" customHeight="1" x14ac:dyDescent="0.25">
      <c r="A628" s="15"/>
      <c r="B628" s="111"/>
      <c r="C628" s="111"/>
      <c r="D628" s="111"/>
      <c r="E628" s="111"/>
      <c r="F628" s="111"/>
      <c r="G628" s="111"/>
      <c r="H628" s="111"/>
      <c r="I628" s="111"/>
      <c r="J628" s="111"/>
      <c r="K628" s="111"/>
      <c r="L628" s="111"/>
      <c r="M628" s="15"/>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row>
    <row r="629" spans="1:35" ht="15.75" hidden="1" customHeight="1" x14ac:dyDescent="0.25">
      <c r="A629" s="15"/>
      <c r="B629" s="111"/>
      <c r="C629" s="111"/>
      <c r="D629" s="111"/>
      <c r="E629" s="111"/>
      <c r="F629" s="111"/>
      <c r="G629" s="111"/>
      <c r="H629" s="111"/>
      <c r="I629" s="111"/>
      <c r="J629" s="111"/>
      <c r="K629" s="111"/>
      <c r="L629" s="111"/>
      <c r="M629" s="15"/>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row>
    <row r="630" spans="1:35" ht="15.75" hidden="1" customHeight="1" x14ac:dyDescent="0.25">
      <c r="A630" s="15"/>
      <c r="B630" s="111"/>
      <c r="C630" s="111"/>
      <c r="D630" s="111"/>
      <c r="E630" s="111"/>
      <c r="F630" s="111"/>
      <c r="G630" s="111"/>
      <c r="H630" s="111"/>
      <c r="I630" s="111"/>
      <c r="J630" s="111"/>
      <c r="K630" s="111"/>
      <c r="L630" s="111"/>
      <c r="M630" s="15"/>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row>
    <row r="631" spans="1:35" ht="15.75" hidden="1" customHeight="1" x14ac:dyDescent="0.25">
      <c r="A631" s="15"/>
      <c r="B631" s="111"/>
      <c r="C631" s="111"/>
      <c r="D631" s="111"/>
      <c r="E631" s="111"/>
      <c r="F631" s="111"/>
      <c r="G631" s="111"/>
      <c r="H631" s="111"/>
      <c r="I631" s="111"/>
      <c r="J631" s="111"/>
      <c r="K631" s="111"/>
      <c r="L631" s="111"/>
      <c r="M631" s="15"/>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row>
    <row r="632" spans="1:35" ht="15.75" hidden="1" customHeight="1" x14ac:dyDescent="0.25">
      <c r="A632" s="15"/>
      <c r="B632" s="111"/>
      <c r="C632" s="111"/>
      <c r="D632" s="111"/>
      <c r="E632" s="111"/>
      <c r="F632" s="111"/>
      <c r="G632" s="111"/>
      <c r="H632" s="111"/>
      <c r="I632" s="111"/>
      <c r="J632" s="111"/>
      <c r="K632" s="111"/>
      <c r="L632" s="111"/>
      <c r="M632" s="15"/>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row>
    <row r="633" spans="1:35" ht="15.75" hidden="1" customHeight="1" x14ac:dyDescent="0.25">
      <c r="A633" s="15"/>
      <c r="B633" s="111"/>
      <c r="C633" s="111"/>
      <c r="D633" s="111"/>
      <c r="E633" s="111"/>
      <c r="F633" s="111"/>
      <c r="G633" s="111"/>
      <c r="H633" s="111"/>
      <c r="I633" s="111"/>
      <c r="J633" s="111"/>
      <c r="K633" s="111"/>
      <c r="L633" s="111"/>
      <c r="M633" s="15"/>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row>
    <row r="634" spans="1:35" ht="15.75" hidden="1" customHeight="1" x14ac:dyDescent="0.25">
      <c r="A634" s="15"/>
      <c r="B634" s="111"/>
      <c r="C634" s="111"/>
      <c r="D634" s="111"/>
      <c r="E634" s="111"/>
      <c r="F634" s="111"/>
      <c r="G634" s="111"/>
      <c r="H634" s="111"/>
      <c r="I634" s="111"/>
      <c r="J634" s="111"/>
      <c r="K634" s="111"/>
      <c r="L634" s="111"/>
      <c r="M634" s="15"/>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row>
    <row r="635" spans="1:35" ht="15.75" hidden="1" customHeight="1" x14ac:dyDescent="0.25">
      <c r="A635" s="15"/>
      <c r="B635" s="111"/>
      <c r="C635" s="111"/>
      <c r="D635" s="111"/>
      <c r="E635" s="111"/>
      <c r="F635" s="111"/>
      <c r="G635" s="111"/>
      <c r="H635" s="111"/>
      <c r="I635" s="111"/>
      <c r="J635" s="111"/>
      <c r="K635" s="111"/>
      <c r="L635" s="111"/>
      <c r="M635" s="15"/>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row>
    <row r="636" spans="1:35" ht="15.75" hidden="1" customHeight="1" x14ac:dyDescent="0.25">
      <c r="A636" s="15"/>
      <c r="B636" s="111"/>
      <c r="C636" s="111"/>
      <c r="D636" s="111"/>
      <c r="E636" s="111"/>
      <c r="F636" s="111"/>
      <c r="G636" s="111"/>
      <c r="H636" s="111"/>
      <c r="I636" s="111"/>
      <c r="J636" s="111"/>
      <c r="K636" s="111"/>
      <c r="L636" s="111"/>
      <c r="M636" s="15"/>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row>
    <row r="637" spans="1:35" ht="15.75" hidden="1" customHeight="1" x14ac:dyDescent="0.25">
      <c r="A637" s="15"/>
      <c r="B637" s="111"/>
      <c r="C637" s="111"/>
      <c r="D637" s="111"/>
      <c r="E637" s="111"/>
      <c r="F637" s="111"/>
      <c r="G637" s="111"/>
      <c r="H637" s="111"/>
      <c r="I637" s="111"/>
      <c r="J637" s="111"/>
      <c r="K637" s="111"/>
      <c r="L637" s="111"/>
      <c r="M637" s="15"/>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row>
    <row r="638" spans="1:35" ht="15.75" hidden="1" customHeight="1" x14ac:dyDescent="0.25">
      <c r="A638" s="15"/>
      <c r="B638" s="111"/>
      <c r="C638" s="111"/>
      <c r="D638" s="111"/>
      <c r="E638" s="111"/>
      <c r="F638" s="111"/>
      <c r="G638" s="111"/>
      <c r="H638" s="111"/>
      <c r="I638" s="111"/>
      <c r="J638" s="111"/>
      <c r="K638" s="111"/>
      <c r="L638" s="111"/>
      <c r="M638" s="15"/>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row>
    <row r="639" spans="1:35" ht="15.75" hidden="1" customHeight="1" x14ac:dyDescent="0.25">
      <c r="A639" s="15"/>
      <c r="B639" s="111"/>
      <c r="C639" s="111"/>
      <c r="D639" s="111"/>
      <c r="E639" s="111"/>
      <c r="F639" s="111"/>
      <c r="G639" s="111"/>
      <c r="H639" s="111"/>
      <c r="I639" s="111"/>
      <c r="J639" s="111"/>
      <c r="K639" s="111"/>
      <c r="L639" s="111"/>
      <c r="M639" s="15"/>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row>
    <row r="640" spans="1:35" ht="15.75" hidden="1" customHeight="1" x14ac:dyDescent="0.25">
      <c r="A640" s="15"/>
      <c r="B640" s="111"/>
      <c r="C640" s="111"/>
      <c r="D640" s="111"/>
      <c r="E640" s="111"/>
      <c r="F640" s="111"/>
      <c r="G640" s="111"/>
      <c r="H640" s="111"/>
      <c r="I640" s="111"/>
      <c r="J640" s="111"/>
      <c r="K640" s="111"/>
      <c r="L640" s="111"/>
      <c r="M640" s="15"/>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row>
    <row r="641" spans="1:35" ht="15.75" hidden="1" customHeight="1" x14ac:dyDescent="0.25">
      <c r="A641" s="15"/>
      <c r="B641" s="111"/>
      <c r="C641" s="111"/>
      <c r="D641" s="111"/>
      <c r="E641" s="111"/>
      <c r="F641" s="111"/>
      <c r="G641" s="111"/>
      <c r="H641" s="111"/>
      <c r="I641" s="111"/>
      <c r="J641" s="111"/>
      <c r="K641" s="111"/>
      <c r="L641" s="111"/>
      <c r="M641" s="15"/>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row>
    <row r="642" spans="1:35" ht="15.75" hidden="1" customHeight="1" x14ac:dyDescent="0.25">
      <c r="A642" s="15"/>
      <c r="B642" s="111"/>
      <c r="C642" s="111"/>
      <c r="D642" s="111"/>
      <c r="E642" s="111"/>
      <c r="F642" s="111"/>
      <c r="G642" s="111"/>
      <c r="H642" s="111"/>
      <c r="I642" s="111"/>
      <c r="J642" s="111"/>
      <c r="K642" s="111"/>
      <c r="L642" s="111"/>
      <c r="M642" s="15"/>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row>
    <row r="643" spans="1:35" ht="15.75" hidden="1" customHeight="1" x14ac:dyDescent="0.25">
      <c r="A643" s="15"/>
      <c r="B643" s="111"/>
      <c r="C643" s="111"/>
      <c r="D643" s="111"/>
      <c r="E643" s="111"/>
      <c r="F643" s="111"/>
      <c r="G643" s="111"/>
      <c r="H643" s="111"/>
      <c r="I643" s="111"/>
      <c r="J643" s="111"/>
      <c r="K643" s="111"/>
      <c r="L643" s="111"/>
      <c r="M643" s="15"/>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row>
    <row r="644" spans="1:35" ht="15.75" hidden="1" customHeight="1" x14ac:dyDescent="0.25">
      <c r="A644" s="15"/>
      <c r="B644" s="111"/>
      <c r="C644" s="111"/>
      <c r="D644" s="111"/>
      <c r="E644" s="111"/>
      <c r="F644" s="111"/>
      <c r="G644" s="111"/>
      <c r="H644" s="111"/>
      <c r="I644" s="111"/>
      <c r="J644" s="111"/>
      <c r="K644" s="111"/>
      <c r="L644" s="111"/>
      <c r="M644" s="15"/>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row>
    <row r="645" spans="1:35" ht="15.75" hidden="1" customHeight="1" x14ac:dyDescent="0.25">
      <c r="A645" s="15"/>
      <c r="B645" s="111"/>
      <c r="C645" s="111"/>
      <c r="D645" s="111"/>
      <c r="E645" s="111"/>
      <c r="F645" s="111"/>
      <c r="G645" s="111"/>
      <c r="H645" s="111"/>
      <c r="I645" s="111"/>
      <c r="J645" s="111"/>
      <c r="K645" s="111"/>
      <c r="L645" s="111"/>
      <c r="M645" s="15"/>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row>
    <row r="646" spans="1:35" ht="15.75" hidden="1" customHeight="1" x14ac:dyDescent="0.25">
      <c r="A646" s="15"/>
      <c r="B646" s="111"/>
      <c r="C646" s="111"/>
      <c r="D646" s="111"/>
      <c r="E646" s="111"/>
      <c r="F646" s="111"/>
      <c r="G646" s="111"/>
      <c r="H646" s="111"/>
      <c r="I646" s="111"/>
      <c r="J646" s="111"/>
      <c r="K646" s="111"/>
      <c r="L646" s="111"/>
      <c r="M646" s="15"/>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row>
    <row r="647" spans="1:35" ht="15.75" hidden="1" customHeight="1" x14ac:dyDescent="0.25">
      <c r="A647" s="15"/>
      <c r="B647" s="111"/>
      <c r="C647" s="111"/>
      <c r="D647" s="111"/>
      <c r="E647" s="111"/>
      <c r="F647" s="111"/>
      <c r="G647" s="111"/>
      <c r="H647" s="111"/>
      <c r="I647" s="111"/>
      <c r="J647" s="111"/>
      <c r="K647" s="111"/>
      <c r="L647" s="111"/>
      <c r="M647" s="15"/>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row>
    <row r="648" spans="1:35" ht="15.75" hidden="1" customHeight="1" x14ac:dyDescent="0.25">
      <c r="A648" s="15"/>
      <c r="B648" s="111"/>
      <c r="C648" s="111"/>
      <c r="D648" s="111"/>
      <c r="E648" s="111"/>
      <c r="F648" s="111"/>
      <c r="G648" s="111"/>
      <c r="H648" s="111"/>
      <c r="I648" s="111"/>
      <c r="J648" s="111"/>
      <c r="K648" s="111"/>
      <c r="L648" s="111"/>
      <c r="M648" s="15"/>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row>
    <row r="649" spans="1:35" ht="15.75" hidden="1" customHeight="1" x14ac:dyDescent="0.25">
      <c r="A649" s="15"/>
      <c r="B649" s="111"/>
      <c r="C649" s="111"/>
      <c r="D649" s="111"/>
      <c r="E649" s="111"/>
      <c r="F649" s="111"/>
      <c r="G649" s="111"/>
      <c r="H649" s="111"/>
      <c r="I649" s="111"/>
      <c r="J649" s="111"/>
      <c r="K649" s="111"/>
      <c r="L649" s="111"/>
      <c r="M649" s="15"/>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row>
    <row r="650" spans="1:35" ht="15.75" hidden="1" customHeight="1" x14ac:dyDescent="0.25">
      <c r="A650" s="15"/>
      <c r="B650" s="111"/>
      <c r="C650" s="111"/>
      <c r="D650" s="111"/>
      <c r="E650" s="111"/>
      <c r="F650" s="111"/>
      <c r="G650" s="111"/>
      <c r="H650" s="111"/>
      <c r="I650" s="111"/>
      <c r="J650" s="111"/>
      <c r="K650" s="111"/>
      <c r="L650" s="111"/>
      <c r="M650" s="15"/>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row>
    <row r="651" spans="1:35" ht="15.75" hidden="1" customHeight="1" x14ac:dyDescent="0.25">
      <c r="A651" s="15"/>
      <c r="B651" s="111"/>
      <c r="C651" s="111"/>
      <c r="D651" s="111"/>
      <c r="E651" s="111"/>
      <c r="F651" s="111"/>
      <c r="G651" s="111"/>
      <c r="H651" s="111"/>
      <c r="I651" s="111"/>
      <c r="J651" s="111"/>
      <c r="K651" s="111"/>
      <c r="L651" s="111"/>
      <c r="M651" s="15"/>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row>
    <row r="652" spans="1:35" ht="15.75" hidden="1" customHeight="1" x14ac:dyDescent="0.25">
      <c r="A652" s="15"/>
      <c r="B652" s="111"/>
      <c r="C652" s="111"/>
      <c r="D652" s="111"/>
      <c r="E652" s="111"/>
      <c r="F652" s="111"/>
      <c r="G652" s="111"/>
      <c r="H652" s="111"/>
      <c r="I652" s="111"/>
      <c r="J652" s="111"/>
      <c r="K652" s="111"/>
      <c r="L652" s="111"/>
      <c r="M652" s="15"/>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row>
    <row r="653" spans="1:35" ht="15.75" hidden="1" customHeight="1" x14ac:dyDescent="0.25">
      <c r="A653" s="15"/>
      <c r="B653" s="111"/>
      <c r="C653" s="111"/>
      <c r="D653" s="111"/>
      <c r="E653" s="111"/>
      <c r="F653" s="111"/>
      <c r="G653" s="111"/>
      <c r="H653" s="111"/>
      <c r="I653" s="111"/>
      <c r="J653" s="111"/>
      <c r="K653" s="111"/>
      <c r="L653" s="111"/>
      <c r="M653" s="15"/>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row>
    <row r="654" spans="1:35" ht="15.75" hidden="1" customHeight="1" x14ac:dyDescent="0.25">
      <c r="A654" s="15"/>
      <c r="B654" s="111"/>
      <c r="C654" s="111"/>
      <c r="D654" s="111"/>
      <c r="E654" s="111"/>
      <c r="F654" s="111"/>
      <c r="G654" s="111"/>
      <c r="H654" s="111"/>
      <c r="I654" s="111"/>
      <c r="J654" s="111"/>
      <c r="K654" s="111"/>
      <c r="L654" s="111"/>
      <c r="M654" s="15"/>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row>
    <row r="655" spans="1:35" ht="15.75" hidden="1" customHeight="1" x14ac:dyDescent="0.25">
      <c r="A655" s="15"/>
      <c r="B655" s="111"/>
      <c r="C655" s="111"/>
      <c r="D655" s="111"/>
      <c r="E655" s="111"/>
      <c r="F655" s="111"/>
      <c r="G655" s="111"/>
      <c r="H655" s="111"/>
      <c r="I655" s="111"/>
      <c r="J655" s="111"/>
      <c r="K655" s="111"/>
      <c r="L655" s="111"/>
      <c r="M655" s="15"/>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row>
    <row r="656" spans="1:35" ht="15.75" hidden="1" customHeight="1" x14ac:dyDescent="0.25">
      <c r="A656" s="15"/>
      <c r="B656" s="111"/>
      <c r="C656" s="111"/>
      <c r="D656" s="111"/>
      <c r="E656" s="111"/>
      <c r="F656" s="111"/>
      <c r="G656" s="111"/>
      <c r="H656" s="111"/>
      <c r="I656" s="111"/>
      <c r="J656" s="111"/>
      <c r="K656" s="111"/>
      <c r="L656" s="111"/>
      <c r="M656" s="15"/>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row>
    <row r="657" spans="1:35" ht="15.75" hidden="1" customHeight="1" x14ac:dyDescent="0.25">
      <c r="A657" s="15"/>
      <c r="B657" s="111"/>
      <c r="C657" s="111"/>
      <c r="D657" s="111"/>
      <c r="E657" s="111"/>
      <c r="F657" s="111"/>
      <c r="G657" s="111"/>
      <c r="H657" s="111"/>
      <c r="I657" s="111"/>
      <c r="J657" s="111"/>
      <c r="K657" s="111"/>
      <c r="L657" s="111"/>
      <c r="M657" s="15"/>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row>
    <row r="658" spans="1:35" ht="15.75" hidden="1" customHeight="1" x14ac:dyDescent="0.25">
      <c r="A658" s="15"/>
      <c r="B658" s="111"/>
      <c r="C658" s="111"/>
      <c r="D658" s="111"/>
      <c r="E658" s="111"/>
      <c r="F658" s="111"/>
      <c r="G658" s="111"/>
      <c r="H658" s="111"/>
      <c r="I658" s="111"/>
      <c r="J658" s="111"/>
      <c r="K658" s="111"/>
      <c r="L658" s="111"/>
      <c r="M658" s="15"/>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row>
    <row r="659" spans="1:35" ht="15.75" hidden="1" customHeight="1" x14ac:dyDescent="0.25">
      <c r="A659" s="15"/>
      <c r="B659" s="111"/>
      <c r="C659" s="111"/>
      <c r="D659" s="111"/>
      <c r="E659" s="111"/>
      <c r="F659" s="111"/>
      <c r="G659" s="111"/>
      <c r="H659" s="111"/>
      <c r="I659" s="111"/>
      <c r="J659" s="111"/>
      <c r="K659" s="111"/>
      <c r="L659" s="111"/>
      <c r="M659" s="15"/>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row>
    <row r="660" spans="1:35" ht="15.75" hidden="1" customHeight="1" x14ac:dyDescent="0.25">
      <c r="A660" s="15"/>
      <c r="B660" s="111"/>
      <c r="C660" s="111"/>
      <c r="D660" s="111"/>
      <c r="E660" s="111"/>
      <c r="F660" s="111"/>
      <c r="G660" s="111"/>
      <c r="H660" s="111"/>
      <c r="I660" s="111"/>
      <c r="J660" s="111"/>
      <c r="K660" s="111"/>
      <c r="L660" s="111"/>
      <c r="M660" s="15"/>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row>
    <row r="661" spans="1:35" ht="15.75" hidden="1" customHeight="1" x14ac:dyDescent="0.25">
      <c r="A661" s="15"/>
      <c r="B661" s="111"/>
      <c r="C661" s="111"/>
      <c r="D661" s="111"/>
      <c r="E661" s="111"/>
      <c r="F661" s="111"/>
      <c r="G661" s="111"/>
      <c r="H661" s="111"/>
      <c r="I661" s="111"/>
      <c r="J661" s="111"/>
      <c r="K661" s="111"/>
      <c r="L661" s="111"/>
      <c r="M661" s="15"/>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row>
    <row r="662" spans="1:35" ht="15.75" hidden="1" customHeight="1" x14ac:dyDescent="0.25">
      <c r="A662" s="15"/>
      <c r="B662" s="111"/>
      <c r="C662" s="111"/>
      <c r="D662" s="111"/>
      <c r="E662" s="111"/>
      <c r="F662" s="111"/>
      <c r="G662" s="111"/>
      <c r="H662" s="111"/>
      <c r="I662" s="111"/>
      <c r="J662" s="111"/>
      <c r="K662" s="111"/>
      <c r="L662" s="111"/>
      <c r="M662" s="15"/>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row>
    <row r="663" spans="1:35" ht="15.75" hidden="1" customHeight="1" x14ac:dyDescent="0.25">
      <c r="A663" s="15"/>
      <c r="B663" s="111"/>
      <c r="C663" s="111"/>
      <c r="D663" s="111"/>
      <c r="E663" s="111"/>
      <c r="F663" s="111"/>
      <c r="G663" s="111"/>
      <c r="H663" s="111"/>
      <c r="I663" s="111"/>
      <c r="J663" s="111"/>
      <c r="K663" s="111"/>
      <c r="L663" s="111"/>
      <c r="M663" s="15"/>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row>
    <row r="664" spans="1:35" ht="15.75" hidden="1" customHeight="1" x14ac:dyDescent="0.25">
      <c r="A664" s="15"/>
      <c r="B664" s="111"/>
      <c r="C664" s="111"/>
      <c r="D664" s="111"/>
      <c r="E664" s="111"/>
      <c r="F664" s="111"/>
      <c r="G664" s="111"/>
      <c r="H664" s="111"/>
      <c r="I664" s="111"/>
      <c r="J664" s="111"/>
      <c r="K664" s="111"/>
      <c r="L664" s="111"/>
      <c r="M664" s="15"/>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row>
    <row r="665" spans="1:35" ht="15.75" hidden="1" customHeight="1" x14ac:dyDescent="0.25">
      <c r="A665" s="15"/>
      <c r="B665" s="111"/>
      <c r="C665" s="111"/>
      <c r="D665" s="111"/>
      <c r="E665" s="111"/>
      <c r="F665" s="111"/>
      <c r="G665" s="111"/>
      <c r="H665" s="111"/>
      <c r="I665" s="111"/>
      <c r="J665" s="111"/>
      <c r="K665" s="111"/>
      <c r="L665" s="111"/>
      <c r="M665" s="15"/>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row>
    <row r="666" spans="1:35" ht="15.75" hidden="1" customHeight="1" x14ac:dyDescent="0.25">
      <c r="A666" s="15"/>
      <c r="B666" s="111"/>
      <c r="C666" s="111"/>
      <c r="D666" s="111"/>
      <c r="E666" s="111"/>
      <c r="F666" s="111"/>
      <c r="G666" s="111"/>
      <c r="H666" s="111"/>
      <c r="I666" s="111"/>
      <c r="J666" s="111"/>
      <c r="K666" s="111"/>
      <c r="L666" s="111"/>
      <c r="M666" s="15"/>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row>
    <row r="667" spans="1:35" ht="15.75" hidden="1" customHeight="1" x14ac:dyDescent="0.25">
      <c r="A667" s="15"/>
      <c r="B667" s="111"/>
      <c r="C667" s="111"/>
      <c r="D667" s="111"/>
      <c r="E667" s="111"/>
      <c r="F667" s="111"/>
      <c r="G667" s="111"/>
      <c r="H667" s="111"/>
      <c r="I667" s="111"/>
      <c r="J667" s="111"/>
      <c r="K667" s="111"/>
      <c r="L667" s="111"/>
      <c r="M667" s="15"/>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row>
    <row r="668" spans="1:35" ht="15.75" hidden="1" customHeight="1" x14ac:dyDescent="0.25">
      <c r="A668" s="15"/>
      <c r="B668" s="111"/>
      <c r="C668" s="111"/>
      <c r="D668" s="111"/>
      <c r="E668" s="111"/>
      <c r="F668" s="111"/>
      <c r="G668" s="111"/>
      <c r="H668" s="111"/>
      <c r="I668" s="111"/>
      <c r="J668" s="111"/>
      <c r="K668" s="111"/>
      <c r="L668" s="111"/>
      <c r="M668" s="15"/>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row>
    <row r="669" spans="1:35" ht="15.75" hidden="1" customHeight="1" x14ac:dyDescent="0.25">
      <c r="A669" s="15"/>
      <c r="B669" s="111"/>
      <c r="C669" s="111"/>
      <c r="D669" s="111"/>
      <c r="E669" s="111"/>
      <c r="F669" s="111"/>
      <c r="G669" s="111"/>
      <c r="H669" s="111"/>
      <c r="I669" s="111"/>
      <c r="J669" s="111"/>
      <c r="K669" s="111"/>
      <c r="L669" s="111"/>
      <c r="M669" s="15"/>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row>
    <row r="670" spans="1:35" ht="15.75" hidden="1" customHeight="1" x14ac:dyDescent="0.25">
      <c r="A670" s="15"/>
      <c r="B670" s="111"/>
      <c r="C670" s="111"/>
      <c r="D670" s="111"/>
      <c r="E670" s="111"/>
      <c r="F670" s="111"/>
      <c r="G670" s="111"/>
      <c r="H670" s="111"/>
      <c r="I670" s="111"/>
      <c r="J670" s="111"/>
      <c r="K670" s="111"/>
      <c r="L670" s="111"/>
      <c r="M670" s="15"/>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row>
    <row r="671" spans="1:35" ht="15.75" hidden="1" customHeight="1" x14ac:dyDescent="0.25">
      <c r="A671" s="15"/>
      <c r="B671" s="111"/>
      <c r="C671" s="111"/>
      <c r="D671" s="111"/>
      <c r="E671" s="111"/>
      <c r="F671" s="111"/>
      <c r="G671" s="111"/>
      <c r="H671" s="111"/>
      <c r="I671" s="111"/>
      <c r="J671" s="111"/>
      <c r="K671" s="111"/>
      <c r="L671" s="111"/>
      <c r="M671" s="15"/>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row>
    <row r="672" spans="1:35" ht="15.75" hidden="1" customHeight="1" x14ac:dyDescent="0.25">
      <c r="A672" s="15"/>
      <c r="B672" s="111"/>
      <c r="C672" s="111"/>
      <c r="D672" s="111"/>
      <c r="E672" s="111"/>
      <c r="F672" s="111"/>
      <c r="G672" s="111"/>
      <c r="H672" s="111"/>
      <c r="I672" s="111"/>
      <c r="J672" s="111"/>
      <c r="K672" s="111"/>
      <c r="L672" s="111"/>
      <c r="M672" s="15"/>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row>
    <row r="673" spans="1:35" ht="15.75" hidden="1" customHeight="1" x14ac:dyDescent="0.25">
      <c r="A673" s="15"/>
      <c r="B673" s="111"/>
      <c r="C673" s="111"/>
      <c r="D673" s="111"/>
      <c r="E673" s="111"/>
      <c r="F673" s="111"/>
      <c r="G673" s="111"/>
      <c r="H673" s="111"/>
      <c r="I673" s="111"/>
      <c r="J673" s="111"/>
      <c r="K673" s="111"/>
      <c r="L673" s="111"/>
      <c r="M673" s="15"/>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row>
    <row r="674" spans="1:35" ht="15.75" hidden="1" customHeight="1" x14ac:dyDescent="0.25">
      <c r="A674" s="15"/>
      <c r="B674" s="111"/>
      <c r="C674" s="111"/>
      <c r="D674" s="111"/>
      <c r="E674" s="111"/>
      <c r="F674" s="111"/>
      <c r="G674" s="111"/>
      <c r="H674" s="111"/>
      <c r="I674" s="111"/>
      <c r="J674" s="111"/>
      <c r="K674" s="111"/>
      <c r="L674" s="111"/>
      <c r="M674" s="15"/>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row>
    <row r="675" spans="1:35" ht="15.75" hidden="1" customHeight="1" x14ac:dyDescent="0.25">
      <c r="A675" s="15"/>
      <c r="B675" s="111"/>
      <c r="C675" s="111"/>
      <c r="D675" s="111"/>
      <c r="E675" s="111"/>
      <c r="F675" s="111"/>
      <c r="G675" s="111"/>
      <c r="H675" s="111"/>
      <c r="I675" s="111"/>
      <c r="J675" s="111"/>
      <c r="K675" s="111"/>
      <c r="L675" s="111"/>
      <c r="M675" s="15"/>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row>
    <row r="676" spans="1:35" ht="15.75" hidden="1" customHeight="1" x14ac:dyDescent="0.25">
      <c r="A676" s="15"/>
      <c r="B676" s="111"/>
      <c r="C676" s="111"/>
      <c r="D676" s="111"/>
      <c r="E676" s="111"/>
      <c r="F676" s="111"/>
      <c r="G676" s="111"/>
      <c r="H676" s="111"/>
      <c r="I676" s="111"/>
      <c r="J676" s="111"/>
      <c r="K676" s="111"/>
      <c r="L676" s="111"/>
      <c r="M676" s="15"/>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row>
    <row r="677" spans="1:35" ht="15.75" hidden="1" customHeight="1" x14ac:dyDescent="0.25">
      <c r="A677" s="15"/>
      <c r="B677" s="111"/>
      <c r="C677" s="111"/>
      <c r="D677" s="111"/>
      <c r="E677" s="111"/>
      <c r="F677" s="111"/>
      <c r="G677" s="111"/>
      <c r="H677" s="111"/>
      <c r="I677" s="111"/>
      <c r="J677" s="111"/>
      <c r="K677" s="111"/>
      <c r="L677" s="111"/>
      <c r="M677" s="15"/>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row>
    <row r="678" spans="1:35" ht="15.75" hidden="1" customHeight="1" x14ac:dyDescent="0.25">
      <c r="A678" s="15"/>
      <c r="B678" s="111"/>
      <c r="C678" s="111"/>
      <c r="D678" s="111"/>
      <c r="E678" s="111"/>
      <c r="F678" s="111"/>
      <c r="G678" s="111"/>
      <c r="H678" s="111"/>
      <c r="I678" s="111"/>
      <c r="J678" s="111"/>
      <c r="K678" s="111"/>
      <c r="L678" s="111"/>
      <c r="M678" s="15"/>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row>
    <row r="679" spans="1:35" ht="15.75" hidden="1" customHeight="1" x14ac:dyDescent="0.25">
      <c r="A679" s="15"/>
      <c r="B679" s="111"/>
      <c r="C679" s="111"/>
      <c r="D679" s="111"/>
      <c r="E679" s="111"/>
      <c r="F679" s="111"/>
      <c r="G679" s="111"/>
      <c r="H679" s="111"/>
      <c r="I679" s="111"/>
      <c r="J679" s="111"/>
      <c r="K679" s="111"/>
      <c r="L679" s="111"/>
      <c r="M679" s="15"/>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row>
    <row r="680" spans="1:35" ht="15.75" hidden="1" customHeight="1" x14ac:dyDescent="0.25">
      <c r="A680" s="15"/>
      <c r="B680" s="111"/>
      <c r="C680" s="111"/>
      <c r="D680" s="111"/>
      <c r="E680" s="111"/>
      <c r="F680" s="111"/>
      <c r="G680" s="111"/>
      <c r="H680" s="111"/>
      <c r="I680" s="111"/>
      <c r="J680" s="111"/>
      <c r="K680" s="111"/>
      <c r="L680" s="111"/>
      <c r="M680" s="15"/>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row>
    <row r="681" spans="1:35" ht="15.75" hidden="1" customHeight="1" x14ac:dyDescent="0.25">
      <c r="A681" s="15"/>
      <c r="B681" s="111"/>
      <c r="C681" s="111"/>
      <c r="D681" s="111"/>
      <c r="E681" s="111"/>
      <c r="F681" s="111"/>
      <c r="G681" s="111"/>
      <c r="H681" s="111"/>
      <c r="I681" s="111"/>
      <c r="J681" s="111"/>
      <c r="K681" s="111"/>
      <c r="L681" s="111"/>
      <c r="M681" s="15"/>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row>
    <row r="682" spans="1:35" ht="15.75" hidden="1" customHeight="1" x14ac:dyDescent="0.25">
      <c r="A682" s="15"/>
      <c r="B682" s="111"/>
      <c r="C682" s="111"/>
      <c r="D682" s="111"/>
      <c r="E682" s="111"/>
      <c r="F682" s="111"/>
      <c r="G682" s="111"/>
      <c r="H682" s="111"/>
      <c r="I682" s="111"/>
      <c r="J682" s="111"/>
      <c r="K682" s="111"/>
      <c r="L682" s="111"/>
      <c r="M682" s="15"/>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row>
    <row r="683" spans="1:35" ht="15.75" hidden="1" customHeight="1" x14ac:dyDescent="0.25">
      <c r="A683" s="15"/>
      <c r="B683" s="111"/>
      <c r="C683" s="111"/>
      <c r="D683" s="111"/>
      <c r="E683" s="111"/>
      <c r="F683" s="111"/>
      <c r="G683" s="111"/>
      <c r="H683" s="111"/>
      <c r="I683" s="111"/>
      <c r="J683" s="111"/>
      <c r="K683" s="111"/>
      <c r="L683" s="111"/>
      <c r="M683" s="15"/>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row>
    <row r="684" spans="1:35" ht="15.75" hidden="1" customHeight="1" x14ac:dyDescent="0.25">
      <c r="A684" s="15"/>
      <c r="B684" s="111"/>
      <c r="C684" s="111"/>
      <c r="D684" s="111"/>
      <c r="E684" s="111"/>
      <c r="F684" s="111"/>
      <c r="G684" s="111"/>
      <c r="H684" s="111"/>
      <c r="I684" s="111"/>
      <c r="J684" s="111"/>
      <c r="K684" s="111"/>
      <c r="L684" s="111"/>
      <c r="M684" s="15"/>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row>
    <row r="685" spans="1:35" ht="15.75" hidden="1" customHeight="1" x14ac:dyDescent="0.25">
      <c r="A685" s="15"/>
      <c r="B685" s="111"/>
      <c r="C685" s="111"/>
      <c r="D685" s="111"/>
      <c r="E685" s="111"/>
      <c r="F685" s="111"/>
      <c r="G685" s="111"/>
      <c r="H685" s="111"/>
      <c r="I685" s="111"/>
      <c r="J685" s="111"/>
      <c r="K685" s="111"/>
      <c r="L685" s="111"/>
      <c r="M685" s="15"/>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row>
    <row r="686" spans="1:35" ht="15.75" hidden="1" customHeight="1" x14ac:dyDescent="0.25">
      <c r="A686" s="15"/>
      <c r="B686" s="111"/>
      <c r="C686" s="111"/>
      <c r="D686" s="111"/>
      <c r="E686" s="111"/>
      <c r="F686" s="111"/>
      <c r="G686" s="111"/>
      <c r="H686" s="111"/>
      <c r="I686" s="111"/>
      <c r="J686" s="111"/>
      <c r="K686" s="111"/>
      <c r="L686" s="111"/>
      <c r="M686" s="15"/>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row>
    <row r="687" spans="1:35" ht="15.75" hidden="1" customHeight="1" x14ac:dyDescent="0.25">
      <c r="A687" s="15"/>
      <c r="B687" s="111"/>
      <c r="C687" s="111"/>
      <c r="D687" s="111"/>
      <c r="E687" s="111"/>
      <c r="F687" s="111"/>
      <c r="G687" s="111"/>
      <c r="H687" s="111"/>
      <c r="I687" s="111"/>
      <c r="J687" s="111"/>
      <c r="K687" s="111"/>
      <c r="L687" s="111"/>
      <c r="M687" s="15"/>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row>
    <row r="688" spans="1:35" ht="15.75" hidden="1" customHeight="1" x14ac:dyDescent="0.25">
      <c r="A688" s="15"/>
      <c r="B688" s="111"/>
      <c r="C688" s="111"/>
      <c r="D688" s="111"/>
      <c r="E688" s="111"/>
      <c r="F688" s="111"/>
      <c r="G688" s="111"/>
      <c r="H688" s="111"/>
      <c r="I688" s="111"/>
      <c r="J688" s="111"/>
      <c r="K688" s="111"/>
      <c r="L688" s="111"/>
      <c r="M688" s="15"/>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row>
    <row r="689" spans="1:35" ht="15.75" hidden="1" customHeight="1" x14ac:dyDescent="0.25">
      <c r="A689" s="15"/>
      <c r="B689" s="111"/>
      <c r="C689" s="111"/>
      <c r="D689" s="111"/>
      <c r="E689" s="111"/>
      <c r="F689" s="111"/>
      <c r="G689" s="111"/>
      <c r="H689" s="111"/>
      <c r="I689" s="111"/>
      <c r="J689" s="111"/>
      <c r="K689" s="111"/>
      <c r="L689" s="111"/>
      <c r="M689" s="15"/>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row>
    <row r="690" spans="1:35" ht="15.75" hidden="1" customHeight="1" x14ac:dyDescent="0.25">
      <c r="A690" s="15"/>
      <c r="B690" s="111"/>
      <c r="C690" s="111"/>
      <c r="D690" s="111"/>
      <c r="E690" s="111"/>
      <c r="F690" s="111"/>
      <c r="G690" s="111"/>
      <c r="H690" s="111"/>
      <c r="I690" s="111"/>
      <c r="J690" s="111"/>
      <c r="K690" s="111"/>
      <c r="L690" s="111"/>
      <c r="M690" s="15"/>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row>
    <row r="691" spans="1:35" ht="15.75" hidden="1" customHeight="1" x14ac:dyDescent="0.25">
      <c r="A691" s="15"/>
      <c r="B691" s="111"/>
      <c r="C691" s="111"/>
      <c r="D691" s="111"/>
      <c r="E691" s="111"/>
      <c r="F691" s="111"/>
      <c r="G691" s="111"/>
      <c r="H691" s="111"/>
      <c r="I691" s="111"/>
      <c r="J691" s="111"/>
      <c r="K691" s="111"/>
      <c r="L691" s="111"/>
      <c r="M691" s="15"/>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row>
    <row r="692" spans="1:35" ht="15.75" hidden="1" customHeight="1" x14ac:dyDescent="0.25">
      <c r="A692" s="15"/>
      <c r="B692" s="111"/>
      <c r="C692" s="111"/>
      <c r="D692" s="111"/>
      <c r="E692" s="111"/>
      <c r="F692" s="111"/>
      <c r="G692" s="111"/>
      <c r="H692" s="111"/>
      <c r="I692" s="111"/>
      <c r="J692" s="111"/>
      <c r="K692" s="111"/>
      <c r="L692" s="111"/>
      <c r="M692" s="15"/>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row>
    <row r="693" spans="1:35" ht="15.75" hidden="1" customHeight="1" x14ac:dyDescent="0.25">
      <c r="A693" s="15"/>
      <c r="B693" s="111"/>
      <c r="C693" s="111"/>
      <c r="D693" s="111"/>
      <c r="E693" s="111"/>
      <c r="F693" s="111"/>
      <c r="G693" s="111"/>
      <c r="H693" s="111"/>
      <c r="I693" s="111"/>
      <c r="J693" s="111"/>
      <c r="K693" s="111"/>
      <c r="L693" s="111"/>
      <c r="M693" s="15"/>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row>
    <row r="694" spans="1:35" ht="15.75" hidden="1" customHeight="1" x14ac:dyDescent="0.25">
      <c r="A694" s="15"/>
      <c r="B694" s="111"/>
      <c r="C694" s="111"/>
      <c r="D694" s="111"/>
      <c r="E694" s="111"/>
      <c r="F694" s="111"/>
      <c r="G694" s="111"/>
      <c r="H694" s="111"/>
      <c r="I694" s="111"/>
      <c r="J694" s="111"/>
      <c r="K694" s="111"/>
      <c r="L694" s="111"/>
      <c r="M694" s="15"/>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row>
    <row r="695" spans="1:35" ht="15.75" hidden="1" customHeight="1" x14ac:dyDescent="0.25">
      <c r="A695" s="15"/>
      <c r="B695" s="111"/>
      <c r="C695" s="111"/>
      <c r="D695" s="111"/>
      <c r="E695" s="111"/>
      <c r="F695" s="111"/>
      <c r="G695" s="111"/>
      <c r="H695" s="111"/>
      <c r="I695" s="111"/>
      <c r="J695" s="111"/>
      <c r="K695" s="111"/>
      <c r="L695" s="111"/>
      <c r="M695" s="15"/>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row>
    <row r="696" spans="1:35" ht="15.75" hidden="1" customHeight="1" x14ac:dyDescent="0.25">
      <c r="A696" s="15"/>
      <c r="B696" s="111"/>
      <c r="C696" s="111"/>
      <c r="D696" s="111"/>
      <c r="E696" s="111"/>
      <c r="F696" s="111"/>
      <c r="G696" s="111"/>
      <c r="H696" s="111"/>
      <c r="I696" s="111"/>
      <c r="J696" s="111"/>
      <c r="K696" s="111"/>
      <c r="L696" s="111"/>
      <c r="M696" s="15"/>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row>
    <row r="697" spans="1:35" ht="15.75" hidden="1" customHeight="1" x14ac:dyDescent="0.25">
      <c r="A697" s="15"/>
      <c r="B697" s="111"/>
      <c r="C697" s="111"/>
      <c r="D697" s="111"/>
      <c r="E697" s="111"/>
      <c r="F697" s="111"/>
      <c r="G697" s="111"/>
      <c r="H697" s="111"/>
      <c r="I697" s="111"/>
      <c r="J697" s="111"/>
      <c r="K697" s="111"/>
      <c r="L697" s="111"/>
      <c r="M697" s="15"/>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row>
    <row r="698" spans="1:35" ht="15.75" hidden="1" customHeight="1" x14ac:dyDescent="0.25">
      <c r="A698" s="15"/>
      <c r="B698" s="111"/>
      <c r="C698" s="111"/>
      <c r="D698" s="111"/>
      <c r="E698" s="111"/>
      <c r="F698" s="111"/>
      <c r="G698" s="111"/>
      <c r="H698" s="111"/>
      <c r="I698" s="111"/>
      <c r="J698" s="111"/>
      <c r="K698" s="111"/>
      <c r="L698" s="111"/>
      <c r="M698" s="15"/>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row>
    <row r="699" spans="1:35" ht="15.75" hidden="1" customHeight="1" x14ac:dyDescent="0.25">
      <c r="A699" s="15"/>
      <c r="B699" s="111"/>
      <c r="C699" s="111"/>
      <c r="D699" s="111"/>
      <c r="E699" s="111"/>
      <c r="F699" s="111"/>
      <c r="G699" s="111"/>
      <c r="H699" s="111"/>
      <c r="I699" s="111"/>
      <c r="J699" s="111"/>
      <c r="K699" s="111"/>
      <c r="L699" s="111"/>
      <c r="M699" s="15"/>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row>
    <row r="700" spans="1:35" ht="15.75" hidden="1" customHeight="1" x14ac:dyDescent="0.25">
      <c r="A700" s="15"/>
      <c r="B700" s="111"/>
      <c r="C700" s="111"/>
      <c r="D700" s="111"/>
      <c r="E700" s="111"/>
      <c r="F700" s="111"/>
      <c r="G700" s="111"/>
      <c r="H700" s="111"/>
      <c r="I700" s="111"/>
      <c r="J700" s="111"/>
      <c r="K700" s="111"/>
      <c r="L700" s="111"/>
      <c r="M700" s="15"/>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row>
    <row r="701" spans="1:35" ht="15.75" hidden="1" customHeight="1" x14ac:dyDescent="0.25">
      <c r="A701" s="15"/>
      <c r="B701" s="111"/>
      <c r="C701" s="111"/>
      <c r="D701" s="111"/>
      <c r="E701" s="111"/>
      <c r="F701" s="111"/>
      <c r="G701" s="111"/>
      <c r="H701" s="111"/>
      <c r="I701" s="111"/>
      <c r="J701" s="111"/>
      <c r="K701" s="111"/>
      <c r="L701" s="111"/>
      <c r="M701" s="15"/>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row>
    <row r="702" spans="1:35" ht="15.75" hidden="1" customHeight="1" x14ac:dyDescent="0.25">
      <c r="A702" s="15"/>
      <c r="B702" s="111"/>
      <c r="C702" s="111"/>
      <c r="D702" s="111"/>
      <c r="E702" s="111"/>
      <c r="F702" s="111"/>
      <c r="G702" s="111"/>
      <c r="H702" s="111"/>
      <c r="I702" s="111"/>
      <c r="J702" s="111"/>
      <c r="K702" s="111"/>
      <c r="L702" s="111"/>
      <c r="M702" s="15"/>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row>
    <row r="703" spans="1:35" ht="15.75" hidden="1" customHeight="1" x14ac:dyDescent="0.25">
      <c r="A703" s="15"/>
      <c r="B703" s="111"/>
      <c r="C703" s="111"/>
      <c r="D703" s="111"/>
      <c r="E703" s="111"/>
      <c r="F703" s="111"/>
      <c r="G703" s="111"/>
      <c r="H703" s="111"/>
      <c r="I703" s="111"/>
      <c r="J703" s="111"/>
      <c r="K703" s="111"/>
      <c r="L703" s="111"/>
      <c r="M703" s="15"/>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row>
    <row r="704" spans="1:35" ht="15.75" hidden="1" customHeight="1" x14ac:dyDescent="0.25">
      <c r="A704" s="15"/>
      <c r="B704" s="111"/>
      <c r="C704" s="111"/>
      <c r="D704" s="111"/>
      <c r="E704" s="111"/>
      <c r="F704" s="111"/>
      <c r="G704" s="111"/>
      <c r="H704" s="111"/>
      <c r="I704" s="111"/>
      <c r="J704" s="111"/>
      <c r="K704" s="111"/>
      <c r="L704" s="111"/>
      <c r="M704" s="15"/>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row>
    <row r="705" spans="1:35" ht="15.75" hidden="1" customHeight="1" x14ac:dyDescent="0.25">
      <c r="A705" s="15"/>
      <c r="B705" s="111"/>
      <c r="C705" s="111"/>
      <c r="D705" s="111"/>
      <c r="E705" s="111"/>
      <c r="F705" s="111"/>
      <c r="G705" s="111"/>
      <c r="H705" s="111"/>
      <c r="I705" s="111"/>
      <c r="J705" s="111"/>
      <c r="K705" s="111"/>
      <c r="L705" s="111"/>
      <c r="M705" s="15"/>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row>
    <row r="706" spans="1:35" ht="15.75" hidden="1" customHeight="1" x14ac:dyDescent="0.25">
      <c r="A706" s="15"/>
      <c r="B706" s="111"/>
      <c r="C706" s="111"/>
      <c r="D706" s="111"/>
      <c r="E706" s="111"/>
      <c r="F706" s="111"/>
      <c r="G706" s="111"/>
      <c r="H706" s="111"/>
      <c r="I706" s="111"/>
      <c r="J706" s="111"/>
      <c r="K706" s="111"/>
      <c r="L706" s="111"/>
      <c r="M706" s="15"/>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row>
    <row r="707" spans="1:35" ht="15.75" hidden="1" customHeight="1" x14ac:dyDescent="0.25">
      <c r="A707" s="15"/>
      <c r="B707" s="111"/>
      <c r="C707" s="111"/>
      <c r="D707" s="111"/>
      <c r="E707" s="111"/>
      <c r="F707" s="111"/>
      <c r="G707" s="111"/>
      <c r="H707" s="111"/>
      <c r="I707" s="111"/>
      <c r="J707" s="111"/>
      <c r="K707" s="111"/>
      <c r="L707" s="111"/>
      <c r="M707" s="15"/>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row>
    <row r="708" spans="1:35" ht="15.75" hidden="1" customHeight="1" x14ac:dyDescent="0.25">
      <c r="A708" s="15"/>
      <c r="B708" s="111"/>
      <c r="C708" s="111"/>
      <c r="D708" s="111"/>
      <c r="E708" s="111"/>
      <c r="F708" s="111"/>
      <c r="G708" s="111"/>
      <c r="H708" s="111"/>
      <c r="I708" s="111"/>
      <c r="J708" s="111"/>
      <c r="K708" s="111"/>
      <c r="L708" s="111"/>
      <c r="M708" s="15"/>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row>
    <row r="709" spans="1:35" ht="15.75" hidden="1" customHeight="1" x14ac:dyDescent="0.25">
      <c r="A709" s="15"/>
      <c r="B709" s="111"/>
      <c r="C709" s="111"/>
      <c r="D709" s="111"/>
      <c r="E709" s="111"/>
      <c r="F709" s="111"/>
      <c r="G709" s="111"/>
      <c r="H709" s="111"/>
      <c r="I709" s="111"/>
      <c r="J709" s="111"/>
      <c r="K709" s="111"/>
      <c r="L709" s="111"/>
      <c r="M709" s="15"/>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row>
    <row r="710" spans="1:35" ht="15.75" hidden="1" customHeight="1" x14ac:dyDescent="0.25">
      <c r="A710" s="15"/>
      <c r="B710" s="111"/>
      <c r="C710" s="111"/>
      <c r="D710" s="111"/>
      <c r="E710" s="111"/>
      <c r="F710" s="111"/>
      <c r="G710" s="111"/>
      <c r="H710" s="111"/>
      <c r="I710" s="111"/>
      <c r="J710" s="111"/>
      <c r="K710" s="111"/>
      <c r="L710" s="111"/>
      <c r="M710" s="15"/>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row>
    <row r="711" spans="1:35" ht="15.75" hidden="1" customHeight="1" x14ac:dyDescent="0.25">
      <c r="A711" s="15"/>
      <c r="B711" s="111"/>
      <c r="C711" s="111"/>
      <c r="D711" s="111"/>
      <c r="E711" s="111"/>
      <c r="F711" s="111"/>
      <c r="G711" s="111"/>
      <c r="H711" s="111"/>
      <c r="I711" s="111"/>
      <c r="J711" s="111"/>
      <c r="K711" s="111"/>
      <c r="L711" s="111"/>
      <c r="M711" s="15"/>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row>
    <row r="712" spans="1:35" ht="15.75" hidden="1" customHeight="1" x14ac:dyDescent="0.25">
      <c r="A712" s="15"/>
      <c r="B712" s="111"/>
      <c r="C712" s="111"/>
      <c r="D712" s="111"/>
      <c r="E712" s="111"/>
      <c r="F712" s="111"/>
      <c r="G712" s="111"/>
      <c r="H712" s="111"/>
      <c r="I712" s="111"/>
      <c r="J712" s="111"/>
      <c r="K712" s="111"/>
      <c r="L712" s="111"/>
      <c r="M712" s="15"/>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row>
    <row r="713" spans="1:35" ht="15.75" hidden="1" customHeight="1" x14ac:dyDescent="0.25">
      <c r="A713" s="15"/>
      <c r="B713" s="111"/>
      <c r="C713" s="111"/>
      <c r="D713" s="111"/>
      <c r="E713" s="111"/>
      <c r="F713" s="111"/>
      <c r="G713" s="111"/>
      <c r="H713" s="111"/>
      <c r="I713" s="111"/>
      <c r="J713" s="111"/>
      <c r="K713" s="111"/>
      <c r="L713" s="111"/>
      <c r="M713" s="15"/>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row>
    <row r="714" spans="1:35" ht="15.75" hidden="1" customHeight="1" x14ac:dyDescent="0.25">
      <c r="A714" s="15"/>
      <c r="B714" s="111"/>
      <c r="C714" s="111"/>
      <c r="D714" s="111"/>
      <c r="E714" s="111"/>
      <c r="F714" s="111"/>
      <c r="G714" s="111"/>
      <c r="H714" s="111"/>
      <c r="I714" s="111"/>
      <c r="J714" s="111"/>
      <c r="K714" s="111"/>
      <c r="L714" s="111"/>
      <c r="M714" s="15"/>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row>
    <row r="715" spans="1:35" ht="15.75" hidden="1" customHeight="1" x14ac:dyDescent="0.25">
      <c r="A715" s="15"/>
      <c r="B715" s="111"/>
      <c r="C715" s="111"/>
      <c r="D715" s="111"/>
      <c r="E715" s="111"/>
      <c r="F715" s="111"/>
      <c r="G715" s="111"/>
      <c r="H715" s="111"/>
      <c r="I715" s="111"/>
      <c r="J715" s="111"/>
      <c r="K715" s="111"/>
      <c r="L715" s="111"/>
      <c r="M715" s="15"/>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row>
    <row r="716" spans="1:35" ht="15.75" hidden="1" customHeight="1" x14ac:dyDescent="0.25">
      <c r="A716" s="15"/>
      <c r="B716" s="111"/>
      <c r="C716" s="111"/>
      <c r="D716" s="111"/>
      <c r="E716" s="111"/>
      <c r="F716" s="111"/>
      <c r="G716" s="111"/>
      <c r="H716" s="111"/>
      <c r="I716" s="111"/>
      <c r="J716" s="111"/>
      <c r="K716" s="111"/>
      <c r="L716" s="111"/>
      <c r="M716" s="15"/>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row>
    <row r="717" spans="1:35" ht="15.75" hidden="1" customHeight="1" x14ac:dyDescent="0.25">
      <c r="A717" s="15"/>
      <c r="B717" s="111"/>
      <c r="C717" s="111"/>
      <c r="D717" s="111"/>
      <c r="E717" s="111"/>
      <c r="F717" s="111"/>
      <c r="G717" s="111"/>
      <c r="H717" s="111"/>
      <c r="I717" s="111"/>
      <c r="J717" s="111"/>
      <c r="K717" s="111"/>
      <c r="L717" s="111"/>
      <c r="M717" s="15"/>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row>
    <row r="718" spans="1:35" ht="15.75" hidden="1" customHeight="1" x14ac:dyDescent="0.25">
      <c r="A718" s="15"/>
      <c r="B718" s="111"/>
      <c r="C718" s="111"/>
      <c r="D718" s="111"/>
      <c r="E718" s="111"/>
      <c r="F718" s="111"/>
      <c r="G718" s="111"/>
      <c r="H718" s="111"/>
      <c r="I718" s="111"/>
      <c r="J718" s="111"/>
      <c r="K718" s="111"/>
      <c r="L718" s="111"/>
      <c r="M718" s="15"/>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row>
    <row r="719" spans="1:35" ht="15.75" hidden="1" customHeight="1" x14ac:dyDescent="0.25">
      <c r="A719" s="15"/>
      <c r="B719" s="111"/>
      <c r="C719" s="111"/>
      <c r="D719" s="111"/>
      <c r="E719" s="111"/>
      <c r="F719" s="111"/>
      <c r="G719" s="111"/>
      <c r="H719" s="111"/>
      <c r="I719" s="111"/>
      <c r="J719" s="111"/>
      <c r="K719" s="111"/>
      <c r="L719" s="111"/>
      <c r="M719" s="15"/>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row>
    <row r="720" spans="1:35" ht="15.75" hidden="1" customHeight="1" x14ac:dyDescent="0.25">
      <c r="A720" s="15"/>
      <c r="B720" s="111"/>
      <c r="C720" s="111"/>
      <c r="D720" s="111"/>
      <c r="E720" s="111"/>
      <c r="F720" s="111"/>
      <c r="G720" s="111"/>
      <c r="H720" s="111"/>
      <c r="I720" s="111"/>
      <c r="J720" s="111"/>
      <c r="K720" s="111"/>
      <c r="L720" s="111"/>
      <c r="M720" s="15"/>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row>
    <row r="721" spans="1:35" ht="15.75" hidden="1" customHeight="1" x14ac:dyDescent="0.25">
      <c r="A721" s="15"/>
      <c r="B721" s="111"/>
      <c r="C721" s="111"/>
      <c r="D721" s="111"/>
      <c r="E721" s="111"/>
      <c r="F721" s="111"/>
      <c r="G721" s="111"/>
      <c r="H721" s="111"/>
      <c r="I721" s="111"/>
      <c r="J721" s="111"/>
      <c r="K721" s="111"/>
      <c r="L721" s="111"/>
      <c r="M721" s="15"/>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row>
    <row r="722" spans="1:35" ht="15.75" hidden="1" customHeight="1" x14ac:dyDescent="0.25">
      <c r="A722" s="15"/>
      <c r="B722" s="111"/>
      <c r="C722" s="111"/>
      <c r="D722" s="111"/>
      <c r="E722" s="111"/>
      <c r="F722" s="111"/>
      <c r="G722" s="111"/>
      <c r="H722" s="111"/>
      <c r="I722" s="111"/>
      <c r="J722" s="111"/>
      <c r="K722" s="111"/>
      <c r="L722" s="111"/>
      <c r="M722" s="15"/>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row>
    <row r="723" spans="1:35" ht="15.75" hidden="1" customHeight="1" x14ac:dyDescent="0.25">
      <c r="A723" s="15"/>
      <c r="B723" s="111"/>
      <c r="C723" s="111"/>
      <c r="D723" s="111"/>
      <c r="E723" s="111"/>
      <c r="F723" s="111"/>
      <c r="G723" s="111"/>
      <c r="H723" s="111"/>
      <c r="I723" s="111"/>
      <c r="J723" s="111"/>
      <c r="K723" s="111"/>
      <c r="L723" s="111"/>
      <c r="M723" s="15"/>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row>
    <row r="724" spans="1:35" ht="15.75" hidden="1" customHeight="1" x14ac:dyDescent="0.25">
      <c r="A724" s="15"/>
      <c r="B724" s="111"/>
      <c r="C724" s="111"/>
      <c r="D724" s="111"/>
      <c r="E724" s="111"/>
      <c r="F724" s="111"/>
      <c r="G724" s="111"/>
      <c r="H724" s="111"/>
      <c r="I724" s="111"/>
      <c r="J724" s="111"/>
      <c r="K724" s="111"/>
      <c r="L724" s="111"/>
      <c r="M724" s="15"/>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row>
    <row r="725" spans="1:35" ht="15.75" hidden="1" customHeight="1" x14ac:dyDescent="0.25">
      <c r="A725" s="15"/>
      <c r="B725" s="111"/>
      <c r="C725" s="111"/>
      <c r="D725" s="111"/>
      <c r="E725" s="111"/>
      <c r="F725" s="111"/>
      <c r="G725" s="111"/>
      <c r="H725" s="111"/>
      <c r="I725" s="111"/>
      <c r="J725" s="111"/>
      <c r="K725" s="111"/>
      <c r="L725" s="111"/>
      <c r="M725" s="15"/>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row>
    <row r="726" spans="1:35" ht="15.75" hidden="1" customHeight="1" x14ac:dyDescent="0.25">
      <c r="A726" s="15"/>
      <c r="B726" s="111"/>
      <c r="C726" s="111"/>
      <c r="D726" s="111"/>
      <c r="E726" s="111"/>
      <c r="F726" s="111"/>
      <c r="G726" s="111"/>
      <c r="H726" s="111"/>
      <c r="I726" s="111"/>
      <c r="J726" s="111"/>
      <c r="K726" s="111"/>
      <c r="L726" s="111"/>
      <c r="M726" s="15"/>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row>
    <row r="727" spans="1:35" ht="15.75" hidden="1" customHeight="1" x14ac:dyDescent="0.25">
      <c r="A727" s="15"/>
      <c r="B727" s="111"/>
      <c r="C727" s="111"/>
      <c r="D727" s="111"/>
      <c r="E727" s="111"/>
      <c r="F727" s="111"/>
      <c r="G727" s="111"/>
      <c r="H727" s="111"/>
      <c r="I727" s="111"/>
      <c r="J727" s="111"/>
      <c r="K727" s="111"/>
      <c r="L727" s="111"/>
      <c r="M727" s="15"/>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row>
    <row r="728" spans="1:35" ht="15.75" hidden="1" customHeight="1" x14ac:dyDescent="0.25">
      <c r="A728" s="15"/>
      <c r="B728" s="111"/>
      <c r="C728" s="111"/>
      <c r="D728" s="111"/>
      <c r="E728" s="111"/>
      <c r="F728" s="111"/>
      <c r="G728" s="111"/>
      <c r="H728" s="111"/>
      <c r="I728" s="111"/>
      <c r="J728" s="111"/>
      <c r="K728" s="111"/>
      <c r="L728" s="111"/>
      <c r="M728" s="15"/>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row>
    <row r="729" spans="1:35" ht="15.75" hidden="1" customHeight="1" x14ac:dyDescent="0.25">
      <c r="A729" s="15"/>
      <c r="B729" s="111"/>
      <c r="C729" s="111"/>
      <c r="D729" s="111"/>
      <c r="E729" s="111"/>
      <c r="F729" s="111"/>
      <c r="G729" s="111"/>
      <c r="H729" s="111"/>
      <c r="I729" s="111"/>
      <c r="J729" s="111"/>
      <c r="K729" s="111"/>
      <c r="L729" s="111"/>
      <c r="M729" s="15"/>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row>
    <row r="730" spans="1:35" ht="15.75" hidden="1" customHeight="1" x14ac:dyDescent="0.25">
      <c r="A730" s="15"/>
      <c r="B730" s="111"/>
      <c r="C730" s="111"/>
      <c r="D730" s="111"/>
      <c r="E730" s="111"/>
      <c r="F730" s="111"/>
      <c r="G730" s="111"/>
      <c r="H730" s="111"/>
      <c r="I730" s="111"/>
      <c r="J730" s="111"/>
      <c r="K730" s="111"/>
      <c r="L730" s="111"/>
      <c r="M730" s="15"/>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row>
    <row r="731" spans="1:35" ht="15.75" hidden="1" customHeight="1" x14ac:dyDescent="0.25">
      <c r="A731" s="15"/>
      <c r="B731" s="111"/>
      <c r="C731" s="111"/>
      <c r="D731" s="111"/>
      <c r="E731" s="111"/>
      <c r="F731" s="111"/>
      <c r="G731" s="111"/>
      <c r="H731" s="111"/>
      <c r="I731" s="111"/>
      <c r="J731" s="111"/>
      <c r="K731" s="111"/>
      <c r="L731" s="111"/>
      <c r="M731" s="15"/>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row>
    <row r="732" spans="1:35" ht="15.75" hidden="1" customHeight="1" x14ac:dyDescent="0.25">
      <c r="A732" s="15"/>
      <c r="B732" s="111"/>
      <c r="C732" s="111"/>
      <c r="D732" s="111"/>
      <c r="E732" s="111"/>
      <c r="F732" s="111"/>
      <c r="G732" s="111"/>
      <c r="H732" s="111"/>
      <c r="I732" s="111"/>
      <c r="J732" s="111"/>
      <c r="K732" s="111"/>
      <c r="L732" s="111"/>
      <c r="M732" s="15"/>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row>
    <row r="733" spans="1:35" ht="15.75" hidden="1" customHeight="1" x14ac:dyDescent="0.25">
      <c r="A733" s="15"/>
      <c r="B733" s="111"/>
      <c r="C733" s="111"/>
      <c r="D733" s="111"/>
      <c r="E733" s="111"/>
      <c r="F733" s="111"/>
      <c r="G733" s="111"/>
      <c r="H733" s="111"/>
      <c r="I733" s="111"/>
      <c r="J733" s="111"/>
      <c r="K733" s="111"/>
      <c r="L733" s="111"/>
      <c r="M733" s="15"/>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row>
    <row r="734" spans="1:35" ht="15.75" hidden="1" customHeight="1" x14ac:dyDescent="0.25">
      <c r="A734" s="15"/>
      <c r="B734" s="111"/>
      <c r="C734" s="111"/>
      <c r="D734" s="111"/>
      <c r="E734" s="111"/>
      <c r="F734" s="111"/>
      <c r="G734" s="111"/>
      <c r="H734" s="111"/>
      <c r="I734" s="111"/>
      <c r="J734" s="111"/>
      <c r="K734" s="111"/>
      <c r="L734" s="111"/>
      <c r="M734" s="15"/>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row>
    <row r="735" spans="1:35" ht="15.75" hidden="1" customHeight="1" x14ac:dyDescent="0.25">
      <c r="A735" s="15"/>
      <c r="B735" s="111"/>
      <c r="C735" s="111"/>
      <c r="D735" s="111"/>
      <c r="E735" s="111"/>
      <c r="F735" s="111"/>
      <c r="G735" s="111"/>
      <c r="H735" s="111"/>
      <c r="I735" s="111"/>
      <c r="J735" s="111"/>
      <c r="K735" s="111"/>
      <c r="L735" s="111"/>
      <c r="M735" s="15"/>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row>
    <row r="736" spans="1:35" ht="15.75" hidden="1" customHeight="1" x14ac:dyDescent="0.25">
      <c r="A736" s="15"/>
      <c r="B736" s="111"/>
      <c r="C736" s="111"/>
      <c r="D736" s="111"/>
      <c r="E736" s="111"/>
      <c r="F736" s="111"/>
      <c r="G736" s="111"/>
      <c r="H736" s="111"/>
      <c r="I736" s="111"/>
      <c r="J736" s="111"/>
      <c r="K736" s="111"/>
      <c r="L736" s="111"/>
      <c r="M736" s="15"/>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row>
    <row r="737" spans="1:35" ht="15.75" hidden="1" customHeight="1" x14ac:dyDescent="0.25">
      <c r="A737" s="15"/>
      <c r="B737" s="111"/>
      <c r="C737" s="111"/>
      <c r="D737" s="111"/>
      <c r="E737" s="111"/>
      <c r="F737" s="111"/>
      <c r="G737" s="111"/>
      <c r="H737" s="111"/>
      <c r="I737" s="111"/>
      <c r="J737" s="111"/>
      <c r="K737" s="111"/>
      <c r="L737" s="111"/>
      <c r="M737" s="15"/>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row>
    <row r="738" spans="1:35" ht="15.75" hidden="1" customHeight="1" x14ac:dyDescent="0.25">
      <c r="A738" s="15"/>
      <c r="B738" s="111"/>
      <c r="C738" s="111"/>
      <c r="D738" s="111"/>
      <c r="E738" s="111"/>
      <c r="F738" s="111"/>
      <c r="G738" s="111"/>
      <c r="H738" s="111"/>
      <c r="I738" s="111"/>
      <c r="J738" s="111"/>
      <c r="K738" s="111"/>
      <c r="L738" s="111"/>
      <c r="M738" s="15"/>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row>
    <row r="739" spans="1:35" ht="15.75" hidden="1" customHeight="1" x14ac:dyDescent="0.25">
      <c r="A739" s="15"/>
      <c r="B739" s="111"/>
      <c r="C739" s="111"/>
      <c r="D739" s="111"/>
      <c r="E739" s="111"/>
      <c r="F739" s="111"/>
      <c r="G739" s="111"/>
      <c r="H739" s="111"/>
      <c r="I739" s="111"/>
      <c r="J739" s="111"/>
      <c r="K739" s="111"/>
      <c r="L739" s="111"/>
      <c r="M739" s="15"/>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row>
    <row r="740" spans="1:35" ht="15.75" hidden="1" customHeight="1" x14ac:dyDescent="0.25">
      <c r="A740" s="15"/>
      <c r="B740" s="111"/>
      <c r="C740" s="111"/>
      <c r="D740" s="111"/>
      <c r="E740" s="111"/>
      <c r="F740" s="111"/>
      <c r="G740" s="111"/>
      <c r="H740" s="111"/>
      <c r="I740" s="111"/>
      <c r="J740" s="111"/>
      <c r="K740" s="111"/>
      <c r="L740" s="111"/>
      <c r="M740" s="15"/>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row>
    <row r="741" spans="1:35" ht="15.75" hidden="1" customHeight="1" x14ac:dyDescent="0.25">
      <c r="A741" s="15"/>
      <c r="B741" s="111"/>
      <c r="C741" s="111"/>
      <c r="D741" s="111"/>
      <c r="E741" s="111"/>
      <c r="F741" s="111"/>
      <c r="G741" s="111"/>
      <c r="H741" s="111"/>
      <c r="I741" s="111"/>
      <c r="J741" s="111"/>
      <c r="K741" s="111"/>
      <c r="L741" s="111"/>
      <c r="M741" s="15"/>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row>
    <row r="742" spans="1:35" ht="15.75" hidden="1" customHeight="1" x14ac:dyDescent="0.25">
      <c r="A742" s="15"/>
      <c r="B742" s="111"/>
      <c r="C742" s="111"/>
      <c r="D742" s="111"/>
      <c r="E742" s="111"/>
      <c r="F742" s="111"/>
      <c r="G742" s="111"/>
      <c r="H742" s="111"/>
      <c r="I742" s="111"/>
      <c r="J742" s="111"/>
      <c r="K742" s="111"/>
      <c r="L742" s="111"/>
      <c r="M742" s="15"/>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row>
    <row r="743" spans="1:35" ht="15.75" hidden="1" customHeight="1" x14ac:dyDescent="0.25">
      <c r="A743" s="15"/>
      <c r="B743" s="111"/>
      <c r="C743" s="111"/>
      <c r="D743" s="111"/>
      <c r="E743" s="111"/>
      <c r="F743" s="111"/>
      <c r="G743" s="111"/>
      <c r="H743" s="111"/>
      <c r="I743" s="111"/>
      <c r="J743" s="111"/>
      <c r="K743" s="111"/>
      <c r="L743" s="111"/>
      <c r="M743" s="15"/>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row>
    <row r="744" spans="1:35" ht="15.75" hidden="1" customHeight="1" x14ac:dyDescent="0.25">
      <c r="A744" s="15"/>
      <c r="B744" s="111"/>
      <c r="C744" s="111"/>
      <c r="D744" s="111"/>
      <c r="E744" s="111"/>
      <c r="F744" s="111"/>
      <c r="G744" s="111"/>
      <c r="H744" s="111"/>
      <c r="I744" s="111"/>
      <c r="J744" s="111"/>
      <c r="K744" s="111"/>
      <c r="L744" s="111"/>
      <c r="M744" s="15"/>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row>
    <row r="745" spans="1:35" ht="15.75" hidden="1" customHeight="1" x14ac:dyDescent="0.25">
      <c r="A745" s="15"/>
      <c r="B745" s="111"/>
      <c r="C745" s="111"/>
      <c r="D745" s="111"/>
      <c r="E745" s="111"/>
      <c r="F745" s="111"/>
      <c r="G745" s="111"/>
      <c r="H745" s="111"/>
      <c r="I745" s="111"/>
      <c r="J745" s="111"/>
      <c r="K745" s="111"/>
      <c r="L745" s="111"/>
      <c r="M745" s="15"/>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row>
    <row r="746" spans="1:35" ht="15.75" hidden="1" customHeight="1" x14ac:dyDescent="0.25">
      <c r="A746" s="15"/>
      <c r="B746" s="111"/>
      <c r="C746" s="111"/>
      <c r="D746" s="111"/>
      <c r="E746" s="111"/>
      <c r="F746" s="111"/>
      <c r="G746" s="111"/>
      <c r="H746" s="111"/>
      <c r="I746" s="111"/>
      <c r="J746" s="111"/>
      <c r="K746" s="111"/>
      <c r="L746" s="111"/>
      <c r="M746" s="15"/>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row>
    <row r="747" spans="1:35" ht="15.75" hidden="1" customHeight="1" x14ac:dyDescent="0.25">
      <c r="A747" s="15"/>
      <c r="B747" s="111"/>
      <c r="C747" s="111"/>
      <c r="D747" s="111"/>
      <c r="E747" s="111"/>
      <c r="F747" s="111"/>
      <c r="G747" s="111"/>
      <c r="H747" s="111"/>
      <c r="I747" s="111"/>
      <c r="J747" s="111"/>
      <c r="K747" s="111"/>
      <c r="L747" s="111"/>
      <c r="M747" s="15"/>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row>
    <row r="748" spans="1:35" ht="15.75" hidden="1" customHeight="1" x14ac:dyDescent="0.25">
      <c r="A748" s="15"/>
      <c r="B748" s="111"/>
      <c r="C748" s="111"/>
      <c r="D748" s="111"/>
      <c r="E748" s="111"/>
      <c r="F748" s="111"/>
      <c r="G748" s="111"/>
      <c r="H748" s="111"/>
      <c r="I748" s="111"/>
      <c r="J748" s="111"/>
      <c r="K748" s="111"/>
      <c r="L748" s="111"/>
      <c r="M748" s="15"/>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row>
    <row r="749" spans="1:35" ht="15.75" hidden="1" customHeight="1" x14ac:dyDescent="0.25">
      <c r="A749" s="15"/>
      <c r="B749" s="111"/>
      <c r="C749" s="111"/>
      <c r="D749" s="111"/>
      <c r="E749" s="111"/>
      <c r="F749" s="111"/>
      <c r="G749" s="111"/>
      <c r="H749" s="111"/>
      <c r="I749" s="111"/>
      <c r="J749" s="111"/>
      <c r="K749" s="111"/>
      <c r="L749" s="111"/>
      <c r="M749" s="15"/>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row>
    <row r="750" spans="1:35" ht="15.75" hidden="1" customHeight="1" x14ac:dyDescent="0.25">
      <c r="A750" s="15"/>
      <c r="B750" s="111"/>
      <c r="C750" s="111"/>
      <c r="D750" s="111"/>
      <c r="E750" s="111"/>
      <c r="F750" s="111"/>
      <c r="G750" s="111"/>
      <c r="H750" s="111"/>
      <c r="I750" s="111"/>
      <c r="J750" s="111"/>
      <c r="K750" s="111"/>
      <c r="L750" s="111"/>
      <c r="M750" s="15"/>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row>
    <row r="751" spans="1:35" ht="15.75" hidden="1" customHeight="1" x14ac:dyDescent="0.25">
      <c r="A751" s="15"/>
      <c r="B751" s="111"/>
      <c r="C751" s="111"/>
      <c r="D751" s="111"/>
      <c r="E751" s="111"/>
      <c r="F751" s="111"/>
      <c r="G751" s="111"/>
      <c r="H751" s="111"/>
      <c r="I751" s="111"/>
      <c r="J751" s="111"/>
      <c r="K751" s="111"/>
      <c r="L751" s="111"/>
      <c r="M751" s="15"/>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row>
    <row r="752" spans="1:35" ht="15.75" hidden="1" customHeight="1" x14ac:dyDescent="0.25">
      <c r="A752" s="15"/>
      <c r="B752" s="111"/>
      <c r="C752" s="111"/>
      <c r="D752" s="111"/>
      <c r="E752" s="111"/>
      <c r="F752" s="111"/>
      <c r="G752" s="111"/>
      <c r="H752" s="111"/>
      <c r="I752" s="111"/>
      <c r="J752" s="111"/>
      <c r="K752" s="111"/>
      <c r="L752" s="111"/>
      <c r="M752" s="15"/>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row>
    <row r="753" spans="1:35" ht="15.75" hidden="1" customHeight="1" x14ac:dyDescent="0.25">
      <c r="A753" s="15"/>
      <c r="B753" s="111"/>
      <c r="C753" s="111"/>
      <c r="D753" s="111"/>
      <c r="E753" s="111"/>
      <c r="F753" s="111"/>
      <c r="G753" s="111"/>
      <c r="H753" s="111"/>
      <c r="I753" s="111"/>
      <c r="J753" s="111"/>
      <c r="K753" s="111"/>
      <c r="L753" s="111"/>
      <c r="M753" s="15"/>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row>
    <row r="754" spans="1:35" ht="15.75" hidden="1" customHeight="1" x14ac:dyDescent="0.25">
      <c r="A754" s="15"/>
      <c r="B754" s="111"/>
      <c r="C754" s="111"/>
      <c r="D754" s="111"/>
      <c r="E754" s="111"/>
      <c r="F754" s="111"/>
      <c r="G754" s="111"/>
      <c r="H754" s="111"/>
      <c r="I754" s="111"/>
      <c r="J754" s="111"/>
      <c r="K754" s="111"/>
      <c r="L754" s="111"/>
      <c r="M754" s="15"/>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row>
    <row r="755" spans="1:35" ht="15.75" hidden="1" customHeight="1" x14ac:dyDescent="0.25">
      <c r="A755" s="15"/>
      <c r="B755" s="111"/>
      <c r="C755" s="111"/>
      <c r="D755" s="111"/>
      <c r="E755" s="111"/>
      <c r="F755" s="111"/>
      <c r="G755" s="111"/>
      <c r="H755" s="111"/>
      <c r="I755" s="111"/>
      <c r="J755" s="111"/>
      <c r="K755" s="111"/>
      <c r="L755" s="111"/>
      <c r="M755" s="15"/>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row>
    <row r="756" spans="1:35" ht="15.75" hidden="1" customHeight="1" x14ac:dyDescent="0.25">
      <c r="A756" s="15"/>
      <c r="B756" s="111"/>
      <c r="C756" s="111"/>
      <c r="D756" s="111"/>
      <c r="E756" s="111"/>
      <c r="F756" s="111"/>
      <c r="G756" s="111"/>
      <c r="H756" s="111"/>
      <c r="I756" s="111"/>
      <c r="J756" s="111"/>
      <c r="K756" s="111"/>
      <c r="L756" s="111"/>
      <c r="M756" s="15"/>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row>
    <row r="757" spans="1:35" ht="15.75" hidden="1" customHeight="1" x14ac:dyDescent="0.25">
      <c r="A757" s="15"/>
      <c r="B757" s="111"/>
      <c r="C757" s="111"/>
      <c r="D757" s="111"/>
      <c r="E757" s="111"/>
      <c r="F757" s="111"/>
      <c r="G757" s="111"/>
      <c r="H757" s="111"/>
      <c r="I757" s="111"/>
      <c r="J757" s="111"/>
      <c r="K757" s="111"/>
      <c r="L757" s="111"/>
      <c r="M757" s="15"/>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row>
    <row r="758" spans="1:35" ht="15.75" hidden="1" customHeight="1" x14ac:dyDescent="0.25">
      <c r="A758" s="15"/>
      <c r="B758" s="111"/>
      <c r="C758" s="111"/>
      <c r="D758" s="111"/>
      <c r="E758" s="111"/>
      <c r="F758" s="111"/>
      <c r="G758" s="111"/>
      <c r="H758" s="111"/>
      <c r="I758" s="111"/>
      <c r="J758" s="111"/>
      <c r="K758" s="111"/>
      <c r="L758" s="111"/>
      <c r="M758" s="15"/>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row>
    <row r="759" spans="1:35" ht="15.75" hidden="1" customHeight="1" x14ac:dyDescent="0.25">
      <c r="A759" s="15"/>
      <c r="B759" s="111"/>
      <c r="C759" s="111"/>
      <c r="D759" s="111"/>
      <c r="E759" s="111"/>
      <c r="F759" s="111"/>
      <c r="G759" s="111"/>
      <c r="H759" s="111"/>
      <c r="I759" s="111"/>
      <c r="J759" s="111"/>
      <c r="K759" s="111"/>
      <c r="L759" s="111"/>
      <c r="M759" s="15"/>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row>
    <row r="760" spans="1:35" ht="15.75" hidden="1" customHeight="1" x14ac:dyDescent="0.25">
      <c r="A760" s="15"/>
      <c r="B760" s="111"/>
      <c r="C760" s="111"/>
      <c r="D760" s="111"/>
      <c r="E760" s="111"/>
      <c r="F760" s="111"/>
      <c r="G760" s="111"/>
      <c r="H760" s="111"/>
      <c r="I760" s="111"/>
      <c r="J760" s="111"/>
      <c r="K760" s="111"/>
      <c r="L760" s="111"/>
      <c r="M760" s="15"/>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row>
    <row r="761" spans="1:35" ht="15.75" hidden="1" customHeight="1" x14ac:dyDescent="0.25">
      <c r="A761" s="15"/>
      <c r="B761" s="111"/>
      <c r="C761" s="111"/>
      <c r="D761" s="111"/>
      <c r="E761" s="111"/>
      <c r="F761" s="111"/>
      <c r="G761" s="111"/>
      <c r="H761" s="111"/>
      <c r="I761" s="111"/>
      <c r="J761" s="111"/>
      <c r="K761" s="111"/>
      <c r="L761" s="111"/>
      <c r="M761" s="15"/>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row>
    <row r="762" spans="1:35" ht="15.75" hidden="1" customHeight="1" x14ac:dyDescent="0.25">
      <c r="A762" s="15"/>
      <c r="B762" s="111"/>
      <c r="C762" s="111"/>
      <c r="D762" s="111"/>
      <c r="E762" s="111"/>
      <c r="F762" s="111"/>
      <c r="G762" s="111"/>
      <c r="H762" s="111"/>
      <c r="I762" s="111"/>
      <c r="J762" s="111"/>
      <c r="K762" s="111"/>
      <c r="L762" s="111"/>
      <c r="M762" s="15"/>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row>
    <row r="763" spans="1:35" ht="15.75" hidden="1" customHeight="1" x14ac:dyDescent="0.25">
      <c r="A763" s="15"/>
      <c r="B763" s="111"/>
      <c r="C763" s="111"/>
      <c r="D763" s="111"/>
      <c r="E763" s="111"/>
      <c r="F763" s="111"/>
      <c r="G763" s="111"/>
      <c r="H763" s="111"/>
      <c r="I763" s="111"/>
      <c r="J763" s="111"/>
      <c r="K763" s="111"/>
      <c r="L763" s="111"/>
      <c r="M763" s="15"/>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row>
    <row r="764" spans="1:35" ht="15.75" hidden="1" customHeight="1" x14ac:dyDescent="0.25">
      <c r="A764" s="15"/>
      <c r="B764" s="111"/>
      <c r="C764" s="111"/>
      <c r="D764" s="111"/>
      <c r="E764" s="111"/>
      <c r="F764" s="111"/>
      <c r="G764" s="111"/>
      <c r="H764" s="111"/>
      <c r="I764" s="111"/>
      <c r="J764" s="111"/>
      <c r="K764" s="111"/>
      <c r="L764" s="111"/>
      <c r="M764" s="15"/>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row>
    <row r="765" spans="1:35" ht="15.75" hidden="1" customHeight="1" x14ac:dyDescent="0.25">
      <c r="A765" s="15"/>
      <c r="B765" s="111"/>
      <c r="C765" s="111"/>
      <c r="D765" s="111"/>
      <c r="E765" s="111"/>
      <c r="F765" s="111"/>
      <c r="G765" s="111"/>
      <c r="H765" s="111"/>
      <c r="I765" s="111"/>
      <c r="J765" s="111"/>
      <c r="K765" s="111"/>
      <c r="L765" s="111"/>
      <c r="M765" s="15"/>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row>
    <row r="766" spans="1:35" ht="15.75" hidden="1" customHeight="1" x14ac:dyDescent="0.25">
      <c r="A766" s="15"/>
      <c r="B766" s="111"/>
      <c r="C766" s="111"/>
      <c r="D766" s="111"/>
      <c r="E766" s="111"/>
      <c r="F766" s="111"/>
      <c r="G766" s="111"/>
      <c r="H766" s="111"/>
      <c r="I766" s="111"/>
      <c r="J766" s="111"/>
      <c r="K766" s="111"/>
      <c r="L766" s="111"/>
      <c r="M766" s="15"/>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row>
    <row r="767" spans="1:35" ht="15.75" hidden="1" customHeight="1" x14ac:dyDescent="0.25">
      <c r="A767" s="15"/>
      <c r="B767" s="111"/>
      <c r="C767" s="111"/>
      <c r="D767" s="111"/>
      <c r="E767" s="111"/>
      <c r="F767" s="111"/>
      <c r="G767" s="111"/>
      <c r="H767" s="111"/>
      <c r="I767" s="111"/>
      <c r="J767" s="111"/>
      <c r="K767" s="111"/>
      <c r="L767" s="111"/>
      <c r="M767" s="15"/>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row>
    <row r="768" spans="1:35" ht="15.75" hidden="1" customHeight="1" x14ac:dyDescent="0.25">
      <c r="A768" s="15"/>
      <c r="B768" s="111"/>
      <c r="C768" s="111"/>
      <c r="D768" s="111"/>
      <c r="E768" s="111"/>
      <c r="F768" s="111"/>
      <c r="G768" s="111"/>
      <c r="H768" s="111"/>
      <c r="I768" s="111"/>
      <c r="J768" s="111"/>
      <c r="K768" s="111"/>
      <c r="L768" s="111"/>
      <c r="M768" s="15"/>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row>
    <row r="769" spans="1:35" ht="15.75" hidden="1" customHeight="1" x14ac:dyDescent="0.25">
      <c r="A769" s="15"/>
      <c r="B769" s="111"/>
      <c r="C769" s="111"/>
      <c r="D769" s="111"/>
      <c r="E769" s="111"/>
      <c r="F769" s="111"/>
      <c r="G769" s="111"/>
      <c r="H769" s="111"/>
      <c r="I769" s="111"/>
      <c r="J769" s="111"/>
      <c r="K769" s="111"/>
      <c r="L769" s="111"/>
      <c r="M769" s="15"/>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row>
    <row r="770" spans="1:35" ht="15.75" hidden="1" customHeight="1" x14ac:dyDescent="0.25">
      <c r="A770" s="15"/>
      <c r="B770" s="111"/>
      <c r="C770" s="111"/>
      <c r="D770" s="111"/>
      <c r="E770" s="111"/>
      <c r="F770" s="111"/>
      <c r="G770" s="111"/>
      <c r="H770" s="111"/>
      <c r="I770" s="111"/>
      <c r="J770" s="111"/>
      <c r="K770" s="111"/>
      <c r="L770" s="111"/>
      <c r="M770" s="15"/>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row>
    <row r="771" spans="1:35" ht="15.75" hidden="1" customHeight="1" x14ac:dyDescent="0.25">
      <c r="A771" s="15"/>
      <c r="B771" s="111"/>
      <c r="C771" s="111"/>
      <c r="D771" s="111"/>
      <c r="E771" s="111"/>
      <c r="F771" s="111"/>
      <c r="G771" s="111"/>
      <c r="H771" s="111"/>
      <c r="I771" s="111"/>
      <c r="J771" s="111"/>
      <c r="K771" s="111"/>
      <c r="L771" s="111"/>
      <c r="M771" s="15"/>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row>
    <row r="772" spans="1:35" ht="15.75" hidden="1" customHeight="1" x14ac:dyDescent="0.25">
      <c r="A772" s="15"/>
      <c r="B772" s="111"/>
      <c r="C772" s="111"/>
      <c r="D772" s="111"/>
      <c r="E772" s="111"/>
      <c r="F772" s="111"/>
      <c r="G772" s="111"/>
      <c r="H772" s="111"/>
      <c r="I772" s="111"/>
      <c r="J772" s="111"/>
      <c r="K772" s="111"/>
      <c r="L772" s="111"/>
      <c r="M772" s="15"/>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row>
    <row r="773" spans="1:35" ht="15.75" hidden="1" customHeight="1" x14ac:dyDescent="0.25">
      <c r="A773" s="15"/>
      <c r="B773" s="111"/>
      <c r="C773" s="111"/>
      <c r="D773" s="111"/>
      <c r="E773" s="111"/>
      <c r="F773" s="111"/>
      <c r="G773" s="111"/>
      <c r="H773" s="111"/>
      <c r="I773" s="111"/>
      <c r="J773" s="111"/>
      <c r="K773" s="111"/>
      <c r="L773" s="111"/>
      <c r="M773" s="15"/>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row>
    <row r="774" spans="1:35" ht="15.75" hidden="1" customHeight="1" x14ac:dyDescent="0.25">
      <c r="A774" s="15"/>
      <c r="B774" s="111"/>
      <c r="C774" s="111"/>
      <c r="D774" s="111"/>
      <c r="E774" s="111"/>
      <c r="F774" s="111"/>
      <c r="G774" s="111"/>
      <c r="H774" s="111"/>
      <c r="I774" s="111"/>
      <c r="J774" s="111"/>
      <c r="K774" s="111"/>
      <c r="L774" s="111"/>
      <c r="M774" s="15"/>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row>
    <row r="775" spans="1:35" ht="15.75" hidden="1" customHeight="1" x14ac:dyDescent="0.25">
      <c r="A775" s="15"/>
      <c r="B775" s="111"/>
      <c r="C775" s="111"/>
      <c r="D775" s="111"/>
      <c r="E775" s="111"/>
      <c r="F775" s="111"/>
      <c r="G775" s="111"/>
      <c r="H775" s="111"/>
      <c r="I775" s="111"/>
      <c r="J775" s="111"/>
      <c r="K775" s="111"/>
      <c r="L775" s="111"/>
      <c r="M775" s="15"/>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row>
    <row r="776" spans="1:35" ht="15.75" hidden="1" customHeight="1" x14ac:dyDescent="0.25">
      <c r="A776" s="15"/>
      <c r="B776" s="111"/>
      <c r="C776" s="111"/>
      <c r="D776" s="111"/>
      <c r="E776" s="111"/>
      <c r="F776" s="111"/>
      <c r="G776" s="111"/>
      <c r="H776" s="111"/>
      <c r="I776" s="111"/>
      <c r="J776" s="111"/>
      <c r="K776" s="111"/>
      <c r="L776" s="111"/>
      <c r="M776" s="15"/>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row>
    <row r="777" spans="1:35" ht="15.75" hidden="1" customHeight="1" x14ac:dyDescent="0.25">
      <c r="A777" s="15"/>
      <c r="B777" s="111"/>
      <c r="C777" s="111"/>
      <c r="D777" s="111"/>
      <c r="E777" s="111"/>
      <c r="F777" s="111"/>
      <c r="G777" s="111"/>
      <c r="H777" s="111"/>
      <c r="I777" s="111"/>
      <c r="J777" s="111"/>
      <c r="K777" s="111"/>
      <c r="L777" s="111"/>
      <c r="M777" s="15"/>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row>
    <row r="778" spans="1:35" ht="15.75" hidden="1" customHeight="1" x14ac:dyDescent="0.25">
      <c r="A778" s="15"/>
      <c r="B778" s="111"/>
      <c r="C778" s="111"/>
      <c r="D778" s="111"/>
      <c r="E778" s="111"/>
      <c r="F778" s="111"/>
      <c r="G778" s="111"/>
      <c r="H778" s="111"/>
      <c r="I778" s="111"/>
      <c r="J778" s="111"/>
      <c r="K778" s="111"/>
      <c r="L778" s="111"/>
      <c r="M778" s="15"/>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row>
    <row r="779" spans="1:35" ht="15.75" hidden="1" customHeight="1" x14ac:dyDescent="0.25">
      <c r="A779" s="15"/>
      <c r="B779" s="111"/>
      <c r="C779" s="111"/>
      <c r="D779" s="111"/>
      <c r="E779" s="111"/>
      <c r="F779" s="111"/>
      <c r="G779" s="111"/>
      <c r="H779" s="111"/>
      <c r="I779" s="111"/>
      <c r="J779" s="111"/>
      <c r="K779" s="111"/>
      <c r="L779" s="111"/>
      <c r="M779" s="15"/>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row>
    <row r="780" spans="1:35" ht="15.75" hidden="1" customHeight="1" x14ac:dyDescent="0.25">
      <c r="A780" s="15"/>
      <c r="B780" s="111"/>
      <c r="C780" s="111"/>
      <c r="D780" s="111"/>
      <c r="E780" s="111"/>
      <c r="F780" s="111"/>
      <c r="G780" s="111"/>
      <c r="H780" s="111"/>
      <c r="I780" s="111"/>
      <c r="J780" s="111"/>
      <c r="K780" s="111"/>
      <c r="L780" s="111"/>
      <c r="M780" s="15"/>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row>
    <row r="781" spans="1:35" ht="15.75" hidden="1" customHeight="1" x14ac:dyDescent="0.25">
      <c r="A781" s="15"/>
      <c r="B781" s="111"/>
      <c r="C781" s="111"/>
      <c r="D781" s="111"/>
      <c r="E781" s="111"/>
      <c r="F781" s="111"/>
      <c r="G781" s="111"/>
      <c r="H781" s="111"/>
      <c r="I781" s="111"/>
      <c r="J781" s="111"/>
      <c r="K781" s="111"/>
      <c r="L781" s="111"/>
      <c r="M781" s="15"/>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row>
    <row r="782" spans="1:35" ht="15.75" hidden="1" customHeight="1" x14ac:dyDescent="0.25">
      <c r="A782" s="15"/>
      <c r="B782" s="111"/>
      <c r="C782" s="111"/>
      <c r="D782" s="111"/>
      <c r="E782" s="111"/>
      <c r="F782" s="111"/>
      <c r="G782" s="111"/>
      <c r="H782" s="111"/>
      <c r="I782" s="111"/>
      <c r="J782" s="111"/>
      <c r="K782" s="111"/>
      <c r="L782" s="111"/>
      <c r="M782" s="15"/>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row>
    <row r="783" spans="1:35" ht="15.75" hidden="1" customHeight="1" x14ac:dyDescent="0.25">
      <c r="A783" s="15"/>
      <c r="B783" s="111"/>
      <c r="C783" s="111"/>
      <c r="D783" s="111"/>
      <c r="E783" s="111"/>
      <c r="F783" s="111"/>
      <c r="G783" s="111"/>
      <c r="H783" s="111"/>
      <c r="I783" s="111"/>
      <c r="J783" s="111"/>
      <c r="K783" s="111"/>
      <c r="L783" s="111"/>
      <c r="M783" s="15"/>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row>
    <row r="784" spans="1:35" ht="15.75" hidden="1" customHeight="1" x14ac:dyDescent="0.25">
      <c r="A784" s="15"/>
      <c r="B784" s="111"/>
      <c r="C784" s="111"/>
      <c r="D784" s="111"/>
      <c r="E784" s="111"/>
      <c r="F784" s="111"/>
      <c r="G784" s="111"/>
      <c r="H784" s="111"/>
      <c r="I784" s="111"/>
      <c r="J784" s="111"/>
      <c r="K784" s="111"/>
      <c r="L784" s="111"/>
      <c r="M784" s="15"/>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row>
    <row r="785" spans="1:35" ht="15.75" hidden="1" customHeight="1" x14ac:dyDescent="0.25">
      <c r="A785" s="15"/>
      <c r="B785" s="111"/>
      <c r="C785" s="111"/>
      <c r="D785" s="111"/>
      <c r="E785" s="111"/>
      <c r="F785" s="111"/>
      <c r="G785" s="111"/>
      <c r="H785" s="111"/>
      <c r="I785" s="111"/>
      <c r="J785" s="111"/>
      <c r="K785" s="111"/>
      <c r="L785" s="111"/>
      <c r="M785" s="15"/>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row>
    <row r="786" spans="1:35" ht="15.75" hidden="1" customHeight="1" x14ac:dyDescent="0.25">
      <c r="A786" s="15"/>
      <c r="B786" s="111"/>
      <c r="C786" s="111"/>
      <c r="D786" s="111"/>
      <c r="E786" s="111"/>
      <c r="F786" s="111"/>
      <c r="G786" s="111"/>
      <c r="H786" s="111"/>
      <c r="I786" s="111"/>
      <c r="J786" s="111"/>
      <c r="K786" s="111"/>
      <c r="L786" s="111"/>
      <c r="M786" s="15"/>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row>
    <row r="787" spans="1:35" ht="15.75" hidden="1" customHeight="1" x14ac:dyDescent="0.25">
      <c r="A787" s="15"/>
      <c r="B787" s="111"/>
      <c r="C787" s="111"/>
      <c r="D787" s="111"/>
      <c r="E787" s="111"/>
      <c r="F787" s="111"/>
      <c r="G787" s="111"/>
      <c r="H787" s="111"/>
      <c r="I787" s="111"/>
      <c r="J787" s="111"/>
      <c r="K787" s="111"/>
      <c r="L787" s="111"/>
      <c r="M787" s="15"/>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row>
    <row r="788" spans="1:35" ht="15.75" hidden="1" customHeight="1" x14ac:dyDescent="0.25">
      <c r="A788" s="15"/>
      <c r="B788" s="111"/>
      <c r="C788" s="111"/>
      <c r="D788" s="111"/>
      <c r="E788" s="111"/>
      <c r="F788" s="111"/>
      <c r="G788" s="111"/>
      <c r="H788" s="111"/>
      <c r="I788" s="111"/>
      <c r="J788" s="111"/>
      <c r="K788" s="111"/>
      <c r="L788" s="111"/>
      <c r="M788" s="15"/>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row>
    <row r="789" spans="1:35" ht="15.75" hidden="1" customHeight="1" x14ac:dyDescent="0.25">
      <c r="A789" s="15"/>
      <c r="B789" s="111"/>
      <c r="C789" s="111"/>
      <c r="D789" s="111"/>
      <c r="E789" s="111"/>
      <c r="F789" s="111"/>
      <c r="G789" s="111"/>
      <c r="H789" s="111"/>
      <c r="I789" s="111"/>
      <c r="J789" s="111"/>
      <c r="K789" s="111"/>
      <c r="L789" s="111"/>
      <c r="M789" s="15"/>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row>
    <row r="790" spans="1:35" ht="15.75" hidden="1" customHeight="1" x14ac:dyDescent="0.25">
      <c r="A790" s="15"/>
      <c r="B790" s="111"/>
      <c r="C790" s="111"/>
      <c r="D790" s="111"/>
      <c r="E790" s="111"/>
      <c r="F790" s="111"/>
      <c r="G790" s="111"/>
      <c r="H790" s="111"/>
      <c r="I790" s="111"/>
      <c r="J790" s="111"/>
      <c r="K790" s="111"/>
      <c r="L790" s="111"/>
      <c r="M790" s="15"/>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row>
    <row r="791" spans="1:35" ht="15.75" hidden="1" customHeight="1" x14ac:dyDescent="0.25">
      <c r="A791" s="15"/>
      <c r="B791" s="111"/>
      <c r="C791" s="111"/>
      <c r="D791" s="111"/>
      <c r="E791" s="111"/>
      <c r="F791" s="111"/>
      <c r="G791" s="111"/>
      <c r="H791" s="111"/>
      <c r="I791" s="111"/>
      <c r="J791" s="111"/>
      <c r="K791" s="111"/>
      <c r="L791" s="111"/>
      <c r="M791" s="15"/>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row>
    <row r="792" spans="1:35" ht="15.75" hidden="1" customHeight="1" x14ac:dyDescent="0.25">
      <c r="A792" s="15"/>
      <c r="B792" s="111"/>
      <c r="C792" s="111"/>
      <c r="D792" s="111"/>
      <c r="E792" s="111"/>
      <c r="F792" s="111"/>
      <c r="G792" s="111"/>
      <c r="H792" s="111"/>
      <c r="I792" s="111"/>
      <c r="J792" s="111"/>
      <c r="K792" s="111"/>
      <c r="L792" s="111"/>
      <c r="M792" s="15"/>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row>
    <row r="793" spans="1:35" ht="15.75" hidden="1" customHeight="1" x14ac:dyDescent="0.25">
      <c r="A793" s="15"/>
      <c r="B793" s="111"/>
      <c r="C793" s="111"/>
      <c r="D793" s="111"/>
      <c r="E793" s="111"/>
      <c r="F793" s="111"/>
      <c r="G793" s="111"/>
      <c r="H793" s="111"/>
      <c r="I793" s="111"/>
      <c r="J793" s="111"/>
      <c r="K793" s="111"/>
      <c r="L793" s="111"/>
      <c r="M793" s="15"/>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row>
    <row r="794" spans="1:35" ht="15.75" hidden="1" customHeight="1" x14ac:dyDescent="0.25">
      <c r="A794" s="15"/>
      <c r="B794" s="111"/>
      <c r="C794" s="111"/>
      <c r="D794" s="111"/>
      <c r="E794" s="111"/>
      <c r="F794" s="111"/>
      <c r="G794" s="111"/>
      <c r="H794" s="111"/>
      <c r="I794" s="111"/>
      <c r="J794" s="111"/>
      <c r="K794" s="111"/>
      <c r="L794" s="111"/>
      <c r="M794" s="15"/>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row>
    <row r="795" spans="1:35" ht="15.75" hidden="1" customHeight="1" x14ac:dyDescent="0.25">
      <c r="A795" s="15"/>
      <c r="B795" s="111"/>
      <c r="C795" s="111"/>
      <c r="D795" s="111"/>
      <c r="E795" s="111"/>
      <c r="F795" s="111"/>
      <c r="G795" s="111"/>
      <c r="H795" s="111"/>
      <c r="I795" s="111"/>
      <c r="J795" s="111"/>
      <c r="K795" s="111"/>
      <c r="L795" s="111"/>
      <c r="M795" s="15"/>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row>
    <row r="796" spans="1:35" ht="15.75" hidden="1" customHeight="1" x14ac:dyDescent="0.25">
      <c r="A796" s="15"/>
      <c r="B796" s="111"/>
      <c r="C796" s="111"/>
      <c r="D796" s="111"/>
      <c r="E796" s="111"/>
      <c r="F796" s="111"/>
      <c r="G796" s="111"/>
      <c r="H796" s="111"/>
      <c r="I796" s="111"/>
      <c r="J796" s="111"/>
      <c r="K796" s="111"/>
      <c r="L796" s="111"/>
      <c r="M796" s="15"/>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row>
    <row r="797" spans="1:35" ht="15.75" hidden="1" customHeight="1" x14ac:dyDescent="0.25">
      <c r="A797" s="15"/>
      <c r="B797" s="111"/>
      <c r="C797" s="111"/>
      <c r="D797" s="111"/>
      <c r="E797" s="111"/>
      <c r="F797" s="111"/>
      <c r="G797" s="111"/>
      <c r="H797" s="111"/>
      <c r="I797" s="111"/>
      <c r="J797" s="111"/>
      <c r="K797" s="111"/>
      <c r="L797" s="111"/>
      <c r="M797" s="15"/>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row>
    <row r="798" spans="1:35" ht="15.75" hidden="1" customHeight="1" x14ac:dyDescent="0.25">
      <c r="A798" s="15"/>
      <c r="B798" s="111"/>
      <c r="C798" s="111"/>
      <c r="D798" s="111"/>
      <c r="E798" s="111"/>
      <c r="F798" s="111"/>
      <c r="G798" s="111"/>
      <c r="H798" s="111"/>
      <c r="I798" s="111"/>
      <c r="J798" s="111"/>
      <c r="K798" s="111"/>
      <c r="L798" s="111"/>
      <c r="M798" s="15"/>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row>
    <row r="799" spans="1:35" ht="15.75" hidden="1" customHeight="1" x14ac:dyDescent="0.25">
      <c r="A799" s="15"/>
      <c r="B799" s="111"/>
      <c r="C799" s="111"/>
      <c r="D799" s="111"/>
      <c r="E799" s="111"/>
      <c r="F799" s="111"/>
      <c r="G799" s="111"/>
      <c r="H799" s="111"/>
      <c r="I799" s="111"/>
      <c r="J799" s="111"/>
      <c r="K799" s="111"/>
      <c r="L799" s="111"/>
      <c r="M799" s="15"/>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row>
    <row r="800" spans="1:35" ht="15.75" hidden="1" customHeight="1" x14ac:dyDescent="0.25">
      <c r="A800" s="15"/>
      <c r="B800" s="111"/>
      <c r="C800" s="111"/>
      <c r="D800" s="111"/>
      <c r="E800" s="111"/>
      <c r="F800" s="111"/>
      <c r="G800" s="111"/>
      <c r="H800" s="111"/>
      <c r="I800" s="111"/>
      <c r="J800" s="111"/>
      <c r="K800" s="111"/>
      <c r="L800" s="111"/>
      <c r="M800" s="15"/>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row>
    <row r="801" spans="1:35" ht="15.75" hidden="1" customHeight="1" x14ac:dyDescent="0.25">
      <c r="A801" s="15"/>
      <c r="B801" s="111"/>
      <c r="C801" s="111"/>
      <c r="D801" s="111"/>
      <c r="E801" s="111"/>
      <c r="F801" s="111"/>
      <c r="G801" s="111"/>
      <c r="H801" s="111"/>
      <c r="I801" s="111"/>
      <c r="J801" s="111"/>
      <c r="K801" s="111"/>
      <c r="L801" s="111"/>
      <c r="M801" s="15"/>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row>
    <row r="802" spans="1:35" ht="15.75" hidden="1" customHeight="1" x14ac:dyDescent="0.25">
      <c r="A802" s="15"/>
      <c r="B802" s="111"/>
      <c r="C802" s="111"/>
      <c r="D802" s="111"/>
      <c r="E802" s="111"/>
      <c r="F802" s="111"/>
      <c r="G802" s="111"/>
      <c r="H802" s="111"/>
      <c r="I802" s="111"/>
      <c r="J802" s="111"/>
      <c r="K802" s="111"/>
      <c r="L802" s="111"/>
      <c r="M802" s="15"/>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row>
    <row r="803" spans="1:35" ht="15.75" hidden="1" customHeight="1" x14ac:dyDescent="0.25">
      <c r="A803" s="15"/>
      <c r="B803" s="111"/>
      <c r="C803" s="111"/>
      <c r="D803" s="111"/>
      <c r="E803" s="111"/>
      <c r="F803" s="111"/>
      <c r="G803" s="111"/>
      <c r="H803" s="111"/>
      <c r="I803" s="111"/>
      <c r="J803" s="111"/>
      <c r="K803" s="111"/>
      <c r="L803" s="111"/>
      <c r="M803" s="15"/>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row>
    <row r="804" spans="1:35" ht="15.75" hidden="1" customHeight="1" x14ac:dyDescent="0.25">
      <c r="A804" s="15"/>
      <c r="B804" s="111"/>
      <c r="C804" s="111"/>
      <c r="D804" s="111"/>
      <c r="E804" s="111"/>
      <c r="F804" s="111"/>
      <c r="G804" s="111"/>
      <c r="H804" s="111"/>
      <c r="I804" s="111"/>
      <c r="J804" s="111"/>
      <c r="K804" s="111"/>
      <c r="L804" s="111"/>
      <c r="M804" s="15"/>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row>
    <row r="805" spans="1:35" ht="15.75" hidden="1" customHeight="1" x14ac:dyDescent="0.25">
      <c r="A805" s="15"/>
      <c r="B805" s="111"/>
      <c r="C805" s="111"/>
      <c r="D805" s="111"/>
      <c r="E805" s="111"/>
      <c r="F805" s="111"/>
      <c r="G805" s="111"/>
      <c r="H805" s="111"/>
      <c r="I805" s="111"/>
      <c r="J805" s="111"/>
      <c r="K805" s="111"/>
      <c r="L805" s="111"/>
      <c r="M805" s="15"/>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row>
    <row r="806" spans="1:35" ht="15.75" hidden="1" customHeight="1" x14ac:dyDescent="0.25">
      <c r="A806" s="15"/>
      <c r="B806" s="111"/>
      <c r="C806" s="111"/>
      <c r="D806" s="111"/>
      <c r="E806" s="111"/>
      <c r="F806" s="111"/>
      <c r="G806" s="111"/>
      <c r="H806" s="111"/>
      <c r="I806" s="111"/>
      <c r="J806" s="111"/>
      <c r="K806" s="111"/>
      <c r="L806" s="111"/>
      <c r="M806" s="15"/>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row>
    <row r="807" spans="1:35" ht="15.75" hidden="1" customHeight="1" x14ac:dyDescent="0.25">
      <c r="A807" s="15"/>
      <c r="B807" s="111"/>
      <c r="C807" s="111"/>
      <c r="D807" s="111"/>
      <c r="E807" s="111"/>
      <c r="F807" s="111"/>
      <c r="G807" s="111"/>
      <c r="H807" s="111"/>
      <c r="I807" s="111"/>
      <c r="J807" s="111"/>
      <c r="K807" s="111"/>
      <c r="L807" s="111"/>
      <c r="M807" s="15"/>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row>
    <row r="808" spans="1:35" ht="15.75" hidden="1" customHeight="1" x14ac:dyDescent="0.25">
      <c r="A808" s="15"/>
      <c r="B808" s="111"/>
      <c r="C808" s="111"/>
      <c r="D808" s="111"/>
      <c r="E808" s="111"/>
      <c r="F808" s="111"/>
      <c r="G808" s="111"/>
      <c r="H808" s="111"/>
      <c r="I808" s="111"/>
      <c r="J808" s="111"/>
      <c r="K808" s="111"/>
      <c r="L808" s="111"/>
      <c r="M808" s="15"/>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row>
    <row r="809" spans="1:35" ht="15.75" hidden="1" customHeight="1" x14ac:dyDescent="0.25">
      <c r="A809" s="15"/>
      <c r="B809" s="111"/>
      <c r="C809" s="111"/>
      <c r="D809" s="111"/>
      <c r="E809" s="111"/>
      <c r="F809" s="111"/>
      <c r="G809" s="111"/>
      <c r="H809" s="111"/>
      <c r="I809" s="111"/>
      <c r="J809" s="111"/>
      <c r="K809" s="111"/>
      <c r="L809" s="111"/>
      <c r="M809" s="15"/>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row>
    <row r="810" spans="1:35" ht="15.75" hidden="1" customHeight="1" x14ac:dyDescent="0.25">
      <c r="A810" s="15"/>
      <c r="B810" s="111"/>
      <c r="C810" s="111"/>
      <c r="D810" s="111"/>
      <c r="E810" s="111"/>
      <c r="F810" s="111"/>
      <c r="G810" s="111"/>
      <c r="H810" s="111"/>
      <c r="I810" s="111"/>
      <c r="J810" s="111"/>
      <c r="K810" s="111"/>
      <c r="L810" s="111"/>
      <c r="M810" s="15"/>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row>
    <row r="811" spans="1:35" ht="15.75" hidden="1" customHeight="1" x14ac:dyDescent="0.25">
      <c r="A811" s="15"/>
      <c r="B811" s="111"/>
      <c r="C811" s="111"/>
      <c r="D811" s="111"/>
      <c r="E811" s="111"/>
      <c r="F811" s="111"/>
      <c r="G811" s="111"/>
      <c r="H811" s="111"/>
      <c r="I811" s="111"/>
      <c r="J811" s="111"/>
      <c r="K811" s="111"/>
      <c r="L811" s="111"/>
      <c r="M811" s="15"/>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row>
    <row r="812" spans="1:35" ht="15.75" hidden="1" customHeight="1" x14ac:dyDescent="0.25">
      <c r="A812" s="15"/>
      <c r="B812" s="111"/>
      <c r="C812" s="111"/>
      <c r="D812" s="111"/>
      <c r="E812" s="111"/>
      <c r="F812" s="111"/>
      <c r="G812" s="111"/>
      <c r="H812" s="111"/>
      <c r="I812" s="111"/>
      <c r="J812" s="111"/>
      <c r="K812" s="111"/>
      <c r="L812" s="111"/>
      <c r="M812" s="15"/>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row>
    <row r="813" spans="1:35" ht="15.75" hidden="1" customHeight="1" x14ac:dyDescent="0.25">
      <c r="A813" s="15"/>
      <c r="B813" s="111"/>
      <c r="C813" s="111"/>
      <c r="D813" s="111"/>
      <c r="E813" s="111"/>
      <c r="F813" s="111"/>
      <c r="G813" s="111"/>
      <c r="H813" s="111"/>
      <c r="I813" s="111"/>
      <c r="J813" s="111"/>
      <c r="K813" s="111"/>
      <c r="L813" s="111"/>
      <c r="M813" s="15"/>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row>
    <row r="814" spans="1:35" ht="15.75" hidden="1" customHeight="1" x14ac:dyDescent="0.25">
      <c r="A814" s="15"/>
      <c r="B814" s="111"/>
      <c r="C814" s="111"/>
      <c r="D814" s="111"/>
      <c r="E814" s="111"/>
      <c r="F814" s="111"/>
      <c r="G814" s="111"/>
      <c r="H814" s="111"/>
      <c r="I814" s="111"/>
      <c r="J814" s="111"/>
      <c r="K814" s="111"/>
      <c r="L814" s="111"/>
      <c r="M814" s="15"/>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row>
    <row r="815" spans="1:35" ht="15.75" hidden="1" customHeight="1" x14ac:dyDescent="0.25">
      <c r="A815" s="15"/>
      <c r="B815" s="111"/>
      <c r="C815" s="111"/>
      <c r="D815" s="111"/>
      <c r="E815" s="111"/>
      <c r="F815" s="111"/>
      <c r="G815" s="111"/>
      <c r="H815" s="111"/>
      <c r="I815" s="111"/>
      <c r="J815" s="111"/>
      <c r="K815" s="111"/>
      <c r="L815" s="111"/>
      <c r="M815" s="15"/>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row>
    <row r="816" spans="1:35" ht="15.75" hidden="1" customHeight="1" x14ac:dyDescent="0.25">
      <c r="A816" s="15"/>
      <c r="B816" s="111"/>
      <c r="C816" s="111"/>
      <c r="D816" s="111"/>
      <c r="E816" s="111"/>
      <c r="F816" s="111"/>
      <c r="G816" s="111"/>
      <c r="H816" s="111"/>
      <c r="I816" s="111"/>
      <c r="J816" s="111"/>
      <c r="K816" s="111"/>
      <c r="L816" s="111"/>
      <c r="M816" s="15"/>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row>
    <row r="817" spans="1:35" ht="15.75" hidden="1" customHeight="1" x14ac:dyDescent="0.25">
      <c r="A817" s="15"/>
      <c r="B817" s="111"/>
      <c r="C817" s="111"/>
      <c r="D817" s="111"/>
      <c r="E817" s="111"/>
      <c r="F817" s="111"/>
      <c r="G817" s="111"/>
      <c r="H817" s="111"/>
      <c r="I817" s="111"/>
      <c r="J817" s="111"/>
      <c r="K817" s="111"/>
      <c r="L817" s="111"/>
      <c r="M817" s="15"/>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row>
    <row r="818" spans="1:35" ht="15.75" hidden="1" customHeight="1" x14ac:dyDescent="0.25">
      <c r="A818" s="15"/>
      <c r="B818" s="111"/>
      <c r="C818" s="111"/>
      <c r="D818" s="111"/>
      <c r="E818" s="111"/>
      <c r="F818" s="111"/>
      <c r="G818" s="111"/>
      <c r="H818" s="111"/>
      <c r="I818" s="111"/>
      <c r="J818" s="111"/>
      <c r="K818" s="111"/>
      <c r="L818" s="111"/>
      <c r="M818" s="15"/>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row>
    <row r="819" spans="1:35" ht="15.75" hidden="1" customHeight="1" x14ac:dyDescent="0.25">
      <c r="A819" s="15"/>
      <c r="B819" s="111"/>
      <c r="C819" s="111"/>
      <c r="D819" s="111"/>
      <c r="E819" s="111"/>
      <c r="F819" s="111"/>
      <c r="G819" s="111"/>
      <c r="H819" s="111"/>
      <c r="I819" s="111"/>
      <c r="J819" s="111"/>
      <c r="K819" s="111"/>
      <c r="L819" s="111"/>
      <c r="M819" s="15"/>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row>
    <row r="820" spans="1:35" ht="15.75" hidden="1" customHeight="1" x14ac:dyDescent="0.25">
      <c r="A820" s="15"/>
      <c r="B820" s="111"/>
      <c r="C820" s="111"/>
      <c r="D820" s="111"/>
      <c r="E820" s="111"/>
      <c r="F820" s="111"/>
      <c r="G820" s="111"/>
      <c r="H820" s="111"/>
      <c r="I820" s="111"/>
      <c r="J820" s="111"/>
      <c r="K820" s="111"/>
      <c r="L820" s="111"/>
      <c r="M820" s="15"/>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row>
    <row r="821" spans="1:35" ht="15.75" hidden="1" customHeight="1" x14ac:dyDescent="0.25">
      <c r="A821" s="15"/>
      <c r="B821" s="111"/>
      <c r="C821" s="111"/>
      <c r="D821" s="111"/>
      <c r="E821" s="111"/>
      <c r="F821" s="111"/>
      <c r="G821" s="111"/>
      <c r="H821" s="111"/>
      <c r="I821" s="111"/>
      <c r="J821" s="111"/>
      <c r="K821" s="111"/>
      <c r="L821" s="111"/>
      <c r="M821" s="15"/>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row>
    <row r="822" spans="1:35" ht="15.75" hidden="1" customHeight="1" x14ac:dyDescent="0.25">
      <c r="A822" s="15"/>
      <c r="B822" s="111"/>
      <c r="C822" s="111"/>
      <c r="D822" s="111"/>
      <c r="E822" s="111"/>
      <c r="F822" s="111"/>
      <c r="G822" s="111"/>
      <c r="H822" s="111"/>
      <c r="I822" s="111"/>
      <c r="J822" s="111"/>
      <c r="K822" s="111"/>
      <c r="L822" s="111"/>
      <c r="M822" s="15"/>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row>
    <row r="823" spans="1:35" ht="15.75" hidden="1" customHeight="1" x14ac:dyDescent="0.25">
      <c r="A823" s="15"/>
      <c r="B823" s="111"/>
      <c r="C823" s="111"/>
      <c r="D823" s="111"/>
      <c r="E823" s="111"/>
      <c r="F823" s="111"/>
      <c r="G823" s="111"/>
      <c r="H823" s="111"/>
      <c r="I823" s="111"/>
      <c r="J823" s="111"/>
      <c r="K823" s="111"/>
      <c r="L823" s="111"/>
      <c r="M823" s="15"/>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row>
    <row r="824" spans="1:35" ht="15.75" hidden="1" customHeight="1" x14ac:dyDescent="0.25">
      <c r="A824" s="15"/>
      <c r="B824" s="111"/>
      <c r="C824" s="111"/>
      <c r="D824" s="111"/>
      <c r="E824" s="111"/>
      <c r="F824" s="111"/>
      <c r="G824" s="111"/>
      <c r="H824" s="111"/>
      <c r="I824" s="111"/>
      <c r="J824" s="111"/>
      <c r="K824" s="111"/>
      <c r="L824" s="111"/>
      <c r="M824" s="15"/>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row>
    <row r="825" spans="1:35" ht="15.75" hidden="1" customHeight="1" x14ac:dyDescent="0.25">
      <c r="A825" s="15"/>
      <c r="B825" s="111"/>
      <c r="C825" s="111"/>
      <c r="D825" s="111"/>
      <c r="E825" s="111"/>
      <c r="F825" s="111"/>
      <c r="G825" s="111"/>
      <c r="H825" s="111"/>
      <c r="I825" s="111"/>
      <c r="J825" s="111"/>
      <c r="K825" s="111"/>
      <c r="L825" s="111"/>
      <c r="M825" s="15"/>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row>
    <row r="826" spans="1:35" ht="15.75" hidden="1" customHeight="1" x14ac:dyDescent="0.25">
      <c r="A826" s="15"/>
      <c r="B826" s="111"/>
      <c r="C826" s="111"/>
      <c r="D826" s="111"/>
      <c r="E826" s="111"/>
      <c r="F826" s="111"/>
      <c r="G826" s="111"/>
      <c r="H826" s="111"/>
      <c r="I826" s="111"/>
      <c r="J826" s="111"/>
      <c r="K826" s="111"/>
      <c r="L826" s="111"/>
      <c r="M826" s="15"/>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row>
    <row r="827" spans="1:35" ht="15.75" hidden="1" customHeight="1" x14ac:dyDescent="0.25">
      <c r="A827" s="15"/>
      <c r="B827" s="111"/>
      <c r="C827" s="111"/>
      <c r="D827" s="111"/>
      <c r="E827" s="111"/>
      <c r="F827" s="111"/>
      <c r="G827" s="111"/>
      <c r="H827" s="111"/>
      <c r="I827" s="111"/>
      <c r="J827" s="111"/>
      <c r="K827" s="111"/>
      <c r="L827" s="111"/>
      <c r="M827" s="15"/>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row>
    <row r="828" spans="1:35" ht="15.75" hidden="1" customHeight="1" x14ac:dyDescent="0.25">
      <c r="A828" s="15"/>
      <c r="B828" s="111"/>
      <c r="C828" s="111"/>
      <c r="D828" s="111"/>
      <c r="E828" s="111"/>
      <c r="F828" s="111"/>
      <c r="G828" s="111"/>
      <c r="H828" s="111"/>
      <c r="I828" s="111"/>
      <c r="J828" s="111"/>
      <c r="K828" s="111"/>
      <c r="L828" s="111"/>
      <c r="M828" s="15"/>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row>
    <row r="829" spans="1:35" ht="15.75" hidden="1" customHeight="1" x14ac:dyDescent="0.25">
      <c r="A829" s="15"/>
      <c r="B829" s="111"/>
      <c r="C829" s="111"/>
      <c r="D829" s="111"/>
      <c r="E829" s="111"/>
      <c r="F829" s="111"/>
      <c r="G829" s="111"/>
      <c r="H829" s="111"/>
      <c r="I829" s="111"/>
      <c r="J829" s="111"/>
      <c r="K829" s="111"/>
      <c r="L829" s="111"/>
      <c r="M829" s="15"/>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row>
    <row r="830" spans="1:35" ht="15.75" hidden="1" customHeight="1" x14ac:dyDescent="0.25">
      <c r="A830" s="15"/>
      <c r="B830" s="111"/>
      <c r="C830" s="111"/>
      <c r="D830" s="111"/>
      <c r="E830" s="111"/>
      <c r="F830" s="111"/>
      <c r="G830" s="111"/>
      <c r="H830" s="111"/>
      <c r="I830" s="111"/>
      <c r="J830" s="111"/>
      <c r="K830" s="111"/>
      <c r="L830" s="111"/>
      <c r="M830" s="15"/>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row>
    <row r="831" spans="1:35" ht="15.75" hidden="1" customHeight="1" x14ac:dyDescent="0.25">
      <c r="A831" s="15"/>
      <c r="B831" s="111"/>
      <c r="C831" s="111"/>
      <c r="D831" s="111"/>
      <c r="E831" s="111"/>
      <c r="F831" s="111"/>
      <c r="G831" s="111"/>
      <c r="H831" s="111"/>
      <c r="I831" s="111"/>
      <c r="J831" s="111"/>
      <c r="K831" s="111"/>
      <c r="L831" s="111"/>
      <c r="M831" s="15"/>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row>
    <row r="832" spans="1:35" ht="15.75" hidden="1" customHeight="1" x14ac:dyDescent="0.25">
      <c r="A832" s="15"/>
      <c r="B832" s="111"/>
      <c r="C832" s="111"/>
      <c r="D832" s="111"/>
      <c r="E832" s="111"/>
      <c r="F832" s="111"/>
      <c r="G832" s="111"/>
      <c r="H832" s="111"/>
      <c r="I832" s="111"/>
      <c r="J832" s="111"/>
      <c r="K832" s="111"/>
      <c r="L832" s="111"/>
      <c r="M832" s="15"/>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row>
    <row r="833" spans="1:35" ht="15.75" hidden="1" customHeight="1" x14ac:dyDescent="0.25">
      <c r="A833" s="15"/>
      <c r="B833" s="111"/>
      <c r="C833" s="111"/>
      <c r="D833" s="111"/>
      <c r="E833" s="111"/>
      <c r="F833" s="111"/>
      <c r="G833" s="111"/>
      <c r="H833" s="111"/>
      <c r="I833" s="111"/>
      <c r="J833" s="111"/>
      <c r="K833" s="111"/>
      <c r="L833" s="111"/>
      <c r="M833" s="15"/>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row>
    <row r="834" spans="1:35" ht="15.75" hidden="1" customHeight="1" x14ac:dyDescent="0.25">
      <c r="A834" s="15"/>
      <c r="B834" s="111"/>
      <c r="C834" s="111"/>
      <c r="D834" s="111"/>
      <c r="E834" s="111"/>
      <c r="F834" s="111"/>
      <c r="G834" s="111"/>
      <c r="H834" s="111"/>
      <c r="I834" s="111"/>
      <c r="J834" s="111"/>
      <c r="K834" s="111"/>
      <c r="L834" s="111"/>
      <c r="M834" s="15"/>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row>
    <row r="835" spans="1:35" ht="15.75" hidden="1" customHeight="1" x14ac:dyDescent="0.25">
      <c r="A835" s="15"/>
      <c r="B835" s="111"/>
      <c r="C835" s="111"/>
      <c r="D835" s="111"/>
      <c r="E835" s="111"/>
      <c r="F835" s="111"/>
      <c r="G835" s="111"/>
      <c r="H835" s="111"/>
      <c r="I835" s="111"/>
      <c r="J835" s="111"/>
      <c r="K835" s="111"/>
      <c r="L835" s="111"/>
      <c r="M835" s="15"/>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row>
    <row r="836" spans="1:35" ht="15.75" hidden="1" customHeight="1" x14ac:dyDescent="0.25">
      <c r="A836" s="15"/>
      <c r="B836" s="111"/>
      <c r="C836" s="111"/>
      <c r="D836" s="111"/>
      <c r="E836" s="111"/>
      <c r="F836" s="111"/>
      <c r="G836" s="111"/>
      <c r="H836" s="111"/>
      <c r="I836" s="111"/>
      <c r="J836" s="111"/>
      <c r="K836" s="111"/>
      <c r="L836" s="111"/>
      <c r="M836" s="15"/>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row>
    <row r="837" spans="1:35" ht="15.75" hidden="1" customHeight="1" x14ac:dyDescent="0.25">
      <c r="A837" s="15"/>
      <c r="B837" s="111"/>
      <c r="C837" s="111"/>
      <c r="D837" s="111"/>
      <c r="E837" s="111"/>
      <c r="F837" s="111"/>
      <c r="G837" s="111"/>
      <c r="H837" s="111"/>
      <c r="I837" s="111"/>
      <c r="J837" s="111"/>
      <c r="K837" s="111"/>
      <c r="L837" s="111"/>
      <c r="M837" s="15"/>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row>
    <row r="838" spans="1:35" ht="15.75" hidden="1" customHeight="1" x14ac:dyDescent="0.25">
      <c r="A838" s="15"/>
      <c r="B838" s="111"/>
      <c r="C838" s="111"/>
      <c r="D838" s="111"/>
      <c r="E838" s="111"/>
      <c r="F838" s="111"/>
      <c r="G838" s="111"/>
      <c r="H838" s="111"/>
      <c r="I838" s="111"/>
      <c r="J838" s="111"/>
      <c r="K838" s="111"/>
      <c r="L838" s="111"/>
      <c r="M838" s="15"/>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row>
    <row r="839" spans="1:35" ht="15.75" hidden="1" customHeight="1" x14ac:dyDescent="0.25">
      <c r="A839" s="15"/>
      <c r="B839" s="111"/>
      <c r="C839" s="111"/>
      <c r="D839" s="111"/>
      <c r="E839" s="111"/>
      <c r="F839" s="111"/>
      <c r="G839" s="111"/>
      <c r="H839" s="111"/>
      <c r="I839" s="111"/>
      <c r="J839" s="111"/>
      <c r="K839" s="111"/>
      <c r="L839" s="111"/>
      <c r="M839" s="15"/>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row>
    <row r="840" spans="1:35" ht="15.75" hidden="1" customHeight="1" x14ac:dyDescent="0.25">
      <c r="A840" s="15"/>
      <c r="B840" s="111"/>
      <c r="C840" s="111"/>
      <c r="D840" s="111"/>
      <c r="E840" s="111"/>
      <c r="F840" s="111"/>
      <c r="G840" s="111"/>
      <c r="H840" s="111"/>
      <c r="I840" s="111"/>
      <c r="J840" s="111"/>
      <c r="K840" s="111"/>
      <c r="L840" s="111"/>
      <c r="M840" s="15"/>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row>
    <row r="841" spans="1:35" ht="15.75" hidden="1" customHeight="1" x14ac:dyDescent="0.25">
      <c r="A841" s="15"/>
      <c r="B841" s="111"/>
      <c r="C841" s="111"/>
      <c r="D841" s="111"/>
      <c r="E841" s="111"/>
      <c r="F841" s="111"/>
      <c r="G841" s="111"/>
      <c r="H841" s="111"/>
      <c r="I841" s="111"/>
      <c r="J841" s="111"/>
      <c r="K841" s="111"/>
      <c r="L841" s="111"/>
      <c r="M841" s="15"/>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row>
    <row r="842" spans="1:35" ht="15.75" hidden="1" customHeight="1" x14ac:dyDescent="0.25">
      <c r="A842" s="15"/>
      <c r="B842" s="111"/>
      <c r="C842" s="111"/>
      <c r="D842" s="111"/>
      <c r="E842" s="111"/>
      <c r="F842" s="111"/>
      <c r="G842" s="111"/>
      <c r="H842" s="111"/>
      <c r="I842" s="111"/>
      <c r="J842" s="111"/>
      <c r="K842" s="111"/>
      <c r="L842" s="111"/>
      <c r="M842" s="15"/>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row>
    <row r="843" spans="1:35" ht="15.75" hidden="1" customHeight="1" x14ac:dyDescent="0.25">
      <c r="A843" s="15"/>
      <c r="B843" s="111"/>
      <c r="C843" s="111"/>
      <c r="D843" s="111"/>
      <c r="E843" s="111"/>
      <c r="F843" s="111"/>
      <c r="G843" s="111"/>
      <c r="H843" s="111"/>
      <c r="I843" s="111"/>
      <c r="J843" s="111"/>
      <c r="K843" s="111"/>
      <c r="L843" s="111"/>
      <c r="M843" s="15"/>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row>
    <row r="844" spans="1:35" ht="15.75" hidden="1" customHeight="1" x14ac:dyDescent="0.25">
      <c r="A844" s="15"/>
      <c r="B844" s="111"/>
      <c r="C844" s="111"/>
      <c r="D844" s="111"/>
      <c r="E844" s="111"/>
      <c r="F844" s="111"/>
      <c r="G844" s="111"/>
      <c r="H844" s="111"/>
      <c r="I844" s="111"/>
      <c r="J844" s="111"/>
      <c r="K844" s="111"/>
      <c r="L844" s="111"/>
      <c r="M844" s="15"/>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row>
    <row r="845" spans="1:35" ht="15.75" hidden="1" customHeight="1" x14ac:dyDescent="0.25">
      <c r="A845" s="15"/>
      <c r="B845" s="111"/>
      <c r="C845" s="111"/>
      <c r="D845" s="111"/>
      <c r="E845" s="111"/>
      <c r="F845" s="111"/>
      <c r="G845" s="111"/>
      <c r="H845" s="111"/>
      <c r="I845" s="111"/>
      <c r="J845" s="111"/>
      <c r="K845" s="111"/>
      <c r="L845" s="111"/>
      <c r="M845" s="15"/>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row>
    <row r="846" spans="1:35" ht="15.75" hidden="1" customHeight="1" x14ac:dyDescent="0.25">
      <c r="A846" s="15"/>
      <c r="B846" s="111"/>
      <c r="C846" s="111"/>
      <c r="D846" s="111"/>
      <c r="E846" s="111"/>
      <c r="F846" s="111"/>
      <c r="G846" s="111"/>
      <c r="H846" s="111"/>
      <c r="I846" s="111"/>
      <c r="J846" s="111"/>
      <c r="K846" s="111"/>
      <c r="L846" s="111"/>
      <c r="M846" s="15"/>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row>
    <row r="847" spans="1:35" ht="15.75" hidden="1" customHeight="1" x14ac:dyDescent="0.25">
      <c r="A847" s="15"/>
      <c r="B847" s="111"/>
      <c r="C847" s="111"/>
      <c r="D847" s="111"/>
      <c r="E847" s="111"/>
      <c r="F847" s="111"/>
      <c r="G847" s="111"/>
      <c r="H847" s="111"/>
      <c r="I847" s="111"/>
      <c r="J847" s="111"/>
      <c r="K847" s="111"/>
      <c r="L847" s="111"/>
      <c r="M847" s="15"/>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row>
    <row r="848" spans="1:35" ht="15.75" hidden="1" customHeight="1" x14ac:dyDescent="0.25">
      <c r="A848" s="15"/>
      <c r="B848" s="111"/>
      <c r="C848" s="111"/>
      <c r="D848" s="111"/>
      <c r="E848" s="111"/>
      <c r="F848" s="111"/>
      <c r="G848" s="111"/>
      <c r="H848" s="111"/>
      <c r="I848" s="111"/>
      <c r="J848" s="111"/>
      <c r="K848" s="111"/>
      <c r="L848" s="111"/>
      <c r="M848" s="15"/>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row>
    <row r="849" spans="1:35" ht="15.75" hidden="1" customHeight="1" x14ac:dyDescent="0.25">
      <c r="A849" s="15"/>
      <c r="B849" s="111"/>
      <c r="C849" s="111"/>
      <c r="D849" s="111"/>
      <c r="E849" s="111"/>
      <c r="F849" s="111"/>
      <c r="G849" s="111"/>
      <c r="H849" s="111"/>
      <c r="I849" s="111"/>
      <c r="J849" s="111"/>
      <c r="K849" s="111"/>
      <c r="L849" s="111"/>
      <c r="M849" s="15"/>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row>
    <row r="850" spans="1:35" ht="15.75" hidden="1" customHeight="1" x14ac:dyDescent="0.25">
      <c r="A850" s="15"/>
      <c r="B850" s="111"/>
      <c r="C850" s="111"/>
      <c r="D850" s="111"/>
      <c r="E850" s="111"/>
      <c r="F850" s="111"/>
      <c r="G850" s="111"/>
      <c r="H850" s="111"/>
      <c r="I850" s="111"/>
      <c r="J850" s="111"/>
      <c r="K850" s="111"/>
      <c r="L850" s="111"/>
      <c r="M850" s="15"/>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row>
    <row r="851" spans="1:35" ht="15.75" hidden="1" customHeight="1" x14ac:dyDescent="0.25">
      <c r="A851" s="15"/>
      <c r="B851" s="111"/>
      <c r="C851" s="111"/>
      <c r="D851" s="111"/>
      <c r="E851" s="111"/>
      <c r="F851" s="111"/>
      <c r="G851" s="111"/>
      <c r="H851" s="111"/>
      <c r="I851" s="111"/>
      <c r="J851" s="111"/>
      <c r="K851" s="111"/>
      <c r="L851" s="111"/>
      <c r="M851" s="15"/>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row>
    <row r="852" spans="1:35" ht="15.75" hidden="1" customHeight="1" x14ac:dyDescent="0.25">
      <c r="A852" s="15"/>
      <c r="B852" s="111"/>
      <c r="C852" s="111"/>
      <c r="D852" s="111"/>
      <c r="E852" s="111"/>
      <c r="F852" s="111"/>
      <c r="G852" s="111"/>
      <c r="H852" s="111"/>
      <c r="I852" s="111"/>
      <c r="J852" s="111"/>
      <c r="K852" s="111"/>
      <c r="L852" s="111"/>
      <c r="M852" s="15"/>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row>
    <row r="853" spans="1:35" ht="15.75" hidden="1" customHeight="1" x14ac:dyDescent="0.25">
      <c r="A853" s="15"/>
      <c r="B853" s="111"/>
      <c r="C853" s="111"/>
      <c r="D853" s="111"/>
      <c r="E853" s="111"/>
      <c r="F853" s="111"/>
      <c r="G853" s="111"/>
      <c r="H853" s="111"/>
      <c r="I853" s="111"/>
      <c r="J853" s="111"/>
      <c r="K853" s="111"/>
      <c r="L853" s="111"/>
      <c r="M853" s="15"/>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row>
    <row r="854" spans="1:35" ht="15.75" hidden="1" customHeight="1" x14ac:dyDescent="0.25">
      <c r="A854" s="15"/>
      <c r="B854" s="111"/>
      <c r="C854" s="111"/>
      <c r="D854" s="111"/>
      <c r="E854" s="111"/>
      <c r="F854" s="111"/>
      <c r="G854" s="111"/>
      <c r="H854" s="111"/>
      <c r="I854" s="111"/>
      <c r="J854" s="111"/>
      <c r="K854" s="111"/>
      <c r="L854" s="111"/>
      <c r="M854" s="15"/>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row>
    <row r="855" spans="1:35" ht="15.75" hidden="1" customHeight="1" x14ac:dyDescent="0.25">
      <c r="A855" s="15"/>
      <c r="B855" s="111"/>
      <c r="C855" s="111"/>
      <c r="D855" s="111"/>
      <c r="E855" s="111"/>
      <c r="F855" s="111"/>
      <c r="G855" s="111"/>
      <c r="H855" s="111"/>
      <c r="I855" s="111"/>
      <c r="J855" s="111"/>
      <c r="K855" s="111"/>
      <c r="L855" s="111"/>
      <c r="M855" s="15"/>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row>
    <row r="856" spans="1:35" ht="15.75" hidden="1" customHeight="1" x14ac:dyDescent="0.25">
      <c r="A856" s="15"/>
      <c r="B856" s="111"/>
      <c r="C856" s="111"/>
      <c r="D856" s="111"/>
      <c r="E856" s="111"/>
      <c r="F856" s="111"/>
      <c r="G856" s="111"/>
      <c r="H856" s="111"/>
      <c r="I856" s="111"/>
      <c r="J856" s="111"/>
      <c r="K856" s="111"/>
      <c r="L856" s="111"/>
      <c r="M856" s="15"/>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row>
    <row r="857" spans="1:35" ht="15.75" hidden="1" customHeight="1" x14ac:dyDescent="0.25">
      <c r="A857" s="15"/>
      <c r="B857" s="111"/>
      <c r="C857" s="111"/>
      <c r="D857" s="111"/>
      <c r="E857" s="111"/>
      <c r="F857" s="111"/>
      <c r="G857" s="111"/>
      <c r="H857" s="111"/>
      <c r="I857" s="111"/>
      <c r="J857" s="111"/>
      <c r="K857" s="111"/>
      <c r="L857" s="111"/>
      <c r="M857" s="15"/>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row>
    <row r="858" spans="1:35" ht="15.75" hidden="1" customHeight="1" x14ac:dyDescent="0.25">
      <c r="A858" s="15"/>
      <c r="B858" s="111"/>
      <c r="C858" s="111"/>
      <c r="D858" s="111"/>
      <c r="E858" s="111"/>
      <c r="F858" s="111"/>
      <c r="G858" s="111"/>
      <c r="H858" s="111"/>
      <c r="I858" s="111"/>
      <c r="J858" s="111"/>
      <c r="K858" s="111"/>
      <c r="L858" s="111"/>
      <c r="M858" s="15"/>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row>
    <row r="859" spans="1:35" ht="15.75" hidden="1" customHeight="1" x14ac:dyDescent="0.25">
      <c r="A859" s="15"/>
      <c r="B859" s="111"/>
      <c r="C859" s="111"/>
      <c r="D859" s="111"/>
      <c r="E859" s="111"/>
      <c r="F859" s="111"/>
      <c r="G859" s="111"/>
      <c r="H859" s="111"/>
      <c r="I859" s="111"/>
      <c r="J859" s="111"/>
      <c r="K859" s="111"/>
      <c r="L859" s="111"/>
      <c r="M859" s="15"/>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row>
    <row r="860" spans="1:35" ht="15.75" hidden="1" customHeight="1" x14ac:dyDescent="0.25">
      <c r="A860" s="15"/>
      <c r="B860" s="111"/>
      <c r="C860" s="111"/>
      <c r="D860" s="111"/>
      <c r="E860" s="111"/>
      <c r="F860" s="111"/>
      <c r="G860" s="111"/>
      <c r="H860" s="111"/>
      <c r="I860" s="111"/>
      <c r="J860" s="111"/>
      <c r="K860" s="111"/>
      <c r="L860" s="111"/>
      <c r="M860" s="15"/>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row>
    <row r="861" spans="1:35" ht="15.75" hidden="1" customHeight="1" x14ac:dyDescent="0.25">
      <c r="A861" s="15"/>
      <c r="B861" s="111"/>
      <c r="C861" s="111"/>
      <c r="D861" s="111"/>
      <c r="E861" s="111"/>
      <c r="F861" s="111"/>
      <c r="G861" s="111"/>
      <c r="H861" s="111"/>
      <c r="I861" s="111"/>
      <c r="J861" s="111"/>
      <c r="K861" s="111"/>
      <c r="L861" s="111"/>
      <c r="M861" s="15"/>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row>
    <row r="862" spans="1:35" ht="15.75" hidden="1" customHeight="1" x14ac:dyDescent="0.25">
      <c r="A862" s="15"/>
      <c r="B862" s="111"/>
      <c r="C862" s="111"/>
      <c r="D862" s="111"/>
      <c r="E862" s="111"/>
      <c r="F862" s="111"/>
      <c r="G862" s="111"/>
      <c r="H862" s="111"/>
      <c r="I862" s="111"/>
      <c r="J862" s="111"/>
      <c r="K862" s="111"/>
      <c r="L862" s="111"/>
      <c r="M862" s="15"/>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row>
    <row r="863" spans="1:35" ht="15.75" hidden="1" customHeight="1" x14ac:dyDescent="0.25">
      <c r="A863" s="15"/>
      <c r="B863" s="111"/>
      <c r="C863" s="111"/>
      <c r="D863" s="111"/>
      <c r="E863" s="111"/>
      <c r="F863" s="111"/>
      <c r="G863" s="111"/>
      <c r="H863" s="111"/>
      <c r="I863" s="111"/>
      <c r="J863" s="111"/>
      <c r="K863" s="111"/>
      <c r="L863" s="111"/>
      <c r="M863" s="15"/>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row>
    <row r="864" spans="1:35" ht="15.75" hidden="1" customHeight="1" x14ac:dyDescent="0.25">
      <c r="A864" s="15"/>
      <c r="B864" s="111"/>
      <c r="C864" s="111"/>
      <c r="D864" s="111"/>
      <c r="E864" s="111"/>
      <c r="F864" s="111"/>
      <c r="G864" s="111"/>
      <c r="H864" s="111"/>
      <c r="I864" s="111"/>
      <c r="J864" s="111"/>
      <c r="K864" s="111"/>
      <c r="L864" s="111"/>
      <c r="M864" s="15"/>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row>
    <row r="865" spans="1:35" ht="15.75" hidden="1" customHeight="1" x14ac:dyDescent="0.25">
      <c r="A865" s="15"/>
      <c r="B865" s="111"/>
      <c r="C865" s="111"/>
      <c r="D865" s="111"/>
      <c r="E865" s="111"/>
      <c r="F865" s="111"/>
      <c r="G865" s="111"/>
      <c r="H865" s="111"/>
      <c r="I865" s="111"/>
      <c r="J865" s="111"/>
      <c r="K865" s="111"/>
      <c r="L865" s="111"/>
      <c r="M865" s="15"/>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row>
    <row r="866" spans="1:35" ht="15.75" hidden="1" customHeight="1" x14ac:dyDescent="0.25">
      <c r="A866" s="15"/>
      <c r="B866" s="111"/>
      <c r="C866" s="111"/>
      <c r="D866" s="111"/>
      <c r="E866" s="111"/>
      <c r="F866" s="111"/>
      <c r="G866" s="111"/>
      <c r="H866" s="111"/>
      <c r="I866" s="111"/>
      <c r="J866" s="111"/>
      <c r="K866" s="111"/>
      <c r="L866" s="111"/>
      <c r="M866" s="15"/>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row>
    <row r="867" spans="1:35" ht="15.75" hidden="1" customHeight="1" x14ac:dyDescent="0.25">
      <c r="A867" s="15"/>
      <c r="B867" s="111"/>
      <c r="C867" s="111"/>
      <c r="D867" s="111"/>
      <c r="E867" s="111"/>
      <c r="F867" s="111"/>
      <c r="G867" s="111"/>
      <c r="H867" s="111"/>
      <c r="I867" s="111"/>
      <c r="J867" s="111"/>
      <c r="K867" s="111"/>
      <c r="L867" s="111"/>
      <c r="M867" s="15"/>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row>
    <row r="868" spans="1:35" ht="15.75" hidden="1" customHeight="1" x14ac:dyDescent="0.25">
      <c r="A868" s="15"/>
      <c r="B868" s="111"/>
      <c r="C868" s="111"/>
      <c r="D868" s="111"/>
      <c r="E868" s="111"/>
      <c r="F868" s="111"/>
      <c r="G868" s="111"/>
      <c r="H868" s="111"/>
      <c r="I868" s="111"/>
      <c r="J868" s="111"/>
      <c r="K868" s="111"/>
      <c r="L868" s="111"/>
      <c r="M868" s="15"/>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row>
    <row r="869" spans="1:35" ht="15.75" hidden="1" customHeight="1" x14ac:dyDescent="0.25">
      <c r="A869" s="15"/>
      <c r="B869" s="111"/>
      <c r="C869" s="111"/>
      <c r="D869" s="111"/>
      <c r="E869" s="111"/>
      <c r="F869" s="111"/>
      <c r="G869" s="111"/>
      <c r="H869" s="111"/>
      <c r="I869" s="111"/>
      <c r="J869" s="111"/>
      <c r="K869" s="111"/>
      <c r="L869" s="111"/>
      <c r="M869" s="15"/>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row>
    <row r="870" spans="1:35" ht="15.75" hidden="1" customHeight="1" x14ac:dyDescent="0.25">
      <c r="A870" s="15"/>
      <c r="B870" s="111"/>
      <c r="C870" s="111"/>
      <c r="D870" s="111"/>
      <c r="E870" s="111"/>
      <c r="F870" s="111"/>
      <c r="G870" s="111"/>
      <c r="H870" s="111"/>
      <c r="I870" s="111"/>
      <c r="J870" s="111"/>
      <c r="K870" s="111"/>
      <c r="L870" s="111"/>
      <c r="M870" s="15"/>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row>
    <row r="871" spans="1:35" ht="15.75" hidden="1" customHeight="1" x14ac:dyDescent="0.25">
      <c r="A871" s="15"/>
      <c r="B871" s="111"/>
      <c r="C871" s="111"/>
      <c r="D871" s="111"/>
      <c r="E871" s="111"/>
      <c r="F871" s="111"/>
      <c r="G871" s="111"/>
      <c r="H871" s="111"/>
      <c r="I871" s="111"/>
      <c r="J871" s="111"/>
      <c r="K871" s="111"/>
      <c r="L871" s="111"/>
      <c r="M871" s="15"/>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row>
    <row r="872" spans="1:35" ht="15.75" hidden="1" customHeight="1" x14ac:dyDescent="0.25">
      <c r="A872" s="15"/>
      <c r="B872" s="111"/>
      <c r="C872" s="111"/>
      <c r="D872" s="111"/>
      <c r="E872" s="111"/>
      <c r="F872" s="111"/>
      <c r="G872" s="111"/>
      <c r="H872" s="111"/>
      <c r="I872" s="111"/>
      <c r="J872" s="111"/>
      <c r="K872" s="111"/>
      <c r="L872" s="111"/>
      <c r="M872" s="15"/>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row>
    <row r="873" spans="1:35" ht="15.75" hidden="1" customHeight="1" x14ac:dyDescent="0.25">
      <c r="A873" s="15"/>
      <c r="B873" s="111"/>
      <c r="C873" s="111"/>
      <c r="D873" s="111"/>
      <c r="E873" s="111"/>
      <c r="F873" s="111"/>
      <c r="G873" s="111"/>
      <c r="H873" s="111"/>
      <c r="I873" s="111"/>
      <c r="J873" s="111"/>
      <c r="K873" s="111"/>
      <c r="L873" s="111"/>
      <c r="M873" s="15"/>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row>
    <row r="874" spans="1:35" ht="15.75" hidden="1" customHeight="1" x14ac:dyDescent="0.25">
      <c r="A874" s="15"/>
      <c r="B874" s="111"/>
      <c r="C874" s="111"/>
      <c r="D874" s="111"/>
      <c r="E874" s="111"/>
      <c r="F874" s="111"/>
      <c r="G874" s="111"/>
      <c r="H874" s="111"/>
      <c r="I874" s="111"/>
      <c r="J874" s="111"/>
      <c r="K874" s="111"/>
      <c r="L874" s="111"/>
      <c r="M874" s="15"/>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row>
    <row r="875" spans="1:35" ht="15.75" hidden="1" customHeight="1" x14ac:dyDescent="0.25">
      <c r="A875" s="15"/>
      <c r="B875" s="111"/>
      <c r="C875" s="111"/>
      <c r="D875" s="111"/>
      <c r="E875" s="111"/>
      <c r="F875" s="111"/>
      <c r="G875" s="111"/>
      <c r="H875" s="111"/>
      <c r="I875" s="111"/>
      <c r="J875" s="111"/>
      <c r="K875" s="111"/>
      <c r="L875" s="111"/>
      <c r="M875" s="15"/>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row>
    <row r="876" spans="1:35" ht="15.75" hidden="1" customHeight="1" x14ac:dyDescent="0.25">
      <c r="A876" s="15"/>
      <c r="B876" s="111"/>
      <c r="C876" s="111"/>
      <c r="D876" s="111"/>
      <c r="E876" s="111"/>
      <c r="F876" s="111"/>
      <c r="G876" s="111"/>
      <c r="H876" s="111"/>
      <c r="I876" s="111"/>
      <c r="J876" s="111"/>
      <c r="K876" s="111"/>
      <c r="L876" s="111"/>
      <c r="M876" s="15"/>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row>
    <row r="877" spans="1:35" ht="15.75" hidden="1" customHeight="1" x14ac:dyDescent="0.25">
      <c r="A877" s="15"/>
      <c r="B877" s="111"/>
      <c r="C877" s="111"/>
      <c r="D877" s="111"/>
      <c r="E877" s="111"/>
      <c r="F877" s="111"/>
      <c r="G877" s="111"/>
      <c r="H877" s="111"/>
      <c r="I877" s="111"/>
      <c r="J877" s="111"/>
      <c r="K877" s="111"/>
      <c r="L877" s="111"/>
      <c r="M877" s="15"/>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row>
    <row r="878" spans="1:35" ht="15.75" hidden="1" customHeight="1" x14ac:dyDescent="0.25">
      <c r="A878" s="15"/>
      <c r="B878" s="111"/>
      <c r="C878" s="111"/>
      <c r="D878" s="111"/>
      <c r="E878" s="111"/>
      <c r="F878" s="111"/>
      <c r="G878" s="111"/>
      <c r="H878" s="111"/>
      <c r="I878" s="111"/>
      <c r="J878" s="111"/>
      <c r="K878" s="111"/>
      <c r="L878" s="111"/>
      <c r="M878" s="15"/>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row>
    <row r="879" spans="1:35" ht="15.75" hidden="1" customHeight="1" x14ac:dyDescent="0.25">
      <c r="A879" s="15"/>
      <c r="B879" s="111"/>
      <c r="C879" s="111"/>
      <c r="D879" s="111"/>
      <c r="E879" s="111"/>
      <c r="F879" s="111"/>
      <c r="G879" s="111"/>
      <c r="H879" s="111"/>
      <c r="I879" s="111"/>
      <c r="J879" s="111"/>
      <c r="K879" s="111"/>
      <c r="L879" s="111"/>
      <c r="M879" s="15"/>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row>
    <row r="880" spans="1:35" ht="15.75" hidden="1" customHeight="1" x14ac:dyDescent="0.25">
      <c r="A880" s="15"/>
      <c r="B880" s="111"/>
      <c r="C880" s="111"/>
      <c r="D880" s="111"/>
      <c r="E880" s="111"/>
      <c r="F880" s="111"/>
      <c r="G880" s="111"/>
      <c r="H880" s="111"/>
      <c r="I880" s="111"/>
      <c r="J880" s="111"/>
      <c r="K880" s="111"/>
      <c r="L880" s="111"/>
      <c r="M880" s="15"/>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row>
    <row r="881" spans="1:35" ht="15.75" hidden="1" customHeight="1" x14ac:dyDescent="0.25">
      <c r="A881" s="15"/>
      <c r="B881" s="111"/>
      <c r="C881" s="111"/>
      <c r="D881" s="111"/>
      <c r="E881" s="111"/>
      <c r="F881" s="111"/>
      <c r="G881" s="111"/>
      <c r="H881" s="111"/>
      <c r="I881" s="111"/>
      <c r="J881" s="111"/>
      <c r="K881" s="111"/>
      <c r="L881" s="111"/>
      <c r="M881" s="15"/>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row>
    <row r="882" spans="1:35" ht="15.75" hidden="1" customHeight="1" x14ac:dyDescent="0.25">
      <c r="A882" s="15"/>
      <c r="B882" s="111"/>
      <c r="C882" s="111"/>
      <c r="D882" s="111"/>
      <c r="E882" s="111"/>
      <c r="F882" s="111"/>
      <c r="G882" s="111"/>
      <c r="H882" s="111"/>
      <c r="I882" s="111"/>
      <c r="J882" s="111"/>
      <c r="K882" s="111"/>
      <c r="L882" s="111"/>
      <c r="M882" s="15"/>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row>
    <row r="883" spans="1:35" ht="15.75" hidden="1" customHeight="1" x14ac:dyDescent="0.25">
      <c r="A883" s="15"/>
      <c r="B883" s="111"/>
      <c r="C883" s="111"/>
      <c r="D883" s="111"/>
      <c r="E883" s="111"/>
      <c r="F883" s="111"/>
      <c r="G883" s="111"/>
      <c r="H883" s="111"/>
      <c r="I883" s="111"/>
      <c r="J883" s="111"/>
      <c r="K883" s="111"/>
      <c r="L883" s="111"/>
      <c r="M883" s="15"/>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row>
    <row r="884" spans="1:35" ht="15.75" hidden="1" customHeight="1" x14ac:dyDescent="0.25">
      <c r="A884" s="15"/>
      <c r="B884" s="111"/>
      <c r="C884" s="111"/>
      <c r="D884" s="111"/>
      <c r="E884" s="111"/>
      <c r="F884" s="111"/>
      <c r="G884" s="111"/>
      <c r="H884" s="111"/>
      <c r="I884" s="111"/>
      <c r="J884" s="111"/>
      <c r="K884" s="111"/>
      <c r="L884" s="111"/>
      <c r="M884" s="15"/>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row>
    <row r="885" spans="1:35" ht="15.75" hidden="1" customHeight="1" x14ac:dyDescent="0.25">
      <c r="A885" s="15"/>
      <c r="B885" s="111"/>
      <c r="C885" s="111"/>
      <c r="D885" s="111"/>
      <c r="E885" s="111"/>
      <c r="F885" s="111"/>
      <c r="G885" s="111"/>
      <c r="H885" s="111"/>
      <c r="I885" s="111"/>
      <c r="J885" s="111"/>
      <c r="K885" s="111"/>
      <c r="L885" s="111"/>
      <c r="M885" s="15"/>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row>
    <row r="886" spans="1:35" ht="15.75" hidden="1" customHeight="1" x14ac:dyDescent="0.25">
      <c r="A886" s="15"/>
      <c r="B886" s="111"/>
      <c r="C886" s="111"/>
      <c r="D886" s="111"/>
      <c r="E886" s="111"/>
      <c r="F886" s="111"/>
      <c r="G886" s="111"/>
      <c r="H886" s="111"/>
      <c r="I886" s="111"/>
      <c r="J886" s="111"/>
      <c r="K886" s="111"/>
      <c r="L886" s="111"/>
      <c r="M886" s="15"/>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row>
    <row r="887" spans="1:35" ht="15.75" hidden="1" customHeight="1" x14ac:dyDescent="0.25">
      <c r="A887" s="15"/>
      <c r="B887" s="111"/>
      <c r="C887" s="111"/>
      <c r="D887" s="111"/>
      <c r="E887" s="111"/>
      <c r="F887" s="111"/>
      <c r="G887" s="111"/>
      <c r="H887" s="111"/>
      <c r="I887" s="111"/>
      <c r="J887" s="111"/>
      <c r="K887" s="111"/>
      <c r="L887" s="111"/>
      <c r="M887" s="15"/>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row>
    <row r="888" spans="1:35" ht="15.75" hidden="1" customHeight="1" x14ac:dyDescent="0.25">
      <c r="A888" s="15"/>
      <c r="B888" s="111"/>
      <c r="C888" s="111"/>
      <c r="D888" s="111"/>
      <c r="E888" s="111"/>
      <c r="F888" s="111"/>
      <c r="G888" s="111"/>
      <c r="H888" s="111"/>
      <c r="I888" s="111"/>
      <c r="J888" s="111"/>
      <c r="K888" s="111"/>
      <c r="L888" s="111"/>
      <c r="M888" s="15"/>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row>
    <row r="889" spans="1:35" ht="15.75" hidden="1" customHeight="1" x14ac:dyDescent="0.25">
      <c r="A889" s="15"/>
      <c r="B889" s="111"/>
      <c r="C889" s="111"/>
      <c r="D889" s="111"/>
      <c r="E889" s="111"/>
      <c r="F889" s="111"/>
      <c r="G889" s="111"/>
      <c r="H889" s="111"/>
      <c r="I889" s="111"/>
      <c r="J889" s="111"/>
      <c r="K889" s="111"/>
      <c r="L889" s="111"/>
      <c r="M889" s="15"/>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row>
    <row r="890" spans="1:35" ht="15.75" hidden="1" customHeight="1" x14ac:dyDescent="0.25">
      <c r="A890" s="15"/>
      <c r="B890" s="111"/>
      <c r="C890" s="111"/>
      <c r="D890" s="111"/>
      <c r="E890" s="111"/>
      <c r="F890" s="111"/>
      <c r="G890" s="111"/>
      <c r="H890" s="111"/>
      <c r="I890" s="111"/>
      <c r="J890" s="111"/>
      <c r="K890" s="111"/>
      <c r="L890" s="111"/>
      <c r="M890" s="15"/>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row>
    <row r="891" spans="1:35" ht="15.75" hidden="1" customHeight="1" x14ac:dyDescent="0.25">
      <c r="A891" s="15"/>
      <c r="B891" s="111"/>
      <c r="C891" s="111"/>
      <c r="D891" s="111"/>
      <c r="E891" s="111"/>
      <c r="F891" s="111"/>
      <c r="G891" s="111"/>
      <c r="H891" s="111"/>
      <c r="I891" s="111"/>
      <c r="J891" s="111"/>
      <c r="K891" s="111"/>
      <c r="L891" s="111"/>
      <c r="M891" s="15"/>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row>
    <row r="892" spans="1:35" ht="15.75" hidden="1" customHeight="1" x14ac:dyDescent="0.25">
      <c r="A892" s="15"/>
      <c r="B892" s="111"/>
      <c r="C892" s="111"/>
      <c r="D892" s="111"/>
      <c r="E892" s="111"/>
      <c r="F892" s="111"/>
      <c r="G892" s="111"/>
      <c r="H892" s="111"/>
      <c r="I892" s="111"/>
      <c r="J892" s="111"/>
      <c r="K892" s="111"/>
      <c r="L892" s="111"/>
      <c r="M892" s="15"/>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row>
    <row r="893" spans="1:35" ht="15.75" hidden="1" customHeight="1" x14ac:dyDescent="0.25">
      <c r="A893" s="15"/>
      <c r="B893" s="111"/>
      <c r="C893" s="111"/>
      <c r="D893" s="111"/>
      <c r="E893" s="111"/>
      <c r="F893" s="111"/>
      <c r="G893" s="111"/>
      <c r="H893" s="111"/>
      <c r="I893" s="111"/>
      <c r="J893" s="111"/>
      <c r="K893" s="111"/>
      <c r="L893" s="111"/>
      <c r="M893" s="15"/>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row>
    <row r="894" spans="1:35" ht="15.75" hidden="1" customHeight="1" x14ac:dyDescent="0.25">
      <c r="A894" s="15"/>
      <c r="B894" s="111"/>
      <c r="C894" s="111"/>
      <c r="D894" s="111"/>
      <c r="E894" s="111"/>
      <c r="F894" s="111"/>
      <c r="G894" s="111"/>
      <c r="H894" s="111"/>
      <c r="I894" s="111"/>
      <c r="J894" s="111"/>
      <c r="K894" s="111"/>
      <c r="L894" s="111"/>
      <c r="M894" s="15"/>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row>
    <row r="895" spans="1:35" ht="15.75" hidden="1" customHeight="1" x14ac:dyDescent="0.25">
      <c r="A895" s="15"/>
      <c r="B895" s="111"/>
      <c r="C895" s="111"/>
      <c r="D895" s="111"/>
      <c r="E895" s="111"/>
      <c r="F895" s="111"/>
      <c r="G895" s="111"/>
      <c r="H895" s="111"/>
      <c r="I895" s="111"/>
      <c r="J895" s="111"/>
      <c r="K895" s="111"/>
      <c r="L895" s="111"/>
      <c r="M895" s="15"/>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row>
    <row r="896" spans="1:35" ht="15.75" hidden="1" customHeight="1" x14ac:dyDescent="0.25">
      <c r="A896" s="15"/>
      <c r="B896" s="111"/>
      <c r="C896" s="111"/>
      <c r="D896" s="111"/>
      <c r="E896" s="111"/>
      <c r="F896" s="111"/>
      <c r="G896" s="111"/>
      <c r="H896" s="111"/>
      <c r="I896" s="111"/>
      <c r="J896" s="111"/>
      <c r="K896" s="111"/>
      <c r="L896" s="111"/>
      <c r="M896" s="15"/>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row>
    <row r="897" spans="1:35" ht="15.75" hidden="1" customHeight="1" x14ac:dyDescent="0.25">
      <c r="A897" s="15"/>
      <c r="B897" s="111"/>
      <c r="C897" s="111"/>
      <c r="D897" s="111"/>
      <c r="E897" s="111"/>
      <c r="F897" s="111"/>
      <c r="G897" s="111"/>
      <c r="H897" s="111"/>
      <c r="I897" s="111"/>
      <c r="J897" s="111"/>
      <c r="K897" s="111"/>
      <c r="L897" s="111"/>
      <c r="M897" s="15"/>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row>
    <row r="898" spans="1:35" ht="15.75" hidden="1" customHeight="1" x14ac:dyDescent="0.25">
      <c r="A898" s="15"/>
      <c r="B898" s="111"/>
      <c r="C898" s="111"/>
      <c r="D898" s="111"/>
      <c r="E898" s="111"/>
      <c r="F898" s="111"/>
      <c r="G898" s="111"/>
      <c r="H898" s="111"/>
      <c r="I898" s="111"/>
      <c r="J898" s="111"/>
      <c r="K898" s="111"/>
      <c r="L898" s="111"/>
      <c r="M898" s="15"/>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row>
    <row r="899" spans="1:35" ht="15.75" hidden="1" customHeight="1" x14ac:dyDescent="0.25">
      <c r="A899" s="15"/>
      <c r="B899" s="111"/>
      <c r="C899" s="111"/>
      <c r="D899" s="111"/>
      <c r="E899" s="111"/>
      <c r="F899" s="111"/>
      <c r="G899" s="111"/>
      <c r="H899" s="111"/>
      <c r="I899" s="111"/>
      <c r="J899" s="111"/>
      <c r="K899" s="111"/>
      <c r="L899" s="111"/>
      <c r="M899" s="15"/>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row>
    <row r="900" spans="1:35" ht="15.75" hidden="1" customHeight="1" x14ac:dyDescent="0.25">
      <c r="A900" s="15"/>
      <c r="B900" s="111"/>
      <c r="C900" s="111"/>
      <c r="D900" s="111"/>
      <c r="E900" s="111"/>
      <c r="F900" s="111"/>
      <c r="G900" s="111"/>
      <c r="H900" s="111"/>
      <c r="I900" s="111"/>
      <c r="J900" s="111"/>
      <c r="K900" s="111"/>
      <c r="L900" s="111"/>
      <c r="M900" s="15"/>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row>
    <row r="901" spans="1:35" ht="15.75" hidden="1" customHeight="1" x14ac:dyDescent="0.25">
      <c r="A901" s="15"/>
      <c r="B901" s="111"/>
      <c r="C901" s="111"/>
      <c r="D901" s="111"/>
      <c r="E901" s="111"/>
      <c r="F901" s="111"/>
      <c r="G901" s="111"/>
      <c r="H901" s="111"/>
      <c r="I901" s="111"/>
      <c r="J901" s="111"/>
      <c r="K901" s="111"/>
      <c r="L901" s="111"/>
      <c r="M901" s="15"/>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row>
    <row r="902" spans="1:35" ht="15.75" hidden="1" customHeight="1" x14ac:dyDescent="0.25">
      <c r="A902" s="15"/>
      <c r="B902" s="111"/>
      <c r="C902" s="111"/>
      <c r="D902" s="111"/>
      <c r="E902" s="111"/>
      <c r="F902" s="111"/>
      <c r="G902" s="111"/>
      <c r="H902" s="111"/>
      <c r="I902" s="111"/>
      <c r="J902" s="111"/>
      <c r="K902" s="111"/>
      <c r="L902" s="111"/>
      <c r="M902" s="15"/>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row>
    <row r="903" spans="1:35" ht="15.75" hidden="1" customHeight="1" x14ac:dyDescent="0.25">
      <c r="A903" s="15"/>
      <c r="B903" s="111"/>
      <c r="C903" s="111"/>
      <c r="D903" s="111"/>
      <c r="E903" s="111"/>
      <c r="F903" s="111"/>
      <c r="G903" s="111"/>
      <c r="H903" s="111"/>
      <c r="I903" s="111"/>
      <c r="J903" s="111"/>
      <c r="K903" s="111"/>
      <c r="L903" s="111"/>
      <c r="M903" s="15"/>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row>
    <row r="904" spans="1:35" ht="15.75" hidden="1" customHeight="1" x14ac:dyDescent="0.25">
      <c r="A904" s="15"/>
      <c r="B904" s="111"/>
      <c r="C904" s="111"/>
      <c r="D904" s="111"/>
      <c r="E904" s="111"/>
      <c r="F904" s="111"/>
      <c r="G904" s="111"/>
      <c r="H904" s="111"/>
      <c r="I904" s="111"/>
      <c r="J904" s="111"/>
      <c r="K904" s="111"/>
      <c r="L904" s="111"/>
      <c r="M904" s="15"/>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row>
    <row r="905" spans="1:35" ht="15.75" hidden="1" customHeight="1" x14ac:dyDescent="0.25">
      <c r="A905" s="15"/>
      <c r="B905" s="111"/>
      <c r="C905" s="111"/>
      <c r="D905" s="111"/>
      <c r="E905" s="111"/>
      <c r="F905" s="111"/>
      <c r="G905" s="111"/>
      <c r="H905" s="111"/>
      <c r="I905" s="111"/>
      <c r="J905" s="111"/>
      <c r="K905" s="111"/>
      <c r="L905" s="111"/>
      <c r="M905" s="15"/>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row>
    <row r="906" spans="1:35" ht="15.75" hidden="1" customHeight="1" x14ac:dyDescent="0.25">
      <c r="A906" s="15"/>
      <c r="B906" s="111"/>
      <c r="C906" s="111"/>
      <c r="D906" s="111"/>
      <c r="E906" s="111"/>
      <c r="F906" s="111"/>
      <c r="G906" s="111"/>
      <c r="H906" s="111"/>
      <c r="I906" s="111"/>
      <c r="J906" s="111"/>
      <c r="K906" s="111"/>
      <c r="L906" s="111"/>
      <c r="M906" s="15"/>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row>
    <row r="907" spans="1:35" ht="15.75" hidden="1" customHeight="1" x14ac:dyDescent="0.25">
      <c r="A907" s="15"/>
      <c r="B907" s="111"/>
      <c r="C907" s="111"/>
      <c r="D907" s="111"/>
      <c r="E907" s="111"/>
      <c r="F907" s="111"/>
      <c r="G907" s="111"/>
      <c r="H907" s="111"/>
      <c r="I907" s="111"/>
      <c r="J907" s="111"/>
      <c r="K907" s="111"/>
      <c r="L907" s="111"/>
      <c r="M907" s="15"/>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row>
    <row r="908" spans="1:35" ht="15.75" hidden="1" customHeight="1" x14ac:dyDescent="0.25">
      <c r="A908" s="15"/>
      <c r="B908" s="111"/>
      <c r="C908" s="111"/>
      <c r="D908" s="111"/>
      <c r="E908" s="111"/>
      <c r="F908" s="111"/>
      <c r="G908" s="111"/>
      <c r="H908" s="111"/>
      <c r="I908" s="111"/>
      <c r="J908" s="111"/>
      <c r="K908" s="111"/>
      <c r="L908" s="111"/>
      <c r="M908" s="15"/>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row>
    <row r="909" spans="1:35" ht="15.75" hidden="1" customHeight="1" x14ac:dyDescent="0.25">
      <c r="A909" s="15"/>
      <c r="B909" s="111"/>
      <c r="C909" s="111"/>
      <c r="D909" s="111"/>
      <c r="E909" s="111"/>
      <c r="F909" s="111"/>
      <c r="G909" s="111"/>
      <c r="H909" s="111"/>
      <c r="I909" s="111"/>
      <c r="J909" s="111"/>
      <c r="K909" s="111"/>
      <c r="L909" s="111"/>
      <c r="M909" s="15"/>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row>
    <row r="910" spans="1:35" ht="15.75" hidden="1" customHeight="1" x14ac:dyDescent="0.25">
      <c r="A910" s="15"/>
      <c r="B910" s="111"/>
      <c r="C910" s="111"/>
      <c r="D910" s="111"/>
      <c r="E910" s="111"/>
      <c r="F910" s="111"/>
      <c r="G910" s="111"/>
      <c r="H910" s="111"/>
      <c r="I910" s="111"/>
      <c r="J910" s="111"/>
      <c r="K910" s="111"/>
      <c r="L910" s="111"/>
      <c r="M910" s="15"/>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row>
    <row r="911" spans="1:35" ht="15.75" hidden="1" customHeight="1" x14ac:dyDescent="0.25">
      <c r="A911" s="15"/>
      <c r="B911" s="111"/>
      <c r="C911" s="111"/>
      <c r="D911" s="111"/>
      <c r="E911" s="111"/>
      <c r="F911" s="111"/>
      <c r="G911" s="111"/>
      <c r="H911" s="111"/>
      <c r="I911" s="111"/>
      <c r="J911" s="111"/>
      <c r="K911" s="111"/>
      <c r="L911" s="111"/>
      <c r="M911" s="15"/>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row>
    <row r="912" spans="1:35" ht="15.75" hidden="1" customHeight="1" x14ac:dyDescent="0.25">
      <c r="A912" s="15"/>
      <c r="B912" s="111"/>
      <c r="C912" s="111"/>
      <c r="D912" s="111"/>
      <c r="E912" s="111"/>
      <c r="F912" s="111"/>
      <c r="G912" s="111"/>
      <c r="H912" s="111"/>
      <c r="I912" s="111"/>
      <c r="J912" s="111"/>
      <c r="K912" s="111"/>
      <c r="L912" s="111"/>
      <c r="M912" s="15"/>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row>
    <row r="913" spans="1:35" ht="15.75" hidden="1" customHeight="1" x14ac:dyDescent="0.25">
      <c r="A913" s="15"/>
      <c r="B913" s="111"/>
      <c r="C913" s="111"/>
      <c r="D913" s="111"/>
      <c r="E913" s="111"/>
      <c r="F913" s="111"/>
      <c r="G913" s="111"/>
      <c r="H913" s="111"/>
      <c r="I913" s="111"/>
      <c r="J913" s="111"/>
      <c r="K913" s="111"/>
      <c r="L913" s="111"/>
      <c r="M913" s="15"/>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row>
    <row r="914" spans="1:35" ht="15.75" hidden="1" customHeight="1" x14ac:dyDescent="0.25">
      <c r="A914" s="15"/>
      <c r="B914" s="111"/>
      <c r="C914" s="111"/>
      <c r="D914" s="111"/>
      <c r="E914" s="111"/>
      <c r="F914" s="111"/>
      <c r="G914" s="111"/>
      <c r="H914" s="111"/>
      <c r="I914" s="111"/>
      <c r="J914" s="111"/>
      <c r="K914" s="111"/>
      <c r="L914" s="111"/>
      <c r="M914" s="15"/>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row>
    <row r="915" spans="1:35" ht="15.75" hidden="1" customHeight="1" x14ac:dyDescent="0.25">
      <c r="A915" s="15"/>
      <c r="B915" s="111"/>
      <c r="C915" s="111"/>
      <c r="D915" s="111"/>
      <c r="E915" s="111"/>
      <c r="F915" s="111"/>
      <c r="G915" s="111"/>
      <c r="H915" s="111"/>
      <c r="I915" s="111"/>
      <c r="J915" s="111"/>
      <c r="K915" s="111"/>
      <c r="L915" s="111"/>
      <c r="M915" s="15"/>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row>
    <row r="916" spans="1:35" ht="15.75" hidden="1" customHeight="1" x14ac:dyDescent="0.25">
      <c r="A916" s="15"/>
      <c r="B916" s="111"/>
      <c r="C916" s="111"/>
      <c r="D916" s="111"/>
      <c r="E916" s="111"/>
      <c r="F916" s="111"/>
      <c r="G916" s="111"/>
      <c r="H916" s="111"/>
      <c r="I916" s="111"/>
      <c r="J916" s="111"/>
      <c r="K916" s="111"/>
      <c r="L916" s="111"/>
      <c r="M916" s="15"/>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row>
    <row r="917" spans="1:35" ht="15.75" hidden="1" customHeight="1" x14ac:dyDescent="0.25">
      <c r="A917" s="15"/>
      <c r="B917" s="111"/>
      <c r="C917" s="111"/>
      <c r="D917" s="111"/>
      <c r="E917" s="111"/>
      <c r="F917" s="111"/>
      <c r="G917" s="111"/>
      <c r="H917" s="111"/>
      <c r="I917" s="111"/>
      <c r="J917" s="111"/>
      <c r="K917" s="111"/>
      <c r="L917" s="111"/>
      <c r="M917" s="15"/>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row>
    <row r="918" spans="1:35" ht="15.75" hidden="1" customHeight="1" x14ac:dyDescent="0.25">
      <c r="A918" s="15"/>
      <c r="B918" s="111"/>
      <c r="C918" s="111"/>
      <c r="D918" s="111"/>
      <c r="E918" s="111"/>
      <c r="F918" s="111"/>
      <c r="G918" s="111"/>
      <c r="H918" s="111"/>
      <c r="I918" s="111"/>
      <c r="J918" s="111"/>
      <c r="K918" s="111"/>
      <c r="L918" s="111"/>
      <c r="M918" s="15"/>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row>
    <row r="919" spans="1:35" ht="15.75" hidden="1" customHeight="1" x14ac:dyDescent="0.25">
      <c r="A919" s="15"/>
      <c r="B919" s="111"/>
      <c r="C919" s="111"/>
      <c r="D919" s="111"/>
      <c r="E919" s="111"/>
      <c r="F919" s="111"/>
      <c r="G919" s="111"/>
      <c r="H919" s="111"/>
      <c r="I919" s="111"/>
      <c r="J919" s="111"/>
      <c r="K919" s="111"/>
      <c r="L919" s="111"/>
      <c r="M919" s="15"/>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row>
    <row r="920" spans="1:35" ht="15.75" hidden="1" customHeight="1" x14ac:dyDescent="0.25">
      <c r="A920" s="15"/>
      <c r="B920" s="111"/>
      <c r="C920" s="111"/>
      <c r="D920" s="111"/>
      <c r="E920" s="111"/>
      <c r="F920" s="111"/>
      <c r="G920" s="111"/>
      <c r="H920" s="111"/>
      <c r="I920" s="111"/>
      <c r="J920" s="111"/>
      <c r="K920" s="111"/>
      <c r="L920" s="111"/>
      <c r="M920" s="15"/>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row>
    <row r="921" spans="1:35" ht="15.75" hidden="1" customHeight="1" x14ac:dyDescent="0.25">
      <c r="A921" s="15"/>
      <c r="B921" s="111"/>
      <c r="C921" s="111"/>
      <c r="D921" s="111"/>
      <c r="E921" s="111"/>
      <c r="F921" s="111"/>
      <c r="G921" s="111"/>
      <c r="H921" s="111"/>
      <c r="I921" s="111"/>
      <c r="J921" s="111"/>
      <c r="K921" s="111"/>
      <c r="L921" s="111"/>
      <c r="M921" s="15"/>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row>
    <row r="922" spans="1:35" ht="15.75" hidden="1" customHeight="1" x14ac:dyDescent="0.25">
      <c r="A922" s="15"/>
      <c r="B922" s="111"/>
      <c r="C922" s="111"/>
      <c r="D922" s="111"/>
      <c r="E922" s="111"/>
      <c r="F922" s="111"/>
      <c r="G922" s="111"/>
      <c r="H922" s="111"/>
      <c r="I922" s="111"/>
      <c r="J922" s="111"/>
      <c r="K922" s="111"/>
      <c r="L922" s="111"/>
      <c r="M922" s="15"/>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row>
    <row r="923" spans="1:35" ht="15.75" hidden="1" customHeight="1" x14ac:dyDescent="0.25">
      <c r="A923" s="15"/>
      <c r="B923" s="111"/>
      <c r="C923" s="111"/>
      <c r="D923" s="111"/>
      <c r="E923" s="111"/>
      <c r="F923" s="111"/>
      <c r="G923" s="111"/>
      <c r="H923" s="111"/>
      <c r="I923" s="111"/>
      <c r="J923" s="111"/>
      <c r="K923" s="111"/>
      <c r="L923" s="111"/>
      <c r="M923" s="15"/>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row>
    <row r="924" spans="1:35" ht="15.75" hidden="1" customHeight="1" x14ac:dyDescent="0.25">
      <c r="A924" s="15"/>
      <c r="B924" s="111"/>
      <c r="C924" s="111"/>
      <c r="D924" s="111"/>
      <c r="E924" s="111"/>
      <c r="F924" s="111"/>
      <c r="G924" s="111"/>
      <c r="H924" s="111"/>
      <c r="I924" s="111"/>
      <c r="J924" s="111"/>
      <c r="K924" s="111"/>
      <c r="L924" s="111"/>
      <c r="M924" s="15"/>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row>
    <row r="925" spans="1:35" ht="15.75" hidden="1" customHeight="1" x14ac:dyDescent="0.25">
      <c r="A925" s="15"/>
      <c r="B925" s="111"/>
      <c r="C925" s="111"/>
      <c r="D925" s="111"/>
      <c r="E925" s="111"/>
      <c r="F925" s="111"/>
      <c r="G925" s="111"/>
      <c r="H925" s="111"/>
      <c r="I925" s="111"/>
      <c r="J925" s="111"/>
      <c r="K925" s="111"/>
      <c r="L925" s="111"/>
      <c r="M925" s="15"/>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row>
    <row r="926" spans="1:35" ht="15.75" hidden="1" customHeight="1" x14ac:dyDescent="0.25">
      <c r="A926" s="15"/>
      <c r="B926" s="111"/>
      <c r="C926" s="111"/>
      <c r="D926" s="111"/>
      <c r="E926" s="111"/>
      <c r="F926" s="111"/>
      <c r="G926" s="111"/>
      <c r="H926" s="111"/>
      <c r="I926" s="111"/>
      <c r="J926" s="111"/>
      <c r="K926" s="111"/>
      <c r="L926" s="111"/>
      <c r="M926" s="15"/>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row>
    <row r="927" spans="1:35" ht="15.75" hidden="1" customHeight="1" x14ac:dyDescent="0.25">
      <c r="A927" s="15"/>
      <c r="B927" s="111"/>
      <c r="C927" s="111"/>
      <c r="D927" s="111"/>
      <c r="E927" s="111"/>
      <c r="F927" s="111"/>
      <c r="G927" s="111"/>
      <c r="H927" s="111"/>
      <c r="I927" s="111"/>
      <c r="J927" s="111"/>
      <c r="K927" s="111"/>
      <c r="L927" s="111"/>
      <c r="M927" s="15"/>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row>
    <row r="928" spans="1:35" ht="15.75" hidden="1" customHeight="1" x14ac:dyDescent="0.25">
      <c r="A928" s="15"/>
      <c r="B928" s="111"/>
      <c r="C928" s="111"/>
      <c r="D928" s="111"/>
      <c r="E928" s="111"/>
      <c r="F928" s="111"/>
      <c r="G928" s="111"/>
      <c r="H928" s="111"/>
      <c r="I928" s="111"/>
      <c r="J928" s="111"/>
      <c r="K928" s="111"/>
      <c r="L928" s="111"/>
      <c r="M928" s="15"/>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row>
    <row r="929" spans="1:35" ht="15.75" hidden="1" customHeight="1" x14ac:dyDescent="0.25">
      <c r="A929" s="15"/>
      <c r="B929" s="111"/>
      <c r="C929" s="111"/>
      <c r="D929" s="111"/>
      <c r="E929" s="111"/>
      <c r="F929" s="111"/>
      <c r="G929" s="111"/>
      <c r="H929" s="111"/>
      <c r="I929" s="111"/>
      <c r="J929" s="111"/>
      <c r="K929" s="111"/>
      <c r="L929" s="111"/>
      <c r="M929" s="15"/>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row>
    <row r="930" spans="1:35" ht="15.75" hidden="1" customHeight="1" x14ac:dyDescent="0.25">
      <c r="A930" s="15"/>
      <c r="B930" s="111"/>
      <c r="C930" s="111"/>
      <c r="D930" s="111"/>
      <c r="E930" s="111"/>
      <c r="F930" s="111"/>
      <c r="G930" s="111"/>
      <c r="H930" s="111"/>
      <c r="I930" s="111"/>
      <c r="J930" s="111"/>
      <c r="K930" s="111"/>
      <c r="L930" s="111"/>
      <c r="M930" s="15"/>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row>
    <row r="931" spans="1:35" ht="15.75" hidden="1" customHeight="1" x14ac:dyDescent="0.25">
      <c r="A931" s="15"/>
      <c r="B931" s="111"/>
      <c r="C931" s="111"/>
      <c r="D931" s="111"/>
      <c r="E931" s="111"/>
      <c r="F931" s="111"/>
      <c r="G931" s="111"/>
      <c r="H931" s="111"/>
      <c r="I931" s="111"/>
      <c r="J931" s="111"/>
      <c r="K931" s="111"/>
      <c r="L931" s="111"/>
      <c r="M931" s="15"/>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row>
    <row r="932" spans="1:35" ht="15.75" hidden="1" customHeight="1" x14ac:dyDescent="0.25">
      <c r="A932" s="15"/>
      <c r="B932" s="111"/>
      <c r="C932" s="111"/>
      <c r="D932" s="111"/>
      <c r="E932" s="111"/>
      <c r="F932" s="111"/>
      <c r="G932" s="111"/>
      <c r="H932" s="111"/>
      <c r="I932" s="111"/>
      <c r="J932" s="111"/>
      <c r="K932" s="111"/>
      <c r="L932" s="111"/>
      <c r="M932" s="15"/>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row>
    <row r="933" spans="1:35" ht="15.75" hidden="1" customHeight="1" x14ac:dyDescent="0.25">
      <c r="A933" s="15"/>
      <c r="B933" s="111"/>
      <c r="C933" s="111"/>
      <c r="D933" s="111"/>
      <c r="E933" s="111"/>
      <c r="F933" s="111"/>
      <c r="G933" s="111"/>
      <c r="H933" s="111"/>
      <c r="I933" s="111"/>
      <c r="J933" s="111"/>
      <c r="K933" s="111"/>
      <c r="L933" s="111"/>
      <c r="M933" s="15"/>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row>
    <row r="934" spans="1:35" ht="15.75" hidden="1" customHeight="1" x14ac:dyDescent="0.25">
      <c r="A934" s="15"/>
      <c r="B934" s="111"/>
      <c r="C934" s="111"/>
      <c r="D934" s="111"/>
      <c r="E934" s="111"/>
      <c r="F934" s="111"/>
      <c r="G934" s="111"/>
      <c r="H934" s="111"/>
      <c r="I934" s="111"/>
      <c r="J934" s="111"/>
      <c r="K934" s="111"/>
      <c r="L934" s="111"/>
      <c r="M934" s="15"/>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row>
    <row r="935" spans="1:35" ht="15.75" hidden="1" customHeight="1" x14ac:dyDescent="0.25">
      <c r="A935" s="15"/>
      <c r="B935" s="111"/>
      <c r="C935" s="111"/>
      <c r="D935" s="111"/>
      <c r="E935" s="111"/>
      <c r="F935" s="111"/>
      <c r="G935" s="111"/>
      <c r="H935" s="111"/>
      <c r="I935" s="111"/>
      <c r="J935" s="111"/>
      <c r="K935" s="111"/>
      <c r="L935" s="111"/>
      <c r="M935" s="15"/>
      <c r="N935" s="111"/>
      <c r="O935" s="111"/>
      <c r="P935" s="111"/>
      <c r="Q935" s="111"/>
      <c r="R935" s="111"/>
      <c r="S935" s="111"/>
      <c r="T935" s="111"/>
      <c r="U935" s="111"/>
      <c r="V935" s="111"/>
      <c r="W935" s="111"/>
      <c r="X935" s="111"/>
      <c r="Y935" s="111"/>
      <c r="Z935" s="111"/>
      <c r="AA935" s="111"/>
      <c r="AB935" s="111"/>
      <c r="AC935" s="111"/>
      <c r="AD935" s="111"/>
      <c r="AE935" s="111"/>
      <c r="AF935" s="111"/>
      <c r="AG935" s="111"/>
      <c r="AH935" s="111"/>
      <c r="AI935" s="111"/>
    </row>
    <row r="936" spans="1:35" ht="15.75" hidden="1" customHeight="1" x14ac:dyDescent="0.25">
      <c r="A936" s="15"/>
      <c r="B936" s="111"/>
      <c r="C936" s="111"/>
      <c r="D936" s="111"/>
      <c r="E936" s="111"/>
      <c r="F936" s="111"/>
      <c r="G936" s="111"/>
      <c r="H936" s="111"/>
      <c r="I936" s="111"/>
      <c r="J936" s="111"/>
      <c r="K936" s="111"/>
      <c r="L936" s="111"/>
      <c r="M936" s="15"/>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row>
    <row r="937" spans="1:35" ht="15.75" hidden="1" customHeight="1" x14ac:dyDescent="0.25">
      <c r="A937" s="15"/>
      <c r="B937" s="111"/>
      <c r="C937" s="111"/>
      <c r="D937" s="111"/>
      <c r="E937" s="111"/>
      <c r="F937" s="111"/>
      <c r="G937" s="111"/>
      <c r="H937" s="111"/>
      <c r="I937" s="111"/>
      <c r="J937" s="111"/>
      <c r="K937" s="111"/>
      <c r="L937" s="111"/>
      <c r="M937" s="15"/>
      <c r="N937" s="111"/>
      <c r="O937" s="111"/>
      <c r="P937" s="111"/>
      <c r="Q937" s="111"/>
      <c r="R937" s="111"/>
      <c r="S937" s="111"/>
      <c r="T937" s="111"/>
      <c r="U937" s="111"/>
      <c r="V937" s="111"/>
      <c r="W937" s="111"/>
      <c r="X937" s="111"/>
      <c r="Y937" s="111"/>
      <c r="Z937" s="111"/>
      <c r="AA937" s="111"/>
      <c r="AB937" s="111"/>
      <c r="AC937" s="111"/>
      <c r="AD937" s="111"/>
      <c r="AE937" s="111"/>
      <c r="AF937" s="111"/>
      <c r="AG937" s="111"/>
      <c r="AH937" s="111"/>
      <c r="AI937" s="111"/>
    </row>
    <row r="938" spans="1:35" ht="15.75" hidden="1" customHeight="1" x14ac:dyDescent="0.25">
      <c r="A938" s="15"/>
      <c r="B938" s="111"/>
      <c r="C938" s="111"/>
      <c r="D938" s="111"/>
      <c r="E938" s="111"/>
      <c r="F938" s="111"/>
      <c r="G938" s="111"/>
      <c r="H938" s="111"/>
      <c r="I938" s="111"/>
      <c r="J938" s="111"/>
      <c r="K938" s="111"/>
      <c r="L938" s="111"/>
      <c r="M938" s="15"/>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row>
    <row r="939" spans="1:35" ht="15.75" hidden="1" customHeight="1" x14ac:dyDescent="0.25">
      <c r="A939" s="15"/>
      <c r="B939" s="111"/>
      <c r="C939" s="111"/>
      <c r="D939" s="111"/>
      <c r="E939" s="111"/>
      <c r="F939" s="111"/>
      <c r="G939" s="111"/>
      <c r="H939" s="111"/>
      <c r="I939" s="111"/>
      <c r="J939" s="111"/>
      <c r="K939" s="111"/>
      <c r="L939" s="111"/>
      <c r="M939" s="15"/>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row>
    <row r="940" spans="1:35" ht="15.75" hidden="1" customHeight="1" x14ac:dyDescent="0.25">
      <c r="A940" s="15"/>
      <c r="B940" s="111"/>
      <c r="C940" s="111"/>
      <c r="D940" s="111"/>
      <c r="E940" s="111"/>
      <c r="F940" s="111"/>
      <c r="G940" s="111"/>
      <c r="H940" s="111"/>
      <c r="I940" s="111"/>
      <c r="J940" s="111"/>
      <c r="K940" s="111"/>
      <c r="L940" s="111"/>
      <c r="M940" s="15"/>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row>
    <row r="941" spans="1:35" ht="15.75" hidden="1" customHeight="1" x14ac:dyDescent="0.25">
      <c r="A941" s="15"/>
      <c r="B941" s="111"/>
      <c r="C941" s="111"/>
      <c r="D941" s="111"/>
      <c r="E941" s="111"/>
      <c r="F941" s="111"/>
      <c r="G941" s="111"/>
      <c r="H941" s="111"/>
      <c r="I941" s="111"/>
      <c r="J941" s="111"/>
      <c r="K941" s="111"/>
      <c r="L941" s="111"/>
      <c r="M941" s="15"/>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row>
    <row r="942" spans="1:35" ht="15.75" hidden="1" customHeight="1" x14ac:dyDescent="0.25">
      <c r="A942" s="15"/>
      <c r="B942" s="111"/>
      <c r="C942" s="111"/>
      <c r="D942" s="111"/>
      <c r="E942" s="111"/>
      <c r="F942" s="111"/>
      <c r="G942" s="111"/>
      <c r="H942" s="111"/>
      <c r="I942" s="111"/>
      <c r="J942" s="111"/>
      <c r="K942" s="111"/>
      <c r="L942" s="111"/>
      <c r="M942" s="15"/>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row>
    <row r="943" spans="1:35" ht="15.75" hidden="1" customHeight="1" x14ac:dyDescent="0.25">
      <c r="A943" s="15"/>
      <c r="B943" s="111"/>
      <c r="C943" s="111"/>
      <c r="D943" s="111"/>
      <c r="E943" s="111"/>
      <c r="F943" s="111"/>
      <c r="G943" s="111"/>
      <c r="H943" s="111"/>
      <c r="I943" s="111"/>
      <c r="J943" s="111"/>
      <c r="K943" s="111"/>
      <c r="L943" s="111"/>
      <c r="M943" s="15"/>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row>
    <row r="944" spans="1:35" ht="15.75" hidden="1" customHeight="1" x14ac:dyDescent="0.25">
      <c r="A944" s="15"/>
      <c r="B944" s="111"/>
      <c r="C944" s="111"/>
      <c r="D944" s="111"/>
      <c r="E944" s="111"/>
      <c r="F944" s="111"/>
      <c r="G944" s="111"/>
      <c r="H944" s="111"/>
      <c r="I944" s="111"/>
      <c r="J944" s="111"/>
      <c r="K944" s="111"/>
      <c r="L944" s="111"/>
      <c r="M944" s="15"/>
      <c r="N944" s="111"/>
      <c r="O944" s="111"/>
      <c r="P944" s="111"/>
      <c r="Q944" s="111"/>
      <c r="R944" s="111"/>
      <c r="S944" s="111"/>
      <c r="T944" s="111"/>
      <c r="U944" s="111"/>
      <c r="V944" s="111"/>
      <c r="W944" s="111"/>
      <c r="X944" s="111"/>
      <c r="Y944" s="111"/>
      <c r="Z944" s="111"/>
      <c r="AA944" s="111"/>
      <c r="AB944" s="111"/>
      <c r="AC944" s="111"/>
      <c r="AD944" s="111"/>
      <c r="AE944" s="111"/>
      <c r="AF944" s="111"/>
      <c r="AG944" s="111"/>
      <c r="AH944" s="111"/>
      <c r="AI944" s="111"/>
    </row>
    <row r="945" spans="1:35" ht="15.75" hidden="1" customHeight="1" x14ac:dyDescent="0.25">
      <c r="A945" s="15"/>
      <c r="B945" s="111"/>
      <c r="C945" s="111"/>
      <c r="D945" s="111"/>
      <c r="E945" s="111"/>
      <c r="F945" s="111"/>
      <c r="G945" s="111"/>
      <c r="H945" s="111"/>
      <c r="I945" s="111"/>
      <c r="J945" s="111"/>
      <c r="K945" s="111"/>
      <c r="L945" s="111"/>
      <c r="M945" s="15"/>
      <c r="N945" s="111"/>
      <c r="O945" s="111"/>
      <c r="P945" s="111"/>
      <c r="Q945" s="111"/>
      <c r="R945" s="111"/>
      <c r="S945" s="111"/>
      <c r="T945" s="111"/>
      <c r="U945" s="111"/>
      <c r="V945" s="111"/>
      <c r="W945" s="111"/>
      <c r="X945" s="111"/>
      <c r="Y945" s="111"/>
      <c r="Z945" s="111"/>
      <c r="AA945" s="111"/>
      <c r="AB945" s="111"/>
      <c r="AC945" s="111"/>
      <c r="AD945" s="111"/>
      <c r="AE945" s="111"/>
      <c r="AF945" s="111"/>
      <c r="AG945" s="111"/>
      <c r="AH945" s="111"/>
      <c r="AI945" s="111"/>
    </row>
    <row r="946" spans="1:35" ht="15.75" hidden="1" customHeight="1" x14ac:dyDescent="0.25">
      <c r="A946" s="15"/>
      <c r="B946" s="111"/>
      <c r="C946" s="111"/>
      <c r="D946" s="111"/>
      <c r="E946" s="111"/>
      <c r="F946" s="111"/>
      <c r="G946" s="111"/>
      <c r="H946" s="111"/>
      <c r="I946" s="111"/>
      <c r="J946" s="111"/>
      <c r="K946" s="111"/>
      <c r="L946" s="111"/>
      <c r="M946" s="15"/>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row>
    <row r="947" spans="1:35" ht="15.75" hidden="1" customHeight="1" x14ac:dyDescent="0.25">
      <c r="A947" s="15"/>
      <c r="B947" s="111"/>
      <c r="C947" s="111"/>
      <c r="D947" s="111"/>
      <c r="E947" s="111"/>
      <c r="F947" s="111"/>
      <c r="G947" s="111"/>
      <c r="H947" s="111"/>
      <c r="I947" s="111"/>
      <c r="J947" s="111"/>
      <c r="K947" s="111"/>
      <c r="L947" s="111"/>
      <c r="M947" s="15"/>
      <c r="N947" s="111"/>
      <c r="O947" s="111"/>
      <c r="P947" s="111"/>
      <c r="Q947" s="111"/>
      <c r="R947" s="111"/>
      <c r="S947" s="111"/>
      <c r="T947" s="111"/>
      <c r="U947" s="111"/>
      <c r="V947" s="111"/>
      <c r="W947" s="111"/>
      <c r="X947" s="111"/>
      <c r="Y947" s="111"/>
      <c r="Z947" s="111"/>
      <c r="AA947" s="111"/>
      <c r="AB947" s="111"/>
      <c r="AC947" s="111"/>
      <c r="AD947" s="111"/>
      <c r="AE947" s="111"/>
      <c r="AF947" s="111"/>
      <c r="AG947" s="111"/>
      <c r="AH947" s="111"/>
      <c r="AI947" s="111"/>
    </row>
    <row r="948" spans="1:35" ht="15.75" hidden="1" customHeight="1" x14ac:dyDescent="0.25">
      <c r="A948" s="15"/>
      <c r="B948" s="111"/>
      <c r="C948" s="111"/>
      <c r="D948" s="111"/>
      <c r="E948" s="111"/>
      <c r="F948" s="111"/>
      <c r="G948" s="111"/>
      <c r="H948" s="111"/>
      <c r="I948" s="111"/>
      <c r="J948" s="111"/>
      <c r="K948" s="111"/>
      <c r="L948" s="111"/>
      <c r="M948" s="15"/>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row>
    <row r="949" spans="1:35" ht="15.75" hidden="1" customHeight="1" x14ac:dyDescent="0.25">
      <c r="A949" s="15"/>
      <c r="B949" s="111"/>
      <c r="C949" s="111"/>
      <c r="D949" s="111"/>
      <c r="E949" s="111"/>
      <c r="F949" s="111"/>
      <c r="G949" s="111"/>
      <c r="H949" s="111"/>
      <c r="I949" s="111"/>
      <c r="J949" s="111"/>
      <c r="K949" s="111"/>
      <c r="L949" s="111"/>
      <c r="M949" s="15"/>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row>
    <row r="950" spans="1:35" ht="15.75" hidden="1" customHeight="1" x14ac:dyDescent="0.25">
      <c r="A950" s="15"/>
      <c r="B950" s="111"/>
      <c r="C950" s="111"/>
      <c r="D950" s="111"/>
      <c r="E950" s="111"/>
      <c r="F950" s="111"/>
      <c r="G950" s="111"/>
      <c r="H950" s="111"/>
      <c r="I950" s="111"/>
      <c r="J950" s="111"/>
      <c r="K950" s="111"/>
      <c r="L950" s="111"/>
      <c r="M950" s="15"/>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row>
    <row r="951" spans="1:35" ht="15.75" hidden="1" customHeight="1" x14ac:dyDescent="0.25">
      <c r="A951" s="15"/>
      <c r="B951" s="111"/>
      <c r="C951" s="111"/>
      <c r="D951" s="111"/>
      <c r="E951" s="111"/>
      <c r="F951" s="111"/>
      <c r="G951" s="111"/>
      <c r="H951" s="111"/>
      <c r="I951" s="111"/>
      <c r="J951" s="111"/>
      <c r="K951" s="111"/>
      <c r="L951" s="111"/>
      <c r="M951" s="15"/>
      <c r="N951" s="111"/>
      <c r="O951" s="111"/>
      <c r="P951" s="111"/>
      <c r="Q951" s="111"/>
      <c r="R951" s="111"/>
      <c r="S951" s="111"/>
      <c r="T951" s="111"/>
      <c r="U951" s="111"/>
      <c r="V951" s="111"/>
      <c r="W951" s="111"/>
      <c r="X951" s="111"/>
      <c r="Y951" s="111"/>
      <c r="Z951" s="111"/>
      <c r="AA951" s="111"/>
      <c r="AB951" s="111"/>
      <c r="AC951" s="111"/>
      <c r="AD951" s="111"/>
      <c r="AE951" s="111"/>
      <c r="AF951" s="111"/>
      <c r="AG951" s="111"/>
      <c r="AH951" s="111"/>
      <c r="AI951" s="111"/>
    </row>
    <row r="952" spans="1:35" ht="15.75" hidden="1" customHeight="1" x14ac:dyDescent="0.25">
      <c r="A952" s="15"/>
      <c r="B952" s="111"/>
      <c r="C952" s="111"/>
      <c r="D952" s="111"/>
      <c r="E952" s="111"/>
      <c r="F952" s="111"/>
      <c r="G952" s="111"/>
      <c r="H952" s="111"/>
      <c r="I952" s="111"/>
      <c r="J952" s="111"/>
      <c r="K952" s="111"/>
      <c r="L952" s="111"/>
      <c r="M952" s="15"/>
      <c r="N952" s="111"/>
      <c r="O952" s="111"/>
      <c r="P952" s="111"/>
      <c r="Q952" s="111"/>
      <c r="R952" s="111"/>
      <c r="S952" s="111"/>
      <c r="T952" s="111"/>
      <c r="U952" s="111"/>
      <c r="V952" s="111"/>
      <c r="W952" s="111"/>
      <c r="X952" s="111"/>
      <c r="Y952" s="111"/>
      <c r="Z952" s="111"/>
      <c r="AA952" s="111"/>
      <c r="AB952" s="111"/>
      <c r="AC952" s="111"/>
      <c r="AD952" s="111"/>
      <c r="AE952" s="111"/>
      <c r="AF952" s="111"/>
      <c r="AG952" s="111"/>
      <c r="AH952" s="111"/>
      <c r="AI952" s="111"/>
    </row>
    <row r="953" spans="1:35" ht="15.75" hidden="1" customHeight="1" x14ac:dyDescent="0.25">
      <c r="A953" s="15"/>
      <c r="B953" s="111"/>
      <c r="C953" s="111"/>
      <c r="D953" s="111"/>
      <c r="E953" s="111"/>
      <c r="F953" s="111"/>
      <c r="G953" s="111"/>
      <c r="H953" s="111"/>
      <c r="I953" s="111"/>
      <c r="J953" s="111"/>
      <c r="K953" s="111"/>
      <c r="L953" s="111"/>
      <c r="M953" s="15"/>
      <c r="N953" s="111"/>
      <c r="O953" s="111"/>
      <c r="P953" s="111"/>
      <c r="Q953" s="111"/>
      <c r="R953" s="111"/>
      <c r="S953" s="111"/>
      <c r="T953" s="111"/>
      <c r="U953" s="111"/>
      <c r="V953" s="111"/>
      <c r="W953" s="111"/>
      <c r="X953" s="111"/>
      <c r="Y953" s="111"/>
      <c r="Z953" s="111"/>
      <c r="AA953" s="111"/>
      <c r="AB953" s="111"/>
      <c r="AC953" s="111"/>
      <c r="AD953" s="111"/>
      <c r="AE953" s="111"/>
      <c r="AF953" s="111"/>
      <c r="AG953" s="111"/>
      <c r="AH953" s="111"/>
      <c r="AI953" s="111"/>
    </row>
    <row r="954" spans="1:35" ht="15.75" hidden="1" customHeight="1" x14ac:dyDescent="0.25">
      <c r="A954" s="15"/>
      <c r="B954" s="111"/>
      <c r="C954" s="111"/>
      <c r="D954" s="111"/>
      <c r="E954" s="111"/>
      <c r="F954" s="111"/>
      <c r="G954" s="111"/>
      <c r="H954" s="111"/>
      <c r="I954" s="111"/>
      <c r="J954" s="111"/>
      <c r="K954" s="111"/>
      <c r="L954" s="111"/>
      <c r="M954" s="15"/>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row>
    <row r="955" spans="1:35" ht="15.75" hidden="1" customHeight="1" x14ac:dyDescent="0.25">
      <c r="A955" s="15"/>
      <c r="B955" s="111"/>
      <c r="C955" s="111"/>
      <c r="D955" s="111"/>
      <c r="E955" s="111"/>
      <c r="F955" s="111"/>
      <c r="G955" s="111"/>
      <c r="H955" s="111"/>
      <c r="I955" s="111"/>
      <c r="J955" s="111"/>
      <c r="K955" s="111"/>
      <c r="L955" s="111"/>
      <c r="M955" s="15"/>
      <c r="N955" s="111"/>
      <c r="O955" s="111"/>
      <c r="P955" s="111"/>
      <c r="Q955" s="111"/>
      <c r="R955" s="111"/>
      <c r="S955" s="111"/>
      <c r="T955" s="111"/>
      <c r="U955" s="111"/>
      <c r="V955" s="111"/>
      <c r="W955" s="111"/>
      <c r="X955" s="111"/>
      <c r="Y955" s="111"/>
      <c r="Z955" s="111"/>
      <c r="AA955" s="111"/>
      <c r="AB955" s="111"/>
      <c r="AC955" s="111"/>
      <c r="AD955" s="111"/>
      <c r="AE955" s="111"/>
      <c r="AF955" s="111"/>
      <c r="AG955" s="111"/>
      <c r="AH955" s="111"/>
      <c r="AI955" s="111"/>
    </row>
    <row r="956" spans="1:35" ht="15.75" hidden="1" customHeight="1" x14ac:dyDescent="0.25">
      <c r="A956" s="15"/>
      <c r="B956" s="111"/>
      <c r="C956" s="111"/>
      <c r="D956" s="111"/>
      <c r="E956" s="111"/>
      <c r="F956" s="111"/>
      <c r="G956" s="111"/>
      <c r="H956" s="111"/>
      <c r="I956" s="111"/>
      <c r="J956" s="111"/>
      <c r="K956" s="111"/>
      <c r="L956" s="111"/>
      <c r="M956" s="15"/>
      <c r="N956" s="111"/>
      <c r="O956" s="111"/>
      <c r="P956" s="111"/>
      <c r="Q956" s="111"/>
      <c r="R956" s="111"/>
      <c r="S956" s="111"/>
      <c r="T956" s="111"/>
      <c r="U956" s="111"/>
      <c r="V956" s="111"/>
      <c r="W956" s="111"/>
      <c r="X956" s="111"/>
      <c r="Y956" s="111"/>
      <c r="Z956" s="111"/>
      <c r="AA956" s="111"/>
      <c r="AB956" s="111"/>
      <c r="AC956" s="111"/>
      <c r="AD956" s="111"/>
      <c r="AE956" s="111"/>
      <c r="AF956" s="111"/>
      <c r="AG956" s="111"/>
      <c r="AH956" s="111"/>
      <c r="AI956" s="111"/>
    </row>
    <row r="957" spans="1:35" ht="15.75" hidden="1" customHeight="1" x14ac:dyDescent="0.25">
      <c r="A957" s="15"/>
      <c r="B957" s="111"/>
      <c r="C957" s="111"/>
      <c r="D957" s="111"/>
      <c r="E957" s="111"/>
      <c r="F957" s="111"/>
      <c r="G957" s="111"/>
      <c r="H957" s="111"/>
      <c r="I957" s="111"/>
      <c r="J957" s="111"/>
      <c r="K957" s="111"/>
      <c r="L957" s="111"/>
      <c r="M957" s="15"/>
      <c r="N957" s="111"/>
      <c r="O957" s="111"/>
      <c r="P957" s="111"/>
      <c r="Q957" s="111"/>
      <c r="R957" s="111"/>
      <c r="S957" s="111"/>
      <c r="T957" s="111"/>
      <c r="U957" s="111"/>
      <c r="V957" s="111"/>
      <c r="W957" s="111"/>
      <c r="X957" s="111"/>
      <c r="Y957" s="111"/>
      <c r="Z957" s="111"/>
      <c r="AA957" s="111"/>
      <c r="AB957" s="111"/>
      <c r="AC957" s="111"/>
      <c r="AD957" s="111"/>
      <c r="AE957" s="111"/>
      <c r="AF957" s="111"/>
      <c r="AG957" s="111"/>
      <c r="AH957" s="111"/>
      <c r="AI957" s="111"/>
    </row>
    <row r="958" spans="1:35" ht="15.75" hidden="1" customHeight="1" x14ac:dyDescent="0.25">
      <c r="A958" s="15"/>
      <c r="B958" s="111"/>
      <c r="C958" s="111"/>
      <c r="D958" s="111"/>
      <c r="E958" s="111"/>
      <c r="F958" s="111"/>
      <c r="G958" s="111"/>
      <c r="H958" s="111"/>
      <c r="I958" s="111"/>
      <c r="J958" s="111"/>
      <c r="K958" s="111"/>
      <c r="L958" s="111"/>
      <c r="M958" s="15"/>
      <c r="N958" s="111"/>
      <c r="O958" s="111"/>
      <c r="P958" s="111"/>
      <c r="Q958" s="111"/>
      <c r="R958" s="111"/>
      <c r="S958" s="111"/>
      <c r="T958" s="111"/>
      <c r="U958" s="111"/>
      <c r="V958" s="111"/>
      <c r="W958" s="111"/>
      <c r="X958" s="111"/>
      <c r="Y958" s="111"/>
      <c r="Z958" s="111"/>
      <c r="AA958" s="111"/>
      <c r="AB958" s="111"/>
      <c r="AC958" s="111"/>
      <c r="AD958" s="111"/>
      <c r="AE958" s="111"/>
      <c r="AF958" s="111"/>
      <c r="AG958" s="111"/>
      <c r="AH958" s="111"/>
      <c r="AI958" s="111"/>
    </row>
    <row r="959" spans="1:35" ht="15.75" hidden="1" customHeight="1" x14ac:dyDescent="0.25">
      <c r="A959" s="15"/>
      <c r="B959" s="111"/>
      <c r="C959" s="111"/>
      <c r="D959" s="111"/>
      <c r="E959" s="111"/>
      <c r="F959" s="111"/>
      <c r="G959" s="111"/>
      <c r="H959" s="111"/>
      <c r="I959" s="111"/>
      <c r="J959" s="111"/>
      <c r="K959" s="111"/>
      <c r="L959" s="111"/>
      <c r="M959" s="15"/>
      <c r="N959" s="111"/>
      <c r="O959" s="111"/>
      <c r="P959" s="111"/>
      <c r="Q959" s="111"/>
      <c r="R959" s="111"/>
      <c r="S959" s="111"/>
      <c r="T959" s="111"/>
      <c r="U959" s="111"/>
      <c r="V959" s="111"/>
      <c r="W959" s="111"/>
      <c r="X959" s="111"/>
      <c r="Y959" s="111"/>
      <c r="Z959" s="111"/>
      <c r="AA959" s="111"/>
      <c r="AB959" s="111"/>
      <c r="AC959" s="111"/>
      <c r="AD959" s="111"/>
      <c r="AE959" s="111"/>
      <c r="AF959" s="111"/>
      <c r="AG959" s="111"/>
      <c r="AH959" s="111"/>
      <c r="AI959" s="111"/>
    </row>
    <row r="960" spans="1:35" ht="15.75" hidden="1" customHeight="1" x14ac:dyDescent="0.25">
      <c r="A960" s="15"/>
      <c r="B960" s="111"/>
      <c r="C960" s="111"/>
      <c r="D960" s="111"/>
      <c r="E960" s="111"/>
      <c r="F960" s="111"/>
      <c r="G960" s="111"/>
      <c r="H960" s="111"/>
      <c r="I960" s="111"/>
      <c r="J960" s="111"/>
      <c r="K960" s="111"/>
      <c r="L960" s="111"/>
      <c r="M960" s="15"/>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row>
    <row r="961" spans="1:35" ht="15.75" hidden="1" customHeight="1" x14ac:dyDescent="0.25">
      <c r="A961" s="15"/>
      <c r="B961" s="111"/>
      <c r="C961" s="111"/>
      <c r="D961" s="111"/>
      <c r="E961" s="111"/>
      <c r="F961" s="111"/>
      <c r="G961" s="111"/>
      <c r="H961" s="111"/>
      <c r="I961" s="111"/>
      <c r="J961" s="111"/>
      <c r="K961" s="111"/>
      <c r="L961" s="111"/>
      <c r="M961" s="15"/>
      <c r="N961" s="111"/>
      <c r="O961" s="111"/>
      <c r="P961" s="111"/>
      <c r="Q961" s="111"/>
      <c r="R961" s="111"/>
      <c r="S961" s="111"/>
      <c r="T961" s="111"/>
      <c r="U961" s="111"/>
      <c r="V961" s="111"/>
      <c r="W961" s="111"/>
      <c r="X961" s="111"/>
      <c r="Y961" s="111"/>
      <c r="Z961" s="111"/>
      <c r="AA961" s="111"/>
      <c r="AB961" s="111"/>
      <c r="AC961" s="111"/>
      <c r="AD961" s="111"/>
      <c r="AE961" s="111"/>
      <c r="AF961" s="111"/>
      <c r="AG961" s="111"/>
      <c r="AH961" s="111"/>
      <c r="AI961" s="111"/>
    </row>
    <row r="962" spans="1:35" ht="15.75" hidden="1" customHeight="1" x14ac:dyDescent="0.25">
      <c r="A962" s="15"/>
      <c r="B962" s="111"/>
      <c r="C962" s="111"/>
      <c r="D962" s="111"/>
      <c r="E962" s="111"/>
      <c r="F962" s="111"/>
      <c r="G962" s="111"/>
      <c r="H962" s="111"/>
      <c r="I962" s="111"/>
      <c r="J962" s="111"/>
      <c r="K962" s="111"/>
      <c r="L962" s="111"/>
      <c r="M962" s="15"/>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row>
    <row r="963" spans="1:35" ht="15.75" hidden="1" customHeight="1" x14ac:dyDescent="0.25">
      <c r="A963" s="15"/>
      <c r="B963" s="111"/>
      <c r="C963" s="111"/>
      <c r="D963" s="111"/>
      <c r="E963" s="111"/>
      <c r="F963" s="111"/>
      <c r="G963" s="111"/>
      <c r="H963" s="111"/>
      <c r="I963" s="111"/>
      <c r="J963" s="111"/>
      <c r="K963" s="111"/>
      <c r="L963" s="111"/>
      <c r="M963" s="15"/>
      <c r="N963" s="111"/>
      <c r="O963" s="111"/>
      <c r="P963" s="111"/>
      <c r="Q963" s="111"/>
      <c r="R963" s="111"/>
      <c r="S963" s="111"/>
      <c r="T963" s="111"/>
      <c r="U963" s="111"/>
      <c r="V963" s="111"/>
      <c r="W963" s="111"/>
      <c r="X963" s="111"/>
      <c r="Y963" s="111"/>
      <c r="Z963" s="111"/>
      <c r="AA963" s="111"/>
      <c r="AB963" s="111"/>
      <c r="AC963" s="111"/>
      <c r="AD963" s="111"/>
      <c r="AE963" s="111"/>
      <c r="AF963" s="111"/>
      <c r="AG963" s="111"/>
      <c r="AH963" s="111"/>
      <c r="AI963" s="111"/>
    </row>
    <row r="964" spans="1:35" ht="15.75" hidden="1" customHeight="1" x14ac:dyDescent="0.25">
      <c r="A964" s="15"/>
      <c r="B964" s="111"/>
      <c r="C964" s="111"/>
      <c r="D964" s="111"/>
      <c r="E964" s="111"/>
      <c r="F964" s="111"/>
      <c r="G964" s="111"/>
      <c r="H964" s="111"/>
      <c r="I964" s="111"/>
      <c r="J964" s="111"/>
      <c r="K964" s="111"/>
      <c r="L964" s="111"/>
      <c r="M964" s="15"/>
      <c r="N964" s="111"/>
      <c r="O964" s="111"/>
      <c r="P964" s="111"/>
      <c r="Q964" s="111"/>
      <c r="R964" s="111"/>
      <c r="S964" s="111"/>
      <c r="T964" s="111"/>
      <c r="U964" s="111"/>
      <c r="V964" s="111"/>
      <c r="W964" s="111"/>
      <c r="X964" s="111"/>
      <c r="Y964" s="111"/>
      <c r="Z964" s="111"/>
      <c r="AA964" s="111"/>
      <c r="AB964" s="111"/>
      <c r="AC964" s="111"/>
      <c r="AD964" s="111"/>
      <c r="AE964" s="111"/>
      <c r="AF964" s="111"/>
      <c r="AG964" s="111"/>
      <c r="AH964" s="111"/>
      <c r="AI964" s="111"/>
    </row>
    <row r="965" spans="1:35" ht="15.75" hidden="1" customHeight="1" x14ac:dyDescent="0.25">
      <c r="A965" s="15"/>
      <c r="B965" s="111"/>
      <c r="C965" s="111"/>
      <c r="D965" s="111"/>
      <c r="E965" s="111"/>
      <c r="F965" s="111"/>
      <c r="G965" s="111"/>
      <c r="H965" s="111"/>
      <c r="I965" s="111"/>
      <c r="J965" s="111"/>
      <c r="K965" s="111"/>
      <c r="L965" s="111"/>
      <c r="M965" s="15"/>
      <c r="N965" s="111"/>
      <c r="O965" s="111"/>
      <c r="P965" s="111"/>
      <c r="Q965" s="111"/>
      <c r="R965" s="111"/>
      <c r="S965" s="111"/>
      <c r="T965" s="111"/>
      <c r="U965" s="111"/>
      <c r="V965" s="111"/>
      <c r="W965" s="111"/>
      <c r="X965" s="111"/>
      <c r="Y965" s="111"/>
      <c r="Z965" s="111"/>
      <c r="AA965" s="111"/>
      <c r="AB965" s="111"/>
      <c r="AC965" s="111"/>
      <c r="AD965" s="111"/>
      <c r="AE965" s="111"/>
      <c r="AF965" s="111"/>
      <c r="AG965" s="111"/>
      <c r="AH965" s="111"/>
      <c r="AI965" s="111"/>
    </row>
    <row r="966" spans="1:35" ht="15.75" hidden="1" customHeight="1" x14ac:dyDescent="0.25">
      <c r="A966" s="15"/>
      <c r="B966" s="111"/>
      <c r="C966" s="111"/>
      <c r="D966" s="111"/>
      <c r="E966" s="111"/>
      <c r="F966" s="111"/>
      <c r="G966" s="111"/>
      <c r="H966" s="111"/>
      <c r="I966" s="111"/>
      <c r="J966" s="111"/>
      <c r="K966" s="111"/>
      <c r="L966" s="111"/>
      <c r="M966" s="15"/>
      <c r="N966" s="111"/>
      <c r="O966" s="111"/>
      <c r="P966" s="111"/>
      <c r="Q966" s="111"/>
      <c r="R966" s="111"/>
      <c r="S966" s="111"/>
      <c r="T966" s="111"/>
      <c r="U966" s="111"/>
      <c r="V966" s="111"/>
      <c r="W966" s="111"/>
      <c r="X966" s="111"/>
      <c r="Y966" s="111"/>
      <c r="Z966" s="111"/>
      <c r="AA966" s="111"/>
      <c r="AB966" s="111"/>
      <c r="AC966" s="111"/>
      <c r="AD966" s="111"/>
      <c r="AE966" s="111"/>
      <c r="AF966" s="111"/>
      <c r="AG966" s="111"/>
      <c r="AH966" s="111"/>
      <c r="AI966" s="111"/>
    </row>
    <row r="967" spans="1:35" ht="15.75" hidden="1" customHeight="1" x14ac:dyDescent="0.25">
      <c r="A967" s="15"/>
      <c r="B967" s="111"/>
      <c r="C967" s="111"/>
      <c r="D967" s="111"/>
      <c r="E967" s="111"/>
      <c r="F967" s="111"/>
      <c r="G967" s="111"/>
      <c r="H967" s="111"/>
      <c r="I967" s="111"/>
      <c r="J967" s="111"/>
      <c r="K967" s="111"/>
      <c r="L967" s="111"/>
      <c r="M967" s="15"/>
      <c r="N967" s="111"/>
      <c r="O967" s="111"/>
      <c r="P967" s="111"/>
      <c r="Q967" s="111"/>
      <c r="R967" s="111"/>
      <c r="S967" s="111"/>
      <c r="T967" s="111"/>
      <c r="U967" s="111"/>
      <c r="V967" s="111"/>
      <c r="W967" s="111"/>
      <c r="X967" s="111"/>
      <c r="Y967" s="111"/>
      <c r="Z967" s="111"/>
      <c r="AA967" s="111"/>
      <c r="AB967" s="111"/>
      <c r="AC967" s="111"/>
      <c r="AD967" s="111"/>
      <c r="AE967" s="111"/>
      <c r="AF967" s="111"/>
      <c r="AG967" s="111"/>
      <c r="AH967" s="111"/>
      <c r="AI967" s="111"/>
    </row>
    <row r="968" spans="1:35" ht="15.75" hidden="1" customHeight="1" x14ac:dyDescent="0.25">
      <c r="A968" s="15"/>
      <c r="B968" s="111"/>
      <c r="C968" s="111"/>
      <c r="D968" s="111"/>
      <c r="E968" s="111"/>
      <c r="F968" s="111"/>
      <c r="G968" s="111"/>
      <c r="H968" s="111"/>
      <c r="I968" s="111"/>
      <c r="J968" s="111"/>
      <c r="K968" s="111"/>
      <c r="L968" s="111"/>
      <c r="M968" s="15"/>
      <c r="N968" s="111"/>
      <c r="O968" s="111"/>
      <c r="P968" s="111"/>
      <c r="Q968" s="111"/>
      <c r="R968" s="111"/>
      <c r="S968" s="111"/>
      <c r="T968" s="111"/>
      <c r="U968" s="111"/>
      <c r="V968" s="111"/>
      <c r="W968" s="111"/>
      <c r="X968" s="111"/>
      <c r="Y968" s="111"/>
      <c r="Z968" s="111"/>
      <c r="AA968" s="111"/>
      <c r="AB968" s="111"/>
      <c r="AC968" s="111"/>
      <c r="AD968" s="111"/>
      <c r="AE968" s="111"/>
      <c r="AF968" s="111"/>
      <c r="AG968" s="111"/>
      <c r="AH968" s="111"/>
      <c r="AI968" s="111"/>
    </row>
    <row r="969" spans="1:35" ht="15.75" hidden="1" customHeight="1" x14ac:dyDescent="0.25">
      <c r="A969" s="15"/>
      <c r="B969" s="111"/>
      <c r="C969" s="111"/>
      <c r="D969" s="111"/>
      <c r="E969" s="111"/>
      <c r="F969" s="111"/>
      <c r="G969" s="111"/>
      <c r="H969" s="111"/>
      <c r="I969" s="111"/>
      <c r="J969" s="111"/>
      <c r="K969" s="111"/>
      <c r="L969" s="111"/>
      <c r="M969" s="15"/>
      <c r="N969" s="111"/>
      <c r="O969" s="111"/>
      <c r="P969" s="111"/>
      <c r="Q969" s="111"/>
      <c r="R969" s="111"/>
      <c r="S969" s="111"/>
      <c r="T969" s="111"/>
      <c r="U969" s="111"/>
      <c r="V969" s="111"/>
      <c r="W969" s="111"/>
      <c r="X969" s="111"/>
      <c r="Y969" s="111"/>
      <c r="Z969" s="111"/>
      <c r="AA969" s="111"/>
      <c r="AB969" s="111"/>
      <c r="AC969" s="111"/>
      <c r="AD969" s="111"/>
      <c r="AE969" s="111"/>
      <c r="AF969" s="111"/>
      <c r="AG969" s="111"/>
      <c r="AH969" s="111"/>
      <c r="AI969" s="111"/>
    </row>
    <row r="970" spans="1:35" ht="15.75" hidden="1" customHeight="1" x14ac:dyDescent="0.25">
      <c r="A970" s="15"/>
      <c r="B970" s="111"/>
      <c r="C970" s="111"/>
      <c r="D970" s="111"/>
      <c r="E970" s="111"/>
      <c r="F970" s="111"/>
      <c r="G970" s="111"/>
      <c r="H970" s="111"/>
      <c r="I970" s="111"/>
      <c r="J970" s="111"/>
      <c r="K970" s="111"/>
      <c r="L970" s="111"/>
      <c r="M970" s="15"/>
      <c r="N970" s="111"/>
      <c r="O970" s="111"/>
      <c r="P970" s="111"/>
      <c r="Q970" s="111"/>
      <c r="R970" s="111"/>
      <c r="S970" s="111"/>
      <c r="T970" s="111"/>
      <c r="U970" s="111"/>
      <c r="V970" s="111"/>
      <c r="W970" s="111"/>
      <c r="X970" s="111"/>
      <c r="Y970" s="111"/>
      <c r="Z970" s="111"/>
      <c r="AA970" s="111"/>
      <c r="AB970" s="111"/>
      <c r="AC970" s="111"/>
      <c r="AD970" s="111"/>
      <c r="AE970" s="111"/>
      <c r="AF970" s="111"/>
      <c r="AG970" s="111"/>
      <c r="AH970" s="111"/>
      <c r="AI970" s="111"/>
    </row>
    <row r="971" spans="1:35" ht="15.75" hidden="1" customHeight="1" x14ac:dyDescent="0.25">
      <c r="A971" s="15"/>
      <c r="B971" s="111"/>
      <c r="C971" s="111"/>
      <c r="D971" s="111"/>
      <c r="E971" s="111"/>
      <c r="F971" s="111"/>
      <c r="G971" s="111"/>
      <c r="H971" s="111"/>
      <c r="I971" s="111"/>
      <c r="J971" s="111"/>
      <c r="K971" s="111"/>
      <c r="L971" s="111"/>
      <c r="M971" s="15"/>
      <c r="N971" s="111"/>
      <c r="O971" s="111"/>
      <c r="P971" s="111"/>
      <c r="Q971" s="111"/>
      <c r="R971" s="111"/>
      <c r="S971" s="111"/>
      <c r="T971" s="111"/>
      <c r="U971" s="111"/>
      <c r="V971" s="111"/>
      <c r="W971" s="111"/>
      <c r="X971" s="111"/>
      <c r="Y971" s="111"/>
      <c r="Z971" s="111"/>
      <c r="AA971" s="111"/>
      <c r="AB971" s="111"/>
      <c r="AC971" s="111"/>
      <c r="AD971" s="111"/>
      <c r="AE971" s="111"/>
      <c r="AF971" s="111"/>
      <c r="AG971" s="111"/>
      <c r="AH971" s="111"/>
      <c r="AI971" s="111"/>
    </row>
    <row r="972" spans="1:35" ht="15.75" hidden="1" customHeight="1" x14ac:dyDescent="0.25">
      <c r="A972" s="15"/>
      <c r="B972" s="111"/>
      <c r="C972" s="111"/>
      <c r="D972" s="111"/>
      <c r="E972" s="111"/>
      <c r="F972" s="111"/>
      <c r="G972" s="111"/>
      <c r="H972" s="111"/>
      <c r="I972" s="111"/>
      <c r="J972" s="111"/>
      <c r="K972" s="111"/>
      <c r="L972" s="111"/>
      <c r="M972" s="15"/>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row>
    <row r="973" spans="1:35" ht="15.75" hidden="1" customHeight="1" x14ac:dyDescent="0.25">
      <c r="A973" s="15"/>
      <c r="B973" s="111"/>
      <c r="C973" s="111"/>
      <c r="D973" s="111"/>
      <c r="E973" s="111"/>
      <c r="F973" s="111"/>
      <c r="G973" s="111"/>
      <c r="H973" s="111"/>
      <c r="I973" s="111"/>
      <c r="J973" s="111"/>
      <c r="K973" s="111"/>
      <c r="L973" s="111"/>
      <c r="M973" s="15"/>
      <c r="N973" s="111"/>
      <c r="O973" s="111"/>
      <c r="P973" s="111"/>
      <c r="Q973" s="111"/>
      <c r="R973" s="111"/>
      <c r="S973" s="111"/>
      <c r="T973" s="111"/>
      <c r="U973" s="111"/>
      <c r="V973" s="111"/>
      <c r="W973" s="111"/>
      <c r="X973" s="111"/>
      <c r="Y973" s="111"/>
      <c r="Z973" s="111"/>
      <c r="AA973" s="111"/>
      <c r="AB973" s="111"/>
      <c r="AC973" s="111"/>
      <c r="AD973" s="111"/>
      <c r="AE973" s="111"/>
      <c r="AF973" s="111"/>
      <c r="AG973" s="111"/>
      <c r="AH973" s="111"/>
      <c r="AI973" s="111"/>
    </row>
    <row r="974" spans="1:35" ht="15.75" hidden="1" customHeight="1" x14ac:dyDescent="0.25">
      <c r="A974" s="15"/>
      <c r="B974" s="111"/>
      <c r="C974" s="111"/>
      <c r="D974" s="111"/>
      <c r="E974" s="111"/>
      <c r="F974" s="111"/>
      <c r="G974" s="111"/>
      <c r="H974" s="111"/>
      <c r="I974" s="111"/>
      <c r="J974" s="111"/>
      <c r="K974" s="111"/>
      <c r="L974" s="111"/>
      <c r="M974" s="15"/>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row>
    <row r="975" spans="1:35" ht="15.75" hidden="1" customHeight="1" x14ac:dyDescent="0.25">
      <c r="A975" s="15"/>
      <c r="B975" s="111"/>
      <c r="C975" s="111"/>
      <c r="D975" s="111"/>
      <c r="E975" s="111"/>
      <c r="F975" s="111"/>
      <c r="G975" s="111"/>
      <c r="H975" s="111"/>
      <c r="I975" s="111"/>
      <c r="J975" s="111"/>
      <c r="K975" s="111"/>
      <c r="L975" s="111"/>
      <c r="M975" s="15"/>
      <c r="N975" s="111"/>
      <c r="O975" s="111"/>
      <c r="P975" s="111"/>
      <c r="Q975" s="111"/>
      <c r="R975" s="111"/>
      <c r="S975" s="111"/>
      <c r="T975" s="111"/>
      <c r="U975" s="111"/>
      <c r="V975" s="111"/>
      <c r="W975" s="111"/>
      <c r="X975" s="111"/>
      <c r="Y975" s="111"/>
      <c r="Z975" s="111"/>
      <c r="AA975" s="111"/>
      <c r="AB975" s="111"/>
      <c r="AC975" s="111"/>
      <c r="AD975" s="111"/>
      <c r="AE975" s="111"/>
      <c r="AF975" s="111"/>
      <c r="AG975" s="111"/>
      <c r="AH975" s="111"/>
      <c r="AI975" s="111"/>
    </row>
    <row r="976" spans="1:35" ht="15.75" hidden="1" customHeight="1" x14ac:dyDescent="0.25">
      <c r="A976" s="15"/>
      <c r="B976" s="111"/>
      <c r="C976" s="111"/>
      <c r="D976" s="111"/>
      <c r="E976" s="111"/>
      <c r="F976" s="111"/>
      <c r="G976" s="111"/>
      <c r="H976" s="111"/>
      <c r="I976" s="111"/>
      <c r="J976" s="111"/>
      <c r="K976" s="111"/>
      <c r="L976" s="111"/>
      <c r="M976" s="15"/>
      <c r="N976" s="111"/>
      <c r="O976" s="111"/>
      <c r="P976" s="111"/>
      <c r="Q976" s="111"/>
      <c r="R976" s="111"/>
      <c r="S976" s="111"/>
      <c r="T976" s="111"/>
      <c r="U976" s="111"/>
      <c r="V976" s="111"/>
      <c r="W976" s="111"/>
      <c r="X976" s="111"/>
      <c r="Y976" s="111"/>
      <c r="Z976" s="111"/>
      <c r="AA976" s="111"/>
      <c r="AB976" s="111"/>
      <c r="AC976" s="111"/>
      <c r="AD976" s="111"/>
      <c r="AE976" s="111"/>
      <c r="AF976" s="111"/>
      <c r="AG976" s="111"/>
      <c r="AH976" s="111"/>
      <c r="AI976" s="111"/>
    </row>
    <row r="977" spans="1:35" ht="15.75" hidden="1" customHeight="1" x14ac:dyDescent="0.25">
      <c r="A977" s="15"/>
      <c r="B977" s="111"/>
      <c r="C977" s="111"/>
      <c r="D977" s="111"/>
      <c r="E977" s="111"/>
      <c r="F977" s="111"/>
      <c r="G977" s="111"/>
      <c r="H977" s="111"/>
      <c r="I977" s="111"/>
      <c r="J977" s="111"/>
      <c r="K977" s="111"/>
      <c r="L977" s="111"/>
      <c r="M977" s="15"/>
      <c r="N977" s="111"/>
      <c r="O977" s="111"/>
      <c r="P977" s="111"/>
      <c r="Q977" s="111"/>
      <c r="R977" s="111"/>
      <c r="S977" s="111"/>
      <c r="T977" s="111"/>
      <c r="U977" s="111"/>
      <c r="V977" s="111"/>
      <c r="W977" s="111"/>
      <c r="X977" s="111"/>
      <c r="Y977" s="111"/>
      <c r="Z977" s="111"/>
      <c r="AA977" s="111"/>
      <c r="AB977" s="111"/>
      <c r="AC977" s="111"/>
      <c r="AD977" s="111"/>
      <c r="AE977" s="111"/>
      <c r="AF977" s="111"/>
      <c r="AG977" s="111"/>
      <c r="AH977" s="111"/>
      <c r="AI977" s="111"/>
    </row>
    <row r="978" spans="1:35" ht="15.75" hidden="1" customHeight="1" x14ac:dyDescent="0.25">
      <c r="A978" s="15"/>
      <c r="B978" s="111"/>
      <c r="C978" s="111"/>
      <c r="D978" s="111"/>
      <c r="E978" s="111"/>
      <c r="F978" s="111"/>
      <c r="G978" s="111"/>
      <c r="H978" s="111"/>
      <c r="I978" s="111"/>
      <c r="J978" s="111"/>
      <c r="K978" s="111"/>
      <c r="L978" s="111"/>
      <c r="M978" s="15"/>
      <c r="N978" s="111"/>
      <c r="O978" s="111"/>
      <c r="P978" s="111"/>
      <c r="Q978" s="111"/>
      <c r="R978" s="111"/>
      <c r="S978" s="111"/>
      <c r="T978" s="111"/>
      <c r="U978" s="111"/>
      <c r="V978" s="111"/>
      <c r="W978" s="111"/>
      <c r="X978" s="111"/>
      <c r="Y978" s="111"/>
      <c r="Z978" s="111"/>
      <c r="AA978" s="111"/>
      <c r="AB978" s="111"/>
      <c r="AC978" s="111"/>
      <c r="AD978" s="111"/>
      <c r="AE978" s="111"/>
      <c r="AF978" s="111"/>
      <c r="AG978" s="111"/>
      <c r="AH978" s="111"/>
      <c r="AI978" s="111"/>
    </row>
    <row r="979" spans="1:35" ht="15.75" hidden="1" customHeight="1" x14ac:dyDescent="0.25">
      <c r="A979" s="15"/>
      <c r="B979" s="111"/>
      <c r="C979" s="111"/>
      <c r="D979" s="111"/>
      <c r="E979" s="111"/>
      <c r="F979" s="111"/>
      <c r="G979" s="111"/>
      <c r="H979" s="111"/>
      <c r="I979" s="111"/>
      <c r="J979" s="111"/>
      <c r="K979" s="111"/>
      <c r="L979" s="111"/>
      <c r="M979" s="15"/>
      <c r="N979" s="111"/>
      <c r="O979" s="111"/>
      <c r="P979" s="111"/>
      <c r="Q979" s="111"/>
      <c r="R979" s="111"/>
      <c r="S979" s="111"/>
      <c r="T979" s="111"/>
      <c r="U979" s="111"/>
      <c r="V979" s="111"/>
      <c r="W979" s="111"/>
      <c r="X979" s="111"/>
      <c r="Y979" s="111"/>
      <c r="Z979" s="111"/>
      <c r="AA979" s="111"/>
      <c r="AB979" s="111"/>
      <c r="AC979" s="111"/>
      <c r="AD979" s="111"/>
      <c r="AE979" s="111"/>
      <c r="AF979" s="111"/>
      <c r="AG979" s="111"/>
      <c r="AH979" s="111"/>
      <c r="AI979" s="111"/>
    </row>
    <row r="980" spans="1:35" ht="15.75" hidden="1" customHeight="1" x14ac:dyDescent="0.25">
      <c r="A980" s="15"/>
      <c r="B980" s="111"/>
      <c r="C980" s="111"/>
      <c r="D980" s="111"/>
      <c r="E980" s="111"/>
      <c r="F980" s="111"/>
      <c r="G980" s="111"/>
      <c r="H980" s="111"/>
      <c r="I980" s="111"/>
      <c r="J980" s="111"/>
      <c r="K980" s="111"/>
      <c r="L980" s="111"/>
      <c r="M980" s="15"/>
      <c r="N980" s="111"/>
      <c r="O980" s="111"/>
      <c r="P980" s="111"/>
      <c r="Q980" s="111"/>
      <c r="R980" s="111"/>
      <c r="S980" s="111"/>
      <c r="T980" s="111"/>
      <c r="U980" s="111"/>
      <c r="V980" s="111"/>
      <c r="W980" s="111"/>
      <c r="X980" s="111"/>
      <c r="Y980" s="111"/>
      <c r="Z980" s="111"/>
      <c r="AA980" s="111"/>
      <c r="AB980" s="111"/>
      <c r="AC980" s="111"/>
      <c r="AD980" s="111"/>
      <c r="AE980" s="111"/>
      <c r="AF980" s="111"/>
      <c r="AG980" s="111"/>
      <c r="AH980" s="111"/>
      <c r="AI980" s="111"/>
    </row>
    <row r="981" spans="1:35" ht="15.75" hidden="1" customHeight="1" x14ac:dyDescent="0.25">
      <c r="A981" s="15"/>
      <c r="B981" s="111"/>
      <c r="C981" s="111"/>
      <c r="D981" s="111"/>
      <c r="E981" s="111"/>
      <c r="F981" s="111"/>
      <c r="G981" s="111"/>
      <c r="H981" s="111"/>
      <c r="I981" s="111"/>
      <c r="J981" s="111"/>
      <c r="K981" s="111"/>
      <c r="L981" s="111"/>
      <c r="M981" s="15"/>
      <c r="N981" s="111"/>
      <c r="O981" s="111"/>
      <c r="P981" s="111"/>
      <c r="Q981" s="111"/>
      <c r="R981" s="111"/>
      <c r="S981" s="111"/>
      <c r="T981" s="111"/>
      <c r="U981" s="111"/>
      <c r="V981" s="111"/>
      <c r="W981" s="111"/>
      <c r="X981" s="111"/>
      <c r="Y981" s="111"/>
      <c r="Z981" s="111"/>
      <c r="AA981" s="111"/>
      <c r="AB981" s="111"/>
      <c r="AC981" s="111"/>
      <c r="AD981" s="111"/>
      <c r="AE981" s="111"/>
      <c r="AF981" s="111"/>
      <c r="AG981" s="111"/>
      <c r="AH981" s="111"/>
      <c r="AI981" s="111"/>
    </row>
    <row r="982" spans="1:35" ht="15.75" hidden="1" customHeight="1" x14ac:dyDescent="0.25">
      <c r="A982" s="15"/>
      <c r="B982" s="111"/>
      <c r="C982" s="111"/>
      <c r="D982" s="111"/>
      <c r="E982" s="111"/>
      <c r="F982" s="111"/>
      <c r="G982" s="111"/>
      <c r="H982" s="111"/>
      <c r="I982" s="111"/>
      <c r="J982" s="111"/>
      <c r="K982" s="111"/>
      <c r="L982" s="111"/>
      <c r="M982" s="15"/>
      <c r="N982" s="111"/>
      <c r="O982" s="111"/>
      <c r="P982" s="111"/>
      <c r="Q982" s="111"/>
      <c r="R982" s="111"/>
      <c r="S982" s="111"/>
      <c r="T982" s="111"/>
      <c r="U982" s="111"/>
      <c r="V982" s="111"/>
      <c r="W982" s="111"/>
      <c r="X982" s="111"/>
      <c r="Y982" s="111"/>
      <c r="Z982" s="111"/>
      <c r="AA982" s="111"/>
      <c r="AB982" s="111"/>
      <c r="AC982" s="111"/>
      <c r="AD982" s="111"/>
      <c r="AE982" s="111"/>
      <c r="AF982" s="111"/>
      <c r="AG982" s="111"/>
      <c r="AH982" s="111"/>
      <c r="AI982" s="111"/>
    </row>
    <row r="983" spans="1:35" ht="15.75" hidden="1" customHeight="1" x14ac:dyDescent="0.25">
      <c r="A983" s="15"/>
      <c r="B983" s="111"/>
      <c r="C983" s="111"/>
      <c r="D983" s="111"/>
      <c r="E983" s="111"/>
      <c r="F983" s="111"/>
      <c r="G983" s="111"/>
      <c r="H983" s="111"/>
      <c r="I983" s="111"/>
      <c r="J983" s="111"/>
      <c r="K983" s="111"/>
      <c r="L983" s="111"/>
      <c r="M983" s="15"/>
      <c r="N983" s="111"/>
      <c r="O983" s="111"/>
      <c r="P983" s="111"/>
      <c r="Q983" s="111"/>
      <c r="R983" s="111"/>
      <c r="S983" s="111"/>
      <c r="T983" s="111"/>
      <c r="U983" s="111"/>
      <c r="V983" s="111"/>
      <c r="W983" s="111"/>
      <c r="X983" s="111"/>
      <c r="Y983" s="111"/>
      <c r="Z983" s="111"/>
      <c r="AA983" s="111"/>
      <c r="AB983" s="111"/>
      <c r="AC983" s="111"/>
      <c r="AD983" s="111"/>
      <c r="AE983" s="111"/>
      <c r="AF983" s="111"/>
      <c r="AG983" s="111"/>
      <c r="AH983" s="111"/>
      <c r="AI983" s="111"/>
    </row>
    <row r="984" spans="1:35" ht="15.75" hidden="1" customHeight="1" x14ac:dyDescent="0.25">
      <c r="A984" s="15"/>
      <c r="B984" s="111"/>
      <c r="C984" s="111"/>
      <c r="D984" s="111"/>
      <c r="E984" s="111"/>
      <c r="F984" s="111"/>
      <c r="G984" s="111"/>
      <c r="H984" s="111"/>
      <c r="I984" s="111"/>
      <c r="J984" s="111"/>
      <c r="K984" s="111"/>
      <c r="L984" s="111"/>
      <c r="M984" s="15"/>
      <c r="N984" s="111"/>
      <c r="O984" s="111"/>
      <c r="P984" s="111"/>
      <c r="Q984" s="111"/>
      <c r="R984" s="111"/>
      <c r="S984" s="111"/>
      <c r="T984" s="111"/>
      <c r="U984" s="111"/>
      <c r="V984" s="111"/>
      <c r="W984" s="111"/>
      <c r="X984" s="111"/>
      <c r="Y984" s="111"/>
      <c r="Z984" s="111"/>
      <c r="AA984" s="111"/>
      <c r="AB984" s="111"/>
      <c r="AC984" s="111"/>
      <c r="AD984" s="111"/>
      <c r="AE984" s="111"/>
      <c r="AF984" s="111"/>
      <c r="AG984" s="111"/>
      <c r="AH984" s="111"/>
      <c r="AI984" s="111"/>
    </row>
    <row r="985" spans="1:35" ht="15.75" hidden="1" customHeight="1" x14ac:dyDescent="0.25">
      <c r="A985" s="15"/>
      <c r="B985" s="111"/>
      <c r="C985" s="111"/>
      <c r="D985" s="111"/>
      <c r="E985" s="111"/>
      <c r="F985" s="111"/>
      <c r="G985" s="111"/>
      <c r="H985" s="111"/>
      <c r="I985" s="111"/>
      <c r="J985" s="111"/>
      <c r="K985" s="111"/>
      <c r="L985" s="111"/>
      <c r="M985" s="15"/>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row>
    <row r="986" spans="1:35" ht="15.75" hidden="1" customHeight="1" x14ac:dyDescent="0.25">
      <c r="A986" s="15"/>
      <c r="B986" s="111"/>
      <c r="C986" s="111"/>
      <c r="D986" s="111"/>
      <c r="E986" s="111"/>
      <c r="F986" s="111"/>
      <c r="G986" s="111"/>
      <c r="H986" s="111"/>
      <c r="I986" s="111"/>
      <c r="J986" s="111"/>
      <c r="K986" s="111"/>
      <c r="L986" s="111"/>
      <c r="M986" s="15"/>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row>
    <row r="987" spans="1:35" ht="15.75" hidden="1" customHeight="1" x14ac:dyDescent="0.25">
      <c r="A987" s="15"/>
      <c r="B987" s="111"/>
      <c r="C987" s="111"/>
      <c r="D987" s="111"/>
      <c r="E987" s="111"/>
      <c r="F987" s="111"/>
      <c r="G987" s="111"/>
      <c r="H987" s="111"/>
      <c r="I987" s="111"/>
      <c r="J987" s="111"/>
      <c r="K987" s="111"/>
      <c r="L987" s="111"/>
      <c r="M987" s="15"/>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row>
    <row r="988" spans="1:35" ht="15.75" hidden="1" customHeight="1" x14ac:dyDescent="0.25">
      <c r="A988" s="15"/>
      <c r="B988" s="111"/>
      <c r="C988" s="111"/>
      <c r="D988" s="111"/>
      <c r="E988" s="111"/>
      <c r="F988" s="111"/>
      <c r="G988" s="111"/>
      <c r="H988" s="111"/>
      <c r="I988" s="111"/>
      <c r="J988" s="111"/>
      <c r="K988" s="111"/>
      <c r="L988" s="111"/>
      <c r="M988" s="15"/>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row>
    <row r="989" spans="1:35" ht="15.75" hidden="1" customHeight="1" x14ac:dyDescent="0.25">
      <c r="A989" s="15"/>
      <c r="B989" s="111"/>
      <c r="C989" s="111"/>
      <c r="D989" s="111"/>
      <c r="E989" s="111"/>
      <c r="F989" s="111"/>
      <c r="G989" s="111"/>
      <c r="H989" s="111"/>
      <c r="I989" s="111"/>
      <c r="J989" s="111"/>
      <c r="K989" s="111"/>
      <c r="L989" s="111"/>
      <c r="M989" s="15"/>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row>
    <row r="990" spans="1:35" ht="15.75" hidden="1" customHeight="1" x14ac:dyDescent="0.25">
      <c r="A990" s="15"/>
      <c r="B990" s="111"/>
      <c r="C990" s="111"/>
      <c r="D990" s="111"/>
      <c r="E990" s="111"/>
      <c r="F990" s="111"/>
      <c r="G990" s="111"/>
      <c r="H990" s="111"/>
      <c r="I990" s="111"/>
      <c r="J990" s="111"/>
      <c r="K990" s="111"/>
      <c r="L990" s="111"/>
      <c r="M990" s="15"/>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row>
    <row r="991" spans="1:35" ht="15.75" hidden="1" customHeight="1" x14ac:dyDescent="0.25">
      <c r="A991" s="15"/>
      <c r="B991" s="111"/>
      <c r="C991" s="111"/>
      <c r="D991" s="111"/>
      <c r="E991" s="111"/>
      <c r="F991" s="111"/>
      <c r="G991" s="111"/>
      <c r="H991" s="111"/>
      <c r="I991" s="111"/>
      <c r="J991" s="111"/>
      <c r="K991" s="111"/>
      <c r="L991" s="111"/>
      <c r="M991" s="15"/>
      <c r="N991" s="111"/>
      <c r="O991" s="111"/>
      <c r="P991" s="111"/>
      <c r="Q991" s="111"/>
      <c r="R991" s="111"/>
      <c r="S991" s="111"/>
      <c r="T991" s="111"/>
      <c r="U991" s="111"/>
      <c r="V991" s="111"/>
      <c r="W991" s="111"/>
      <c r="X991" s="111"/>
      <c r="Y991" s="111"/>
      <c r="Z991" s="111"/>
      <c r="AA991" s="111"/>
      <c r="AB991" s="111"/>
      <c r="AC991" s="111"/>
      <c r="AD991" s="111"/>
      <c r="AE991" s="111"/>
      <c r="AF991" s="111"/>
      <c r="AG991" s="111"/>
      <c r="AH991" s="111"/>
      <c r="AI991" s="111"/>
    </row>
    <row r="992" spans="1:35" ht="15.75" hidden="1" customHeight="1" x14ac:dyDescent="0.25">
      <c r="A992" s="15"/>
      <c r="B992" s="111"/>
      <c r="C992" s="111"/>
      <c r="D992" s="111"/>
      <c r="E992" s="111"/>
      <c r="F992" s="111"/>
      <c r="G992" s="111"/>
      <c r="H992" s="111"/>
      <c r="I992" s="111"/>
      <c r="J992" s="111"/>
      <c r="K992" s="111"/>
      <c r="L992" s="111"/>
      <c r="M992" s="15"/>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row>
    <row r="993" spans="1:35" ht="15.75" hidden="1" customHeight="1" x14ac:dyDescent="0.25">
      <c r="A993" s="15"/>
      <c r="B993" s="111"/>
      <c r="C993" s="111"/>
      <c r="D993" s="111"/>
      <c r="E993" s="111"/>
      <c r="F993" s="111"/>
      <c r="G993" s="111"/>
      <c r="H993" s="111"/>
      <c r="I993" s="111"/>
      <c r="J993" s="111"/>
      <c r="K993" s="111"/>
      <c r="L993" s="111"/>
      <c r="M993" s="15"/>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row>
    <row r="994" spans="1:35" ht="15.75" hidden="1" customHeight="1" x14ac:dyDescent="0.25">
      <c r="A994" s="15"/>
      <c r="B994" s="111"/>
      <c r="C994" s="111"/>
      <c r="D994" s="111"/>
      <c r="E994" s="111"/>
      <c r="F994" s="111"/>
      <c r="G994" s="111"/>
      <c r="H994" s="111"/>
      <c r="I994" s="111"/>
      <c r="J994" s="111"/>
      <c r="K994" s="111"/>
      <c r="L994" s="111"/>
      <c r="M994" s="15"/>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row>
    <row r="995" spans="1:35" ht="15.75" hidden="1" customHeight="1" x14ac:dyDescent="0.25">
      <c r="A995" s="15"/>
      <c r="B995" s="111"/>
      <c r="C995" s="111"/>
      <c r="D995" s="111"/>
      <c r="E995" s="111"/>
      <c r="F995" s="111"/>
      <c r="G995" s="111"/>
      <c r="H995" s="111"/>
      <c r="I995" s="111"/>
      <c r="J995" s="111"/>
      <c r="K995" s="111"/>
      <c r="L995" s="111"/>
      <c r="M995" s="15"/>
      <c r="N995" s="111"/>
      <c r="O995" s="111"/>
      <c r="P995" s="111"/>
      <c r="Q995" s="111"/>
      <c r="R995" s="111"/>
      <c r="S995" s="111"/>
      <c r="T995" s="111"/>
      <c r="U995" s="111"/>
      <c r="V995" s="111"/>
      <c r="W995" s="111"/>
      <c r="X995" s="111"/>
      <c r="Y995" s="111"/>
      <c r="Z995" s="111"/>
      <c r="AA995" s="111"/>
      <c r="AB995" s="111"/>
      <c r="AC995" s="111"/>
      <c r="AD995" s="111"/>
      <c r="AE995" s="111"/>
      <c r="AF995" s="111"/>
      <c r="AG995" s="111"/>
      <c r="AH995" s="111"/>
      <c r="AI995" s="111"/>
    </row>
    <row r="996" spans="1:35" ht="15.75" hidden="1" customHeight="1" x14ac:dyDescent="0.25">
      <c r="A996" s="15"/>
      <c r="B996" s="111"/>
      <c r="C996" s="111"/>
      <c r="D996" s="111"/>
      <c r="E996" s="111"/>
      <c r="F996" s="111"/>
      <c r="G996" s="111"/>
      <c r="H996" s="111"/>
      <c r="I996" s="111"/>
      <c r="J996" s="111"/>
      <c r="K996" s="111"/>
      <c r="L996" s="111"/>
      <c r="M996" s="15"/>
      <c r="N996" s="111"/>
      <c r="O996" s="111"/>
      <c r="P996" s="111"/>
      <c r="Q996" s="111"/>
      <c r="R996" s="111"/>
      <c r="S996" s="111"/>
      <c r="T996" s="111"/>
      <c r="U996" s="111"/>
      <c r="V996" s="111"/>
      <c r="W996" s="111"/>
      <c r="X996" s="111"/>
      <c r="Y996" s="111"/>
      <c r="Z996" s="111"/>
      <c r="AA996" s="111"/>
      <c r="AB996" s="111"/>
      <c r="AC996" s="111"/>
      <c r="AD996" s="111"/>
      <c r="AE996" s="111"/>
      <c r="AF996" s="111"/>
      <c r="AG996" s="111"/>
      <c r="AH996" s="111"/>
      <c r="AI996" s="111"/>
    </row>
    <row r="997" spans="1:35" ht="15.75" hidden="1" customHeight="1" x14ac:dyDescent="0.25">
      <c r="A997" s="15"/>
      <c r="B997" s="111"/>
      <c r="C997" s="111"/>
      <c r="D997" s="111"/>
      <c r="E997" s="111"/>
      <c r="F997" s="111"/>
      <c r="G997" s="111"/>
      <c r="H997" s="111"/>
      <c r="I997" s="111"/>
      <c r="J997" s="111"/>
      <c r="K997" s="111"/>
      <c r="L997" s="111"/>
      <c r="M997" s="15"/>
      <c r="N997" s="111"/>
      <c r="O997" s="111"/>
      <c r="P997" s="111"/>
      <c r="Q997" s="111"/>
      <c r="R997" s="111"/>
      <c r="S997" s="111"/>
      <c r="T997" s="111"/>
      <c r="U997" s="111"/>
      <c r="V997" s="111"/>
      <c r="W997" s="111"/>
      <c r="X997" s="111"/>
      <c r="Y997" s="111"/>
      <c r="Z997" s="111"/>
      <c r="AA997" s="111"/>
      <c r="AB997" s="111"/>
      <c r="AC997" s="111"/>
      <c r="AD997" s="111"/>
      <c r="AE997" s="111"/>
      <c r="AF997" s="111"/>
      <c r="AG997" s="111"/>
      <c r="AH997" s="111"/>
      <c r="AI997" s="111"/>
    </row>
    <row r="998" spans="1:35" ht="15.75" hidden="1" customHeight="1" x14ac:dyDescent="0.25">
      <c r="A998" s="15"/>
      <c r="B998" s="111"/>
      <c r="C998" s="111"/>
      <c r="D998" s="111"/>
      <c r="E998" s="111"/>
      <c r="F998" s="111"/>
      <c r="G998" s="111"/>
      <c r="H998" s="111"/>
      <c r="I998" s="111"/>
      <c r="J998" s="111"/>
      <c r="K998" s="111"/>
      <c r="L998" s="111"/>
      <c r="M998" s="15"/>
      <c r="N998" s="111"/>
      <c r="O998" s="111"/>
      <c r="P998" s="111"/>
      <c r="Q998" s="111"/>
      <c r="R998" s="111"/>
      <c r="S998" s="111"/>
      <c r="T998" s="111"/>
      <c r="U998" s="111"/>
      <c r="V998" s="111"/>
      <c r="W998" s="111"/>
      <c r="X998" s="111"/>
      <c r="Y998" s="111"/>
      <c r="Z998" s="111"/>
      <c r="AA998" s="111"/>
      <c r="AB998" s="111"/>
      <c r="AC998" s="111"/>
      <c r="AD998" s="111"/>
      <c r="AE998" s="111"/>
      <c r="AF998" s="111"/>
      <c r="AG998" s="111"/>
      <c r="AH998" s="111"/>
      <c r="AI998" s="111"/>
    </row>
    <row r="999" spans="1:35" ht="15.75" hidden="1" customHeight="1" x14ac:dyDescent="0.25">
      <c r="A999" s="15"/>
      <c r="B999" s="111"/>
      <c r="C999" s="111"/>
      <c r="D999" s="111"/>
      <c r="E999" s="111"/>
      <c r="F999" s="111"/>
      <c r="G999" s="111"/>
      <c r="H999" s="111"/>
      <c r="I999" s="111"/>
      <c r="J999" s="111"/>
      <c r="K999" s="111"/>
      <c r="L999" s="111"/>
      <c r="M999" s="15"/>
      <c r="N999" s="111"/>
      <c r="O999" s="111"/>
      <c r="P999" s="111"/>
      <c r="Q999" s="111"/>
      <c r="R999" s="111"/>
      <c r="S999" s="111"/>
      <c r="T999" s="111"/>
      <c r="U999" s="111"/>
      <c r="V999" s="111"/>
      <c r="W999" s="111"/>
      <c r="X999" s="111"/>
      <c r="Y999" s="111"/>
      <c r="Z999" s="111"/>
      <c r="AA999" s="111"/>
      <c r="AB999" s="111"/>
      <c r="AC999" s="111"/>
      <c r="AD999" s="111"/>
      <c r="AE999" s="111"/>
      <c r="AF999" s="111"/>
      <c r="AG999" s="111"/>
      <c r="AH999" s="111"/>
      <c r="AI999" s="111"/>
    </row>
    <row r="1000" spans="1:35" ht="15.75" hidden="1" customHeight="1" x14ac:dyDescent="0.25">
      <c r="A1000" s="15"/>
      <c r="B1000" s="111"/>
      <c r="C1000" s="111"/>
      <c r="D1000" s="111"/>
      <c r="E1000" s="111"/>
      <c r="F1000" s="111"/>
      <c r="G1000" s="111"/>
      <c r="H1000" s="111"/>
      <c r="I1000" s="111"/>
      <c r="J1000" s="111"/>
      <c r="K1000" s="111"/>
      <c r="L1000" s="111"/>
      <c r="M1000" s="15"/>
      <c r="N1000" s="111"/>
      <c r="O1000" s="111"/>
      <c r="P1000" s="111"/>
      <c r="Q1000" s="111"/>
      <c r="R1000" s="111"/>
      <c r="S1000" s="111"/>
      <c r="T1000" s="111"/>
      <c r="U1000" s="111"/>
      <c r="V1000" s="111"/>
      <c r="W1000" s="111"/>
      <c r="X1000" s="111"/>
      <c r="Y1000" s="111"/>
      <c r="Z1000" s="111"/>
      <c r="AA1000" s="111"/>
      <c r="AB1000" s="111"/>
      <c r="AC1000" s="111"/>
      <c r="AD1000" s="111"/>
      <c r="AE1000" s="111"/>
      <c r="AF1000" s="111"/>
      <c r="AG1000" s="111"/>
      <c r="AH1000" s="111"/>
      <c r="AI1000" s="111"/>
    </row>
  </sheetData>
  <sheetProtection algorithmName="SHA-512" hashValue="czvJZfdhJMq5OXFh7ab+mSInVEC8W1CkLooOWtQb1OBfOQXI0Ob81q55lcqsXU+Ur3gr+vyENd0Cjf4wZRHwtw==" saltValue="Pdd5WDAW+cuyqMt6IXnung==" spinCount="100000" sheet="1" objects="1" scenarios="1"/>
  <mergeCells count="136">
    <mergeCell ref="E176:E177"/>
    <mergeCell ref="F176:F177"/>
    <mergeCell ref="G176:G177"/>
    <mergeCell ref="B72:I72"/>
    <mergeCell ref="E74:I74"/>
    <mergeCell ref="B75:C75"/>
    <mergeCell ref="C107:E107"/>
    <mergeCell ref="F107:L107"/>
    <mergeCell ref="C108:C112"/>
    <mergeCell ref="D108:D112"/>
    <mergeCell ref="C85:D85"/>
    <mergeCell ref="B88:I88"/>
    <mergeCell ref="E91:I91"/>
    <mergeCell ref="B92:C92"/>
    <mergeCell ref="C102:D102"/>
    <mergeCell ref="B105:I105"/>
    <mergeCell ref="B107:B112"/>
    <mergeCell ref="F163:F167"/>
    <mergeCell ref="G163:G167"/>
    <mergeCell ref="H163:H167"/>
    <mergeCell ref="I163:I167"/>
    <mergeCell ref="J163:J167"/>
    <mergeCell ref="H159:H162"/>
    <mergeCell ref="I159:I16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 ref="Q176:Q177"/>
    <mergeCell ref="R176:R177"/>
    <mergeCell ref="S176:S177"/>
    <mergeCell ref="O178:O182"/>
    <mergeCell ref="P178:P182"/>
    <mergeCell ref="Q178:Q182"/>
    <mergeCell ref="R178:R182"/>
    <mergeCell ref="S178:S182"/>
    <mergeCell ref="K163:K167"/>
    <mergeCell ref="L163:L167"/>
    <mergeCell ref="C175:M175"/>
    <mergeCell ref="M176:M177"/>
    <mergeCell ref="N176:N177"/>
    <mergeCell ref="O176:O177"/>
    <mergeCell ref="P176:P177"/>
    <mergeCell ref="H176:H177"/>
    <mergeCell ref="I176:I177"/>
    <mergeCell ref="J176:J177"/>
    <mergeCell ref="K176:K177"/>
    <mergeCell ref="L176:L177"/>
    <mergeCell ref="B172:I172"/>
    <mergeCell ref="B175:B177"/>
    <mergeCell ref="C176:C177"/>
    <mergeCell ref="D176:D177"/>
    <mergeCell ref="J159:J162"/>
    <mergeCell ref="K159:K162"/>
    <mergeCell ref="B155:I155"/>
    <mergeCell ref="B158:B162"/>
    <mergeCell ref="C158:E158"/>
    <mergeCell ref="F158:L158"/>
    <mergeCell ref="C159:C162"/>
    <mergeCell ref="D159:D162"/>
    <mergeCell ref="E159:E162"/>
    <mergeCell ref="L159:L162"/>
    <mergeCell ref="F159:F162"/>
    <mergeCell ref="G159:G162"/>
    <mergeCell ref="H142:H145"/>
    <mergeCell ref="I142:I145"/>
    <mergeCell ref="J142:J145"/>
    <mergeCell ref="K142:K145"/>
    <mergeCell ref="M146:M150"/>
    <mergeCell ref="B138:I138"/>
    <mergeCell ref="B141:B145"/>
    <mergeCell ref="C141:E141"/>
    <mergeCell ref="F141:L141"/>
    <mergeCell ref="C142:C145"/>
    <mergeCell ref="D142:D145"/>
    <mergeCell ref="E142:E145"/>
    <mergeCell ref="L142:L145"/>
    <mergeCell ref="K146:K150"/>
    <mergeCell ref="L146:L150"/>
    <mergeCell ref="F142:F145"/>
    <mergeCell ref="G142:G145"/>
    <mergeCell ref="F146:F150"/>
    <mergeCell ref="G146:G150"/>
    <mergeCell ref="H146:H150"/>
    <mergeCell ref="I146:I150"/>
    <mergeCell ref="J146:J150"/>
    <mergeCell ref="K129:K133"/>
    <mergeCell ref="L129:L133"/>
    <mergeCell ref="E125:E128"/>
    <mergeCell ref="F125:F128"/>
    <mergeCell ref="F129:F133"/>
    <mergeCell ref="G129:G133"/>
    <mergeCell ref="H129:H133"/>
    <mergeCell ref="I129:I133"/>
    <mergeCell ref="J129:J133"/>
    <mergeCell ref="G125:G128"/>
    <mergeCell ref="H125:H128"/>
    <mergeCell ref="I125:I128"/>
    <mergeCell ref="J125:J128"/>
    <mergeCell ref="K125:K128"/>
    <mergeCell ref="L125:L128"/>
    <mergeCell ref="I108:I112"/>
    <mergeCell ref="B122:I122"/>
    <mergeCell ref="B124:B128"/>
    <mergeCell ref="C124:E124"/>
    <mergeCell ref="F124:L124"/>
    <mergeCell ref="C125:C128"/>
    <mergeCell ref="D125:D128"/>
    <mergeCell ref="G108:G112"/>
    <mergeCell ref="H108:H112"/>
    <mergeCell ref="J108:J112"/>
    <mergeCell ref="K108:K112"/>
    <mergeCell ref="L108:L112"/>
    <mergeCell ref="E108:E112"/>
    <mergeCell ref="F108:F112"/>
    <mergeCell ref="F113:F117"/>
    <mergeCell ref="G113:G117"/>
    <mergeCell ref="H113:H117"/>
    <mergeCell ref="I113:I117"/>
    <mergeCell ref="J113:J117"/>
    <mergeCell ref="K113:K117"/>
    <mergeCell ref="L113:L117"/>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88" t="s">
        <v>0</v>
      </c>
      <c r="K2" s="389"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90" t="s">
        <v>2</v>
      </c>
      <c r="K3" s="391">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88" t="s">
        <v>3</v>
      </c>
      <c r="K4" s="392">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88" t="s">
        <v>4</v>
      </c>
      <c r="K5" s="389" t="s">
        <v>1247</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50.25"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50"/>
      <c r="B8" s="151"/>
      <c r="C8" s="150"/>
      <c r="D8" s="150"/>
      <c r="E8" s="150"/>
      <c r="F8" s="150"/>
      <c r="G8" s="150"/>
      <c r="H8" s="150"/>
      <c r="I8" s="150"/>
      <c r="J8" s="150"/>
      <c r="K8" s="150"/>
      <c r="L8" s="150"/>
      <c r="M8" s="150"/>
      <c r="N8" s="150"/>
      <c r="O8" s="150"/>
      <c r="P8" s="150"/>
      <c r="Q8" s="150"/>
      <c r="R8" s="150"/>
      <c r="S8" s="150"/>
      <c r="T8" s="150"/>
      <c r="U8" s="150"/>
      <c r="V8" s="150"/>
      <c r="W8" s="150"/>
      <c r="X8" s="150"/>
      <c r="Y8" s="150"/>
      <c r="Z8" s="150"/>
    </row>
    <row r="9" spans="1:26" ht="30.75" customHeight="1" x14ac:dyDescent="0.25">
      <c r="A9" s="152"/>
      <c r="B9" s="489" t="s">
        <v>12</v>
      </c>
      <c r="C9" s="444"/>
      <c r="D9" s="490" t="str">
        <f>'PDI-01'!E13</f>
        <v>Gestión y Sostenibilidad Institucional</v>
      </c>
      <c r="E9" s="413"/>
      <c r="F9" s="413"/>
      <c r="G9" s="413"/>
      <c r="H9" s="413"/>
      <c r="I9" s="413"/>
      <c r="J9" s="413"/>
      <c r="K9" s="413"/>
      <c r="L9" s="414"/>
      <c r="M9" s="152"/>
      <c r="N9" s="152"/>
      <c r="O9" s="152"/>
      <c r="P9" s="152"/>
      <c r="Q9" s="152"/>
      <c r="R9" s="152"/>
      <c r="S9" s="152"/>
      <c r="T9" s="152"/>
      <c r="U9" s="152"/>
      <c r="V9" s="152"/>
      <c r="W9" s="152"/>
      <c r="X9" s="152"/>
      <c r="Y9" s="152"/>
      <c r="Z9" s="152"/>
    </row>
    <row r="10" spans="1:26" ht="6.75" customHeight="1" x14ac:dyDescent="0.25">
      <c r="A10" s="152"/>
      <c r="B10" s="153"/>
      <c r="C10" s="153"/>
      <c r="D10" s="50"/>
      <c r="E10" s="50"/>
      <c r="F10" s="50"/>
      <c r="G10" s="50"/>
      <c r="H10" s="50"/>
      <c r="I10" s="50"/>
      <c r="J10" s="50"/>
      <c r="K10" s="50"/>
      <c r="L10" s="50"/>
      <c r="M10" s="152"/>
      <c r="N10" s="152"/>
      <c r="O10" s="152"/>
      <c r="P10" s="152"/>
      <c r="Q10" s="152"/>
      <c r="R10" s="152"/>
      <c r="S10" s="152"/>
      <c r="T10" s="152"/>
      <c r="U10" s="152"/>
      <c r="V10" s="152"/>
      <c r="W10" s="152"/>
      <c r="X10" s="152"/>
      <c r="Y10" s="152"/>
      <c r="Z10" s="152"/>
    </row>
    <row r="11" spans="1:26" ht="30.75" customHeight="1" x14ac:dyDescent="0.25">
      <c r="A11" s="152"/>
      <c r="B11" s="489" t="s">
        <v>16</v>
      </c>
      <c r="C11" s="444"/>
      <c r="D11" s="490" t="str">
        <f>'PDI-01'!E15</f>
        <v>Gestión del Desarrollo Humano y Organizacional</v>
      </c>
      <c r="E11" s="413"/>
      <c r="F11" s="413"/>
      <c r="G11" s="413"/>
      <c r="H11" s="413"/>
      <c r="I11" s="413"/>
      <c r="J11" s="413"/>
      <c r="K11" s="413"/>
      <c r="L11" s="414"/>
      <c r="M11" s="152"/>
      <c r="N11" s="152"/>
      <c r="O11" s="152"/>
      <c r="P11" s="152"/>
      <c r="Q11" s="152"/>
      <c r="R11" s="152"/>
      <c r="S11" s="152"/>
      <c r="T11" s="152"/>
      <c r="U11" s="152"/>
      <c r="V11" s="152"/>
      <c r="W11" s="152"/>
      <c r="X11" s="152"/>
      <c r="Y11" s="152"/>
      <c r="Z11" s="152"/>
    </row>
    <row r="12" spans="1:26" ht="6.75" customHeight="1" x14ac:dyDescent="0.25">
      <c r="A12" s="152"/>
      <c r="B12" s="154"/>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ht="30.75" customHeight="1" x14ac:dyDescent="0.25">
      <c r="A13" s="152"/>
      <c r="B13" s="489" t="s">
        <v>8</v>
      </c>
      <c r="C13" s="444"/>
      <c r="D13" s="490" t="str">
        <f>'PDI-01'!E11</f>
        <v>Modernización y Desarrollo Organizacional (PDI2028 – GSI - 36)</v>
      </c>
      <c r="E13" s="413"/>
      <c r="F13" s="413"/>
      <c r="G13" s="413"/>
      <c r="H13" s="413"/>
      <c r="I13" s="413"/>
      <c r="J13" s="413"/>
      <c r="K13" s="413"/>
      <c r="L13" s="414"/>
      <c r="M13" s="152"/>
      <c r="N13" s="152"/>
      <c r="O13" s="152"/>
      <c r="P13" s="152"/>
      <c r="Q13" s="152"/>
      <c r="R13" s="152"/>
      <c r="S13" s="152"/>
      <c r="T13" s="152"/>
      <c r="U13" s="152"/>
      <c r="V13" s="152"/>
      <c r="W13" s="152"/>
      <c r="X13" s="152"/>
      <c r="Y13" s="152"/>
      <c r="Z13" s="152"/>
    </row>
    <row r="14" spans="1:26" ht="22.5" customHeight="1" x14ac:dyDescent="0.3">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75.75" customHeight="1" x14ac:dyDescent="0.3">
      <c r="A15" s="155"/>
      <c r="B15" s="423" t="s">
        <v>238</v>
      </c>
      <c r="C15" s="414"/>
      <c r="D15" s="442" t="s">
        <v>239</v>
      </c>
      <c r="E15" s="413"/>
      <c r="F15" s="413"/>
      <c r="G15" s="413"/>
      <c r="H15" s="413"/>
      <c r="I15" s="413"/>
      <c r="J15" s="413"/>
      <c r="K15" s="413"/>
      <c r="L15" s="414"/>
      <c r="M15" s="155"/>
      <c r="N15" s="155"/>
      <c r="O15" s="155"/>
      <c r="P15" s="155"/>
      <c r="Q15" s="155"/>
      <c r="R15" s="155"/>
      <c r="S15" s="155"/>
      <c r="T15" s="155"/>
      <c r="U15" s="155"/>
      <c r="V15" s="155"/>
      <c r="W15" s="155"/>
      <c r="X15" s="155"/>
      <c r="Y15" s="155"/>
      <c r="Z15" s="155"/>
    </row>
    <row r="16" spans="1:26" ht="22.5" customHeight="1" x14ac:dyDescent="0.3">
      <c r="A16" s="155"/>
      <c r="B16" s="415" t="s">
        <v>240</v>
      </c>
      <c r="C16" s="413"/>
      <c r="D16" s="413"/>
      <c r="E16" s="413"/>
      <c r="F16" s="413"/>
      <c r="G16" s="413"/>
      <c r="H16" s="413"/>
      <c r="I16" s="413"/>
      <c r="J16" s="413"/>
      <c r="K16" s="413"/>
      <c r="L16" s="414"/>
      <c r="M16" s="155"/>
      <c r="N16" s="155"/>
      <c r="O16" s="155"/>
      <c r="P16" s="155"/>
      <c r="Q16" s="155"/>
      <c r="R16" s="155"/>
      <c r="S16" s="155"/>
      <c r="T16" s="155"/>
      <c r="U16" s="155"/>
      <c r="V16" s="155"/>
      <c r="W16" s="155"/>
      <c r="X16" s="155"/>
      <c r="Y16" s="155"/>
      <c r="Z16" s="155"/>
    </row>
    <row r="17" spans="1:26" ht="15" customHeight="1" x14ac:dyDescent="0.3">
      <c r="A17" s="155"/>
      <c r="B17" s="57"/>
      <c r="C17" s="57"/>
      <c r="D17" s="57"/>
      <c r="E17" s="57"/>
      <c r="F17" s="57"/>
      <c r="G17" s="57"/>
      <c r="H17" s="57"/>
      <c r="I17" s="57"/>
      <c r="J17" s="57"/>
      <c r="K17" s="57"/>
      <c r="L17" s="57"/>
      <c r="M17" s="155"/>
      <c r="N17" s="155"/>
      <c r="O17" s="155"/>
      <c r="P17" s="155"/>
      <c r="Q17" s="155"/>
      <c r="R17" s="155"/>
      <c r="S17" s="155"/>
      <c r="T17" s="155"/>
      <c r="U17" s="155"/>
      <c r="V17" s="155"/>
      <c r="W17" s="155"/>
      <c r="X17" s="155"/>
      <c r="Y17" s="155"/>
      <c r="Z17" s="155"/>
    </row>
    <row r="18" spans="1:26" ht="35.25" customHeight="1" x14ac:dyDescent="0.3">
      <c r="A18" s="155"/>
      <c r="B18" s="491" t="s">
        <v>241</v>
      </c>
      <c r="C18" s="492"/>
      <c r="D18" s="492"/>
      <c r="E18" s="492"/>
      <c r="F18" s="492"/>
      <c r="G18" s="492"/>
      <c r="H18" s="492"/>
      <c r="I18" s="492"/>
      <c r="J18" s="492"/>
      <c r="K18" s="492"/>
      <c r="L18" s="493"/>
      <c r="M18" s="155"/>
      <c r="N18" s="155"/>
      <c r="O18" s="155"/>
      <c r="P18" s="155"/>
      <c r="Q18" s="155"/>
      <c r="R18" s="155"/>
      <c r="S18" s="155"/>
      <c r="T18" s="155"/>
      <c r="U18" s="155"/>
      <c r="V18" s="155"/>
      <c r="W18" s="155"/>
      <c r="X18" s="155"/>
      <c r="Y18" s="155"/>
      <c r="Z18" s="155"/>
    </row>
    <row r="19" spans="1:26" ht="21.75" customHeight="1" x14ac:dyDescent="0.3">
      <c r="A19" s="155"/>
      <c r="B19" s="156"/>
      <c r="C19" s="156"/>
      <c r="D19" s="156"/>
      <c r="E19" s="156"/>
      <c r="F19" s="156"/>
      <c r="G19" s="156"/>
      <c r="H19" s="156"/>
      <c r="I19" s="156"/>
      <c r="J19" s="156"/>
      <c r="K19" s="156"/>
      <c r="L19" s="155"/>
      <c r="M19" s="155"/>
      <c r="N19" s="155"/>
      <c r="O19" s="155"/>
      <c r="P19" s="155"/>
      <c r="Q19" s="155"/>
      <c r="R19" s="155"/>
      <c r="S19" s="155"/>
      <c r="T19" s="155"/>
      <c r="U19" s="155"/>
      <c r="V19" s="155"/>
      <c r="W19" s="155"/>
      <c r="X19" s="155"/>
      <c r="Y19" s="155"/>
      <c r="Z19" s="155"/>
    </row>
    <row r="20" spans="1:26" ht="33.75" customHeight="1" x14ac:dyDescent="0.3">
      <c r="A20" s="155"/>
      <c r="B20" s="155"/>
      <c r="C20" s="58"/>
      <c r="D20" s="494" t="s">
        <v>242</v>
      </c>
      <c r="E20" s="413"/>
      <c r="F20" s="414"/>
      <c r="G20" s="494" t="s">
        <v>243</v>
      </c>
      <c r="H20" s="413"/>
      <c r="I20" s="414"/>
      <c r="J20" s="494" t="s">
        <v>244</v>
      </c>
      <c r="K20" s="414"/>
      <c r="L20" s="495" t="s">
        <v>245</v>
      </c>
      <c r="M20" s="155"/>
      <c r="N20" s="155"/>
      <c r="O20" s="155"/>
      <c r="P20" s="155"/>
      <c r="Q20" s="155"/>
      <c r="R20" s="155"/>
      <c r="S20" s="155"/>
      <c r="T20" s="155"/>
      <c r="U20" s="155"/>
      <c r="V20" s="155"/>
      <c r="W20" s="155"/>
      <c r="X20" s="155"/>
      <c r="Y20" s="155"/>
      <c r="Z20" s="155"/>
    </row>
    <row r="21" spans="1:26" ht="15.75" customHeight="1" x14ac:dyDescent="0.3">
      <c r="A21" s="155"/>
      <c r="B21" s="157"/>
      <c r="C21" s="157"/>
      <c r="D21" s="41" t="s">
        <v>246</v>
      </c>
      <c r="E21" s="41" t="s">
        <v>247</v>
      </c>
      <c r="F21" s="41" t="s">
        <v>248</v>
      </c>
      <c r="G21" s="158" t="s">
        <v>249</v>
      </c>
      <c r="H21" s="158" t="s">
        <v>250</v>
      </c>
      <c r="I21" s="158" t="s">
        <v>251</v>
      </c>
      <c r="J21" s="158" t="s">
        <v>252</v>
      </c>
      <c r="K21" s="158" t="s">
        <v>253</v>
      </c>
      <c r="L21" s="432"/>
      <c r="M21" s="155"/>
      <c r="N21" s="155"/>
      <c r="O21" s="155"/>
      <c r="P21" s="155"/>
      <c r="Q21" s="155"/>
      <c r="R21" s="155"/>
      <c r="S21" s="155"/>
      <c r="T21" s="155"/>
      <c r="U21" s="155"/>
      <c r="V21" s="155"/>
      <c r="W21" s="155"/>
      <c r="X21" s="155"/>
      <c r="Y21" s="155"/>
      <c r="Z21" s="155"/>
    </row>
    <row r="22" spans="1:26" ht="15.75" customHeight="1" x14ac:dyDescent="0.3">
      <c r="A22" s="155"/>
      <c r="B22" s="41" t="s">
        <v>254</v>
      </c>
      <c r="C22" s="159" t="s">
        <v>255</v>
      </c>
      <c r="D22" s="160"/>
      <c r="E22" s="160"/>
      <c r="F22" s="160" t="s">
        <v>256</v>
      </c>
      <c r="G22" s="160"/>
      <c r="H22" s="160"/>
      <c r="I22" s="160"/>
      <c r="J22" s="160"/>
      <c r="K22" s="160"/>
      <c r="L22" s="63"/>
      <c r="M22" s="155"/>
      <c r="N22" s="155"/>
      <c r="O22" s="155"/>
      <c r="P22" s="155"/>
      <c r="Q22" s="155"/>
      <c r="R22" s="155"/>
      <c r="S22" s="155"/>
      <c r="T22" s="155"/>
      <c r="U22" s="155"/>
      <c r="V22" s="155"/>
      <c r="W22" s="155"/>
      <c r="X22" s="155"/>
      <c r="Y22" s="155"/>
      <c r="Z22" s="155"/>
    </row>
    <row r="23" spans="1:26" ht="15.75" customHeight="1" x14ac:dyDescent="0.3">
      <c r="A23" s="155"/>
      <c r="B23" s="430" t="s">
        <v>257</v>
      </c>
      <c r="C23" s="161" t="s">
        <v>258</v>
      </c>
      <c r="D23" s="160"/>
      <c r="E23" s="160"/>
      <c r="F23" s="160" t="s">
        <v>256</v>
      </c>
      <c r="G23" s="160"/>
      <c r="H23" s="160"/>
      <c r="I23" s="160"/>
      <c r="J23" s="162"/>
      <c r="K23" s="160"/>
      <c r="L23" s="63"/>
      <c r="M23" s="155"/>
      <c r="N23" s="155"/>
      <c r="O23" s="155"/>
      <c r="P23" s="155"/>
      <c r="Q23" s="155"/>
      <c r="R23" s="155"/>
      <c r="S23" s="155"/>
      <c r="T23" s="155"/>
      <c r="U23" s="155"/>
      <c r="V23" s="155"/>
      <c r="W23" s="155"/>
      <c r="X23" s="155"/>
      <c r="Y23" s="155"/>
      <c r="Z23" s="155"/>
    </row>
    <row r="24" spans="1:26" ht="15.75" customHeight="1" x14ac:dyDescent="0.3">
      <c r="A24" s="155"/>
      <c r="B24" s="431"/>
      <c r="C24" s="159" t="s">
        <v>259</v>
      </c>
      <c r="D24" s="160"/>
      <c r="E24" s="160"/>
      <c r="F24" s="160" t="s">
        <v>256</v>
      </c>
      <c r="G24" s="160"/>
      <c r="H24" s="160"/>
      <c r="I24" s="160"/>
      <c r="J24" s="160"/>
      <c r="K24" s="160"/>
      <c r="L24" s="63"/>
      <c r="M24" s="155"/>
      <c r="N24" s="155"/>
      <c r="O24" s="155"/>
      <c r="P24" s="155"/>
      <c r="Q24" s="155"/>
      <c r="R24" s="155"/>
      <c r="S24" s="155"/>
      <c r="T24" s="155"/>
      <c r="U24" s="155"/>
      <c r="V24" s="155"/>
      <c r="W24" s="155"/>
      <c r="X24" s="155"/>
      <c r="Y24" s="155"/>
      <c r="Z24" s="155"/>
    </row>
    <row r="25" spans="1:26" ht="15.75" customHeight="1" x14ac:dyDescent="0.3">
      <c r="A25" s="155"/>
      <c r="B25" s="432"/>
      <c r="C25" s="159" t="s">
        <v>260</v>
      </c>
      <c r="D25" s="162"/>
      <c r="E25" s="162"/>
      <c r="F25" s="160" t="s">
        <v>256</v>
      </c>
      <c r="G25" s="162"/>
      <c r="H25" s="162"/>
      <c r="I25" s="162"/>
      <c r="J25" s="162"/>
      <c r="K25" s="162"/>
      <c r="L25" s="63"/>
      <c r="M25" s="155"/>
      <c r="N25" s="155"/>
      <c r="O25" s="155"/>
      <c r="P25" s="155"/>
      <c r="Q25" s="155"/>
      <c r="R25" s="155"/>
      <c r="S25" s="155"/>
      <c r="T25" s="155"/>
      <c r="U25" s="155"/>
      <c r="V25" s="155"/>
      <c r="W25" s="155"/>
      <c r="X25" s="155"/>
      <c r="Y25" s="155"/>
      <c r="Z25" s="155"/>
    </row>
    <row r="26" spans="1:26" ht="15.75" customHeight="1" x14ac:dyDescent="0.3">
      <c r="A26" s="155"/>
      <c r="B26" s="430" t="s">
        <v>261</v>
      </c>
      <c r="C26" s="159" t="s">
        <v>262</v>
      </c>
      <c r="D26" s="162"/>
      <c r="E26" s="162"/>
      <c r="F26" s="160" t="s">
        <v>256</v>
      </c>
      <c r="G26" s="162"/>
      <c r="H26" s="162"/>
      <c r="I26" s="162"/>
      <c r="J26" s="162"/>
      <c r="K26" s="162"/>
      <c r="L26" s="63"/>
      <c r="M26" s="155"/>
      <c r="N26" s="155"/>
      <c r="O26" s="155"/>
      <c r="P26" s="155"/>
      <c r="Q26" s="155"/>
      <c r="R26" s="155"/>
      <c r="S26" s="155"/>
      <c r="T26" s="155"/>
      <c r="U26" s="155"/>
      <c r="V26" s="155"/>
      <c r="W26" s="155"/>
      <c r="X26" s="155"/>
      <c r="Y26" s="155"/>
      <c r="Z26" s="155"/>
    </row>
    <row r="27" spans="1:26" ht="15.75" customHeight="1" x14ac:dyDescent="0.3">
      <c r="A27" s="155"/>
      <c r="B27" s="445"/>
      <c r="C27" s="159" t="s">
        <v>263</v>
      </c>
      <c r="D27" s="162"/>
      <c r="E27" s="162"/>
      <c r="F27" s="160" t="s">
        <v>256</v>
      </c>
      <c r="G27" s="162"/>
      <c r="H27" s="162"/>
      <c r="I27" s="162"/>
      <c r="J27" s="162"/>
      <c r="K27" s="162"/>
      <c r="L27" s="63"/>
      <c r="M27" s="155"/>
      <c r="N27" s="155"/>
      <c r="O27" s="155"/>
      <c r="P27" s="155"/>
      <c r="Q27" s="155"/>
      <c r="R27" s="155"/>
      <c r="S27" s="155"/>
      <c r="T27" s="155"/>
      <c r="U27" s="155"/>
      <c r="V27" s="155"/>
      <c r="W27" s="155"/>
      <c r="X27" s="155"/>
      <c r="Y27" s="155"/>
      <c r="Z27" s="155"/>
    </row>
    <row r="28" spans="1:26" ht="15.75" customHeight="1" x14ac:dyDescent="0.3">
      <c r="A28" s="155"/>
      <c r="B28" s="430" t="s">
        <v>264</v>
      </c>
      <c r="C28" s="163" t="s">
        <v>265</v>
      </c>
      <c r="D28" s="162"/>
      <c r="E28" s="162"/>
      <c r="F28" s="160" t="s">
        <v>256</v>
      </c>
      <c r="G28" s="162"/>
      <c r="H28" s="162"/>
      <c r="I28" s="162"/>
      <c r="J28" s="162"/>
      <c r="K28" s="162"/>
      <c r="L28" s="63"/>
      <c r="M28" s="155"/>
      <c r="N28" s="155"/>
      <c r="O28" s="155"/>
      <c r="P28" s="155"/>
      <c r="Q28" s="155"/>
      <c r="R28" s="155"/>
      <c r="S28" s="155"/>
      <c r="T28" s="155"/>
      <c r="U28" s="155"/>
      <c r="V28" s="155"/>
      <c r="W28" s="155"/>
      <c r="X28" s="155"/>
      <c r="Y28" s="155"/>
      <c r="Z28" s="155"/>
    </row>
    <row r="29" spans="1:26" ht="20.25" customHeight="1" x14ac:dyDescent="0.3">
      <c r="A29" s="155"/>
      <c r="B29" s="432"/>
      <c r="C29" s="159" t="s">
        <v>266</v>
      </c>
      <c r="D29" s="162"/>
      <c r="E29" s="162"/>
      <c r="F29" s="160" t="s">
        <v>256</v>
      </c>
      <c r="G29" s="162"/>
      <c r="H29" s="162"/>
      <c r="I29" s="162"/>
      <c r="J29" s="162"/>
      <c r="K29" s="162"/>
      <c r="L29" s="63"/>
      <c r="M29" s="155"/>
      <c r="N29" s="155"/>
      <c r="O29" s="155"/>
      <c r="P29" s="155"/>
      <c r="Q29" s="155"/>
      <c r="R29" s="155"/>
      <c r="S29" s="155"/>
      <c r="T29" s="155"/>
      <c r="U29" s="155"/>
      <c r="V29" s="155"/>
      <c r="W29" s="155"/>
      <c r="X29" s="155"/>
      <c r="Y29" s="155"/>
      <c r="Z29" s="155"/>
    </row>
    <row r="30" spans="1:26" ht="16.5" customHeight="1" x14ac:dyDescent="0.3">
      <c r="A30" s="155"/>
      <c r="B30" s="41" t="s">
        <v>267</v>
      </c>
      <c r="C30" s="159" t="s">
        <v>268</v>
      </c>
      <c r="D30" s="162"/>
      <c r="E30" s="162"/>
      <c r="F30" s="160" t="s">
        <v>256</v>
      </c>
      <c r="G30" s="162"/>
      <c r="H30" s="162"/>
      <c r="I30" s="162"/>
      <c r="J30" s="162"/>
      <c r="K30" s="162"/>
      <c r="L30" s="63"/>
      <c r="M30" s="155"/>
      <c r="N30" s="155"/>
      <c r="O30" s="155"/>
      <c r="P30" s="155"/>
      <c r="Q30" s="155"/>
      <c r="R30" s="155"/>
      <c r="S30" s="155"/>
      <c r="T30" s="155"/>
      <c r="U30" s="155"/>
      <c r="V30" s="155"/>
      <c r="W30" s="155"/>
      <c r="X30" s="155"/>
      <c r="Y30" s="155"/>
      <c r="Z30" s="155"/>
    </row>
    <row r="31" spans="1:26" ht="59.25" customHeight="1" x14ac:dyDescent="0.3">
      <c r="A31" s="155"/>
      <c r="B31" s="481" t="s">
        <v>269</v>
      </c>
      <c r="C31" s="163" t="s">
        <v>270</v>
      </c>
      <c r="D31" s="162"/>
      <c r="E31" s="162"/>
      <c r="F31" s="160" t="s">
        <v>256</v>
      </c>
      <c r="G31" s="162"/>
      <c r="H31" s="162"/>
      <c r="I31" s="162"/>
      <c r="J31" s="162"/>
      <c r="K31" s="162"/>
      <c r="L31" s="63"/>
      <c r="M31" s="155"/>
      <c r="N31" s="155"/>
      <c r="O31" s="155"/>
      <c r="P31" s="155"/>
      <c r="Q31" s="155"/>
      <c r="R31" s="155"/>
      <c r="S31" s="155"/>
      <c r="T31" s="155"/>
      <c r="U31" s="155"/>
      <c r="V31" s="155"/>
      <c r="W31" s="155"/>
      <c r="X31" s="155"/>
      <c r="Y31" s="155"/>
      <c r="Z31" s="155"/>
    </row>
    <row r="32" spans="1:26" ht="125.25" customHeight="1" x14ac:dyDescent="0.3">
      <c r="A32" s="155"/>
      <c r="B32" s="431"/>
      <c r="C32" s="163" t="s">
        <v>271</v>
      </c>
      <c r="D32" s="162"/>
      <c r="E32" s="162"/>
      <c r="F32" s="160" t="s">
        <v>256</v>
      </c>
      <c r="G32" s="162"/>
      <c r="H32" s="162"/>
      <c r="I32" s="162"/>
      <c r="J32" s="162"/>
      <c r="K32" s="162"/>
      <c r="L32" s="63"/>
      <c r="M32" s="155"/>
      <c r="N32" s="155"/>
      <c r="O32" s="155"/>
      <c r="P32" s="155"/>
      <c r="Q32" s="155"/>
      <c r="R32" s="155"/>
      <c r="S32" s="155"/>
      <c r="T32" s="155"/>
      <c r="U32" s="155"/>
      <c r="V32" s="155"/>
      <c r="W32" s="155"/>
      <c r="X32" s="155"/>
      <c r="Y32" s="155"/>
      <c r="Z32" s="155"/>
    </row>
    <row r="33" spans="1:26" ht="15.75" customHeight="1" x14ac:dyDescent="0.3">
      <c r="A33" s="155"/>
      <c r="B33" s="431"/>
      <c r="C33" s="163" t="s">
        <v>272</v>
      </c>
      <c r="D33" s="162"/>
      <c r="E33" s="162"/>
      <c r="F33" s="160" t="s">
        <v>256</v>
      </c>
      <c r="G33" s="162"/>
      <c r="H33" s="162"/>
      <c r="I33" s="162"/>
      <c r="J33" s="162"/>
      <c r="K33" s="162"/>
      <c r="L33" s="63"/>
      <c r="M33" s="155"/>
      <c r="N33" s="155"/>
      <c r="O33" s="155"/>
      <c r="P33" s="155"/>
      <c r="Q33" s="155"/>
      <c r="R33" s="155"/>
      <c r="S33" s="155"/>
      <c r="T33" s="155"/>
      <c r="U33" s="155"/>
      <c r="V33" s="155"/>
      <c r="W33" s="155"/>
      <c r="X33" s="155"/>
      <c r="Y33" s="155"/>
      <c r="Z33" s="155"/>
    </row>
    <row r="34" spans="1:26" ht="70.5" customHeight="1" x14ac:dyDescent="0.3">
      <c r="A34" s="155"/>
      <c r="B34" s="432"/>
      <c r="C34" s="163" t="s">
        <v>273</v>
      </c>
      <c r="D34" s="162"/>
      <c r="E34" s="162"/>
      <c r="F34" s="160" t="s">
        <v>256</v>
      </c>
      <c r="G34" s="162"/>
      <c r="H34" s="162"/>
      <c r="I34" s="162"/>
      <c r="J34" s="162"/>
      <c r="K34" s="162"/>
      <c r="L34" s="63"/>
      <c r="M34" s="155"/>
      <c r="N34" s="155"/>
      <c r="O34" s="155"/>
      <c r="P34" s="155"/>
      <c r="Q34" s="155"/>
      <c r="R34" s="155"/>
      <c r="S34" s="155"/>
      <c r="T34" s="155"/>
      <c r="U34" s="155"/>
      <c r="V34" s="155"/>
      <c r="W34" s="155"/>
      <c r="X34" s="155"/>
      <c r="Y34" s="155"/>
      <c r="Z34" s="155"/>
    </row>
    <row r="35" spans="1:26" ht="15.75" customHeight="1" x14ac:dyDescent="0.3">
      <c r="A35" s="155"/>
      <c r="B35" s="164"/>
      <c r="C35" s="58"/>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31.5" customHeight="1" x14ac:dyDescent="0.3">
      <c r="A36" s="155"/>
      <c r="B36" s="488" t="s">
        <v>274</v>
      </c>
      <c r="C36" s="413"/>
      <c r="D36" s="413"/>
      <c r="E36" s="413"/>
      <c r="F36" s="413"/>
      <c r="G36" s="413"/>
      <c r="H36" s="414"/>
      <c r="I36" s="155"/>
      <c r="J36" s="496"/>
      <c r="K36" s="410"/>
      <c r="L36" s="411"/>
      <c r="M36" s="155"/>
      <c r="N36" s="155"/>
      <c r="O36" s="155"/>
      <c r="P36" s="155"/>
      <c r="Q36" s="155"/>
      <c r="R36" s="155"/>
      <c r="S36" s="155"/>
      <c r="T36" s="155"/>
      <c r="U36" s="155"/>
      <c r="V36" s="155"/>
      <c r="W36" s="155"/>
      <c r="X36" s="155"/>
      <c r="Y36" s="155"/>
      <c r="Z36" s="155"/>
    </row>
    <row r="37" spans="1:26" ht="34.5" customHeight="1" x14ac:dyDescent="0.3">
      <c r="A37" s="155"/>
      <c r="B37" s="155"/>
      <c r="C37" s="58"/>
      <c r="D37" s="155"/>
      <c r="E37" s="155"/>
      <c r="F37" s="155"/>
      <c r="G37" s="155"/>
      <c r="H37" s="155"/>
      <c r="I37" s="155"/>
      <c r="J37" s="18"/>
      <c r="K37" s="18"/>
      <c r="L37" s="18"/>
      <c r="M37" s="155"/>
      <c r="N37" s="155"/>
      <c r="O37" s="155"/>
      <c r="P37" s="155"/>
      <c r="Q37" s="155"/>
      <c r="R37" s="155"/>
      <c r="S37" s="155"/>
      <c r="T37" s="155"/>
      <c r="U37" s="155"/>
      <c r="V37" s="155"/>
      <c r="W37" s="155"/>
      <c r="X37" s="155"/>
      <c r="Y37" s="155"/>
      <c r="Z37" s="155"/>
    </row>
    <row r="38" spans="1:26" ht="50.25" customHeight="1" x14ac:dyDescent="0.3">
      <c r="A38" s="155"/>
      <c r="B38" s="498" t="s">
        <v>275</v>
      </c>
      <c r="C38" s="413"/>
      <c r="D38" s="413"/>
      <c r="E38" s="413"/>
      <c r="F38" s="413"/>
      <c r="G38" s="414"/>
      <c r="H38" s="162"/>
      <c r="I38" s="155"/>
      <c r="J38" s="497"/>
      <c r="K38" s="411"/>
      <c r="L38" s="18"/>
      <c r="M38" s="155"/>
      <c r="N38" s="155"/>
      <c r="O38" s="155"/>
      <c r="P38" s="155"/>
      <c r="Q38" s="155"/>
      <c r="R38" s="155"/>
      <c r="S38" s="155"/>
      <c r="T38" s="155"/>
      <c r="U38" s="155"/>
      <c r="V38" s="155"/>
      <c r="W38" s="155"/>
      <c r="X38" s="155"/>
      <c r="Y38" s="155"/>
      <c r="Z38" s="155"/>
    </row>
    <row r="39" spans="1:26" ht="30.75" customHeight="1" x14ac:dyDescent="0.3">
      <c r="A39" s="155"/>
      <c r="B39" s="498" t="s">
        <v>276</v>
      </c>
      <c r="C39" s="413"/>
      <c r="D39" s="413"/>
      <c r="E39" s="413"/>
      <c r="F39" s="413"/>
      <c r="G39" s="414"/>
      <c r="H39" s="162"/>
      <c r="I39" s="155"/>
      <c r="J39" s="497"/>
      <c r="K39" s="411"/>
      <c r="L39" s="18"/>
      <c r="M39" s="155"/>
      <c r="N39" s="155"/>
      <c r="O39" s="155"/>
      <c r="P39" s="155"/>
      <c r="Q39" s="155"/>
      <c r="R39" s="155"/>
      <c r="S39" s="155"/>
      <c r="T39" s="155"/>
      <c r="U39" s="155"/>
      <c r="V39" s="155"/>
      <c r="W39" s="155"/>
      <c r="X39" s="155"/>
      <c r="Y39" s="155"/>
      <c r="Z39" s="155"/>
    </row>
    <row r="40" spans="1:26" ht="33.75" customHeight="1" x14ac:dyDescent="0.3">
      <c r="A40" s="155"/>
      <c r="B40" s="498" t="s">
        <v>277</v>
      </c>
      <c r="C40" s="413"/>
      <c r="D40" s="413"/>
      <c r="E40" s="413"/>
      <c r="F40" s="413"/>
      <c r="G40" s="414"/>
      <c r="H40" s="162"/>
      <c r="I40" s="155"/>
      <c r="J40" s="155"/>
      <c r="K40" s="155"/>
      <c r="L40" s="155"/>
      <c r="M40" s="155"/>
      <c r="N40" s="155"/>
      <c r="O40" s="155"/>
      <c r="P40" s="155"/>
      <c r="Q40" s="155"/>
      <c r="R40" s="155"/>
      <c r="S40" s="155"/>
      <c r="T40" s="155"/>
      <c r="U40" s="155"/>
      <c r="V40" s="155"/>
      <c r="W40" s="155"/>
      <c r="X40" s="155"/>
      <c r="Y40" s="155"/>
      <c r="Z40" s="155"/>
    </row>
    <row r="41" spans="1:26" ht="49.5" customHeight="1" x14ac:dyDescent="0.3">
      <c r="A41" s="155"/>
      <c r="B41" s="498" t="s">
        <v>278</v>
      </c>
      <c r="C41" s="413"/>
      <c r="D41" s="413"/>
      <c r="E41" s="413"/>
      <c r="F41" s="413"/>
      <c r="G41" s="414"/>
      <c r="H41" s="162" t="s">
        <v>279</v>
      </c>
      <c r="I41" s="155"/>
      <c r="J41" s="155"/>
      <c r="K41" s="155"/>
      <c r="L41" s="155"/>
      <c r="M41" s="155"/>
      <c r="N41" s="155"/>
      <c r="O41" s="155"/>
      <c r="P41" s="155"/>
      <c r="Q41" s="155"/>
      <c r="R41" s="155"/>
      <c r="S41" s="155"/>
      <c r="T41" s="155"/>
      <c r="U41" s="155"/>
      <c r="V41" s="155"/>
      <c r="W41" s="155"/>
      <c r="X41" s="155"/>
      <c r="Y41" s="155"/>
      <c r="Z41" s="155"/>
    </row>
    <row r="42" spans="1:26" ht="36" customHeight="1" x14ac:dyDescent="0.3">
      <c r="A42" s="155"/>
      <c r="B42" s="498" t="s">
        <v>280</v>
      </c>
      <c r="C42" s="413"/>
      <c r="D42" s="413"/>
      <c r="E42" s="413"/>
      <c r="F42" s="413"/>
      <c r="G42" s="414"/>
      <c r="H42" s="162"/>
      <c r="I42" s="155"/>
      <c r="J42" s="155"/>
      <c r="K42" s="155"/>
      <c r="L42" s="155"/>
      <c r="M42" s="155"/>
      <c r="N42" s="155"/>
      <c r="O42" s="155"/>
      <c r="P42" s="155"/>
      <c r="Q42" s="155"/>
      <c r="R42" s="155"/>
      <c r="S42" s="155"/>
      <c r="T42" s="155"/>
      <c r="U42" s="155"/>
      <c r="V42" s="155"/>
      <c r="W42" s="155"/>
      <c r="X42" s="155"/>
      <c r="Y42" s="155"/>
      <c r="Z42" s="155"/>
    </row>
    <row r="43" spans="1:26" ht="49.5" customHeight="1" x14ac:dyDescent="0.3">
      <c r="A43" s="155"/>
      <c r="B43" s="498" t="s">
        <v>281</v>
      </c>
      <c r="C43" s="413"/>
      <c r="D43" s="413"/>
      <c r="E43" s="413"/>
      <c r="F43" s="413"/>
      <c r="G43" s="414"/>
      <c r="H43" s="162"/>
      <c r="I43" s="155"/>
      <c r="J43" s="155"/>
      <c r="K43" s="155"/>
      <c r="L43" s="155"/>
      <c r="M43" s="155"/>
      <c r="N43" s="155"/>
      <c r="O43" s="155"/>
      <c r="P43" s="155"/>
      <c r="Q43" s="155"/>
      <c r="R43" s="155"/>
      <c r="S43" s="155"/>
      <c r="T43" s="155"/>
      <c r="U43" s="155"/>
      <c r="V43" s="155"/>
      <c r="W43" s="155"/>
      <c r="X43" s="155"/>
      <c r="Y43" s="155"/>
      <c r="Z43" s="155"/>
    </row>
    <row r="44" spans="1:26" ht="36" customHeight="1" x14ac:dyDescent="0.3">
      <c r="A44" s="165"/>
      <c r="B44" s="498" t="s">
        <v>282</v>
      </c>
      <c r="C44" s="413"/>
      <c r="D44" s="413"/>
      <c r="E44" s="413"/>
      <c r="F44" s="413"/>
      <c r="G44" s="414"/>
      <c r="H44" s="162"/>
      <c r="I44" s="155"/>
      <c r="J44" s="155"/>
      <c r="K44" s="155"/>
      <c r="L44" s="155"/>
      <c r="M44" s="165"/>
      <c r="N44" s="165"/>
      <c r="O44" s="165"/>
      <c r="P44" s="165"/>
      <c r="Q44" s="165"/>
      <c r="R44" s="165"/>
      <c r="S44" s="165"/>
      <c r="T44" s="165"/>
      <c r="U44" s="165"/>
      <c r="V44" s="165"/>
      <c r="W44" s="165"/>
      <c r="X44" s="165"/>
      <c r="Y44" s="165"/>
      <c r="Z44" s="165"/>
    </row>
    <row r="45" spans="1:26" ht="32.25" customHeight="1" x14ac:dyDescent="0.3">
      <c r="A45" s="165"/>
      <c r="B45" s="498" t="s">
        <v>283</v>
      </c>
      <c r="C45" s="413"/>
      <c r="D45" s="413"/>
      <c r="E45" s="413"/>
      <c r="F45" s="413"/>
      <c r="G45" s="414"/>
      <c r="H45" s="162"/>
      <c r="I45" s="155"/>
      <c r="J45" s="155"/>
      <c r="K45" s="155"/>
      <c r="L45" s="155"/>
      <c r="M45" s="165"/>
      <c r="N45" s="165"/>
      <c r="O45" s="165"/>
      <c r="P45" s="165"/>
      <c r="Q45" s="165"/>
      <c r="R45" s="165"/>
      <c r="S45" s="165"/>
      <c r="T45" s="165"/>
      <c r="U45" s="165"/>
      <c r="V45" s="165"/>
      <c r="W45" s="165"/>
      <c r="X45" s="165"/>
      <c r="Y45" s="165"/>
      <c r="Z45" s="165"/>
    </row>
    <row r="46" spans="1:26" ht="15" customHeight="1" x14ac:dyDescent="0.25">
      <c r="A46" s="165"/>
      <c r="B46" s="499"/>
      <c r="C46" s="410"/>
      <c r="D46" s="410"/>
      <c r="E46" s="410"/>
      <c r="F46" s="410"/>
      <c r="G46" s="411"/>
      <c r="H46" s="165"/>
      <c r="I46" s="165"/>
      <c r="J46" s="165"/>
      <c r="K46" s="165"/>
      <c r="L46" s="165"/>
      <c r="M46" s="165"/>
      <c r="N46" s="165"/>
      <c r="O46" s="165"/>
      <c r="P46" s="165"/>
      <c r="Q46" s="165"/>
      <c r="R46" s="165"/>
      <c r="S46" s="165"/>
      <c r="T46" s="165"/>
      <c r="U46" s="165"/>
      <c r="V46" s="165"/>
      <c r="W46" s="165"/>
      <c r="X46" s="165"/>
      <c r="Y46" s="165"/>
      <c r="Z46" s="165"/>
    </row>
    <row r="47" spans="1:26" ht="36.75" customHeight="1" x14ac:dyDescent="0.25">
      <c r="A47" s="165"/>
      <c r="B47" s="498" t="s">
        <v>284</v>
      </c>
      <c r="C47" s="413"/>
      <c r="D47" s="413"/>
      <c r="E47" s="413"/>
      <c r="F47" s="413"/>
      <c r="G47" s="414"/>
      <c r="H47" s="166"/>
      <c r="I47" s="165"/>
      <c r="J47" s="165"/>
      <c r="K47" s="165"/>
      <c r="L47" s="165"/>
      <c r="M47" s="165"/>
      <c r="N47" s="165"/>
      <c r="O47" s="165"/>
      <c r="P47" s="165"/>
      <c r="Q47" s="165"/>
      <c r="R47" s="165"/>
      <c r="S47" s="165"/>
      <c r="T47" s="165"/>
      <c r="U47" s="165"/>
      <c r="V47" s="165"/>
      <c r="W47" s="165"/>
      <c r="X47" s="165"/>
      <c r="Y47" s="165"/>
      <c r="Z47" s="165"/>
    </row>
    <row r="48" spans="1:26" ht="15.75" customHeight="1" x14ac:dyDescent="0.25">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15.75" hidden="1" customHeight="1" x14ac:dyDescent="0.25">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15.75" hidden="1" customHeight="1" x14ac:dyDescent="0.25">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15.75" hidden="1" customHeight="1" x14ac:dyDescent="0.25">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15.75" hidden="1" customHeight="1" x14ac:dyDescent="0.25">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15.75" hidden="1" customHeight="1" x14ac:dyDescent="0.25">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15.75" hidden="1" customHeight="1" x14ac:dyDescent="0.25">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15.75" hidden="1" customHeight="1" x14ac:dyDescent="0.25">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15.75" hidden="1" customHeight="1" x14ac:dyDescent="0.25">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75" hidden="1" customHeight="1" x14ac:dyDescent="0.25">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15.75" hidden="1" customHeight="1" x14ac:dyDescent="0.25">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15.75" hidden="1" customHeight="1" x14ac:dyDescent="0.25">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15.75" hidden="1" customHeight="1" x14ac:dyDescent="0.25">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15.75" hidden="1" customHeight="1" x14ac:dyDescent="0.25">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15.75" hidden="1" customHeight="1" x14ac:dyDescent="0.25">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15.75" hidden="1" customHeight="1" x14ac:dyDescent="0.25">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15.75" hidden="1" customHeight="1" x14ac:dyDescent="0.25">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15.75" hidden="1" customHeight="1" x14ac:dyDescent="0.25">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15.75" hidden="1" customHeight="1" x14ac:dyDescent="0.25">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15.75" hidden="1" customHeight="1" x14ac:dyDescent="0.25">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75" hidden="1" customHeight="1" x14ac:dyDescent="0.25">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15.75" hidden="1" customHeight="1" x14ac:dyDescent="0.25">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15.75" hidden="1" customHeight="1" x14ac:dyDescent="0.25">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15.75" hidden="1" customHeight="1" x14ac:dyDescent="0.25">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15.75" hidden="1" customHeight="1" x14ac:dyDescent="0.25">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15.75" hidden="1" customHeight="1" x14ac:dyDescent="0.25">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15.75" hidden="1" customHeight="1" x14ac:dyDescent="0.25">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15.75" hidden="1" customHeight="1" x14ac:dyDescent="0.25">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5.75" hidden="1" customHeight="1" x14ac:dyDescent="0.25">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15.75" hidden="1" customHeight="1" x14ac:dyDescent="0.25">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15.75" hidden="1" customHeight="1" x14ac:dyDescent="0.25">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15.75" hidden="1" customHeight="1" x14ac:dyDescent="0.25">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15.75" hidden="1" customHeight="1" x14ac:dyDescent="0.25">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15.75" hidden="1" customHeight="1" x14ac:dyDescent="0.2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15.75" hidden="1" customHeight="1" x14ac:dyDescent="0.25">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15.75" hidden="1" customHeight="1" x14ac:dyDescent="0.25">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15.75" hidden="1" customHeight="1" x14ac:dyDescent="0.25">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15.75" hidden="1" customHeight="1" x14ac:dyDescent="0.25">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15.75" hidden="1" customHeight="1" x14ac:dyDescent="0.25">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15.75" hidden="1" customHeight="1" x14ac:dyDescent="0.25">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15.75" hidden="1" customHeight="1" x14ac:dyDescent="0.25">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15.75" hidden="1" customHeight="1" x14ac:dyDescent="0.25">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15.75" hidden="1" customHeight="1" x14ac:dyDescent="0.25">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15.75" hidden="1" customHeight="1" x14ac:dyDescent="0.25">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15.75" hidden="1" customHeight="1" x14ac:dyDescent="0.25">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15.75" hidden="1" customHeight="1" x14ac:dyDescent="0.25">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15.75" hidden="1" customHeight="1" x14ac:dyDescent="0.25">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15.75" hidden="1" customHeight="1" x14ac:dyDescent="0.25">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15.75" hidden="1" customHeight="1" x14ac:dyDescent="0.25">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15.75" hidden="1" customHeight="1" x14ac:dyDescent="0.25">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15.75" hidden="1" customHeight="1" x14ac:dyDescent="0.25">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15.75" hidden="1" customHeight="1" x14ac:dyDescent="0.25">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15.75" hidden="1" customHeight="1" x14ac:dyDescent="0.25">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5.75" hidden="1" customHeight="1" x14ac:dyDescent="0.25">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5.75" hidden="1" customHeight="1" x14ac:dyDescent="0.25">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5.75" hidden="1" customHeight="1" x14ac:dyDescent="0.25">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5.75" hidden="1" customHeight="1" x14ac:dyDescent="0.25">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5.75" hidden="1" customHeight="1" x14ac:dyDescent="0.25">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5.75" hidden="1" customHeight="1" x14ac:dyDescent="0.25">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5.75" hidden="1" customHeight="1" x14ac:dyDescent="0.25">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5.75" hidden="1" customHeight="1" x14ac:dyDescent="0.25">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hidden="1" customHeight="1" x14ac:dyDescent="0.25">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hidden="1" customHeight="1" x14ac:dyDescent="0.25">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hidden="1" customHeight="1" x14ac:dyDescent="0.25">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5.75" hidden="1" customHeight="1" x14ac:dyDescent="0.25">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5.75" hidden="1" customHeight="1" x14ac:dyDescent="0.25">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5.75" hidden="1" customHeight="1" x14ac:dyDescent="0.25">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5.75" hidden="1" customHeight="1" x14ac:dyDescent="0.25">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hidden="1" customHeight="1" x14ac:dyDescent="0.25">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hidden="1" customHeight="1" x14ac:dyDescent="0.25">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hidden="1" customHeight="1" x14ac:dyDescent="0.25">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hidden="1" customHeight="1" x14ac:dyDescent="0.25">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hidden="1" customHeight="1" x14ac:dyDescent="0.25">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hidden="1" customHeight="1" x14ac:dyDescent="0.25">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hidden="1" customHeight="1" x14ac:dyDescent="0.25">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hidden="1" customHeight="1" x14ac:dyDescent="0.25">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hidden="1" customHeight="1" x14ac:dyDescent="0.25">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hidden="1" customHeight="1" x14ac:dyDescent="0.25">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hidden="1" customHeight="1" x14ac:dyDescent="0.2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hidden="1" customHeight="1" x14ac:dyDescent="0.25">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hidden="1" customHeight="1" x14ac:dyDescent="0.25">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hidden="1" customHeight="1" x14ac:dyDescent="0.25">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hidden="1" customHeight="1" x14ac:dyDescent="0.25">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hidden="1" customHeight="1" x14ac:dyDescent="0.25">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hidden="1" customHeight="1" x14ac:dyDescent="0.25">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hidden="1" customHeight="1" x14ac:dyDescent="0.25">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hidden="1" customHeight="1" x14ac:dyDescent="0.25">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hidden="1" customHeight="1" x14ac:dyDescent="0.25">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hidden="1" customHeight="1" x14ac:dyDescent="0.25">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hidden="1" customHeight="1" x14ac:dyDescent="0.25">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hidden="1" customHeight="1" x14ac:dyDescent="0.25">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hidden="1" customHeight="1" x14ac:dyDescent="0.25">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hidden="1" customHeight="1" x14ac:dyDescent="0.25">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hidden="1" customHeight="1" x14ac:dyDescent="0.25">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hidden="1" customHeight="1" x14ac:dyDescent="0.25">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hidden="1" customHeight="1" x14ac:dyDescent="0.25">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hidden="1" customHeight="1" x14ac:dyDescent="0.25">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hidden="1" customHeight="1" x14ac:dyDescent="0.25">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hidden="1" customHeight="1" x14ac:dyDescent="0.25">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hidden="1" customHeight="1" x14ac:dyDescent="0.25">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hidden="1" customHeight="1" x14ac:dyDescent="0.25">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5.75" hidden="1" customHeight="1" x14ac:dyDescent="0.25">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hidden="1" customHeight="1" x14ac:dyDescent="0.25">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hidden="1" customHeight="1" x14ac:dyDescent="0.25">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hidden="1" customHeight="1" x14ac:dyDescent="0.25">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hidden="1" customHeight="1" x14ac:dyDescent="0.25">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hidden="1" customHeight="1" x14ac:dyDescent="0.25">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hidden="1" customHeight="1" x14ac:dyDescent="0.25">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hidden="1" customHeight="1" x14ac:dyDescent="0.25">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hidden="1" customHeight="1" x14ac:dyDescent="0.25">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hidden="1" customHeight="1" x14ac:dyDescent="0.25">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hidden="1" customHeight="1" x14ac:dyDescent="0.25">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hidden="1" customHeight="1" x14ac:dyDescent="0.25">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hidden="1" customHeight="1" x14ac:dyDescent="0.25">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hidden="1" customHeight="1" x14ac:dyDescent="0.25">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hidden="1" customHeight="1" x14ac:dyDescent="0.25">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hidden="1" customHeight="1" x14ac:dyDescent="0.25">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hidden="1" customHeight="1" x14ac:dyDescent="0.25">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hidden="1" customHeight="1" x14ac:dyDescent="0.25">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hidden="1" customHeight="1" x14ac:dyDescent="0.25">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hidden="1" customHeight="1" x14ac:dyDescent="0.25">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hidden="1" customHeight="1" x14ac:dyDescent="0.25">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hidden="1" customHeight="1" x14ac:dyDescent="0.25">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hidden="1" customHeight="1" x14ac:dyDescent="0.25">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hidden="1" customHeight="1" x14ac:dyDescent="0.25">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hidden="1" customHeight="1" x14ac:dyDescent="0.25">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hidden="1" customHeight="1" x14ac:dyDescent="0.25">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hidden="1" customHeight="1" x14ac:dyDescent="0.25">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hidden="1" customHeight="1" x14ac:dyDescent="0.25">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hidden="1" customHeight="1" x14ac:dyDescent="0.25">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hidden="1" customHeight="1" x14ac:dyDescent="0.25">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hidden="1" customHeight="1" x14ac:dyDescent="0.25">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hidden="1" customHeight="1" x14ac:dyDescent="0.25">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hidden="1" customHeight="1" x14ac:dyDescent="0.25">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hidden="1" customHeight="1" x14ac:dyDescent="0.25">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hidden="1" customHeight="1" x14ac:dyDescent="0.25">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hidden="1" customHeight="1" x14ac:dyDescent="0.25">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hidden="1" customHeight="1" x14ac:dyDescent="0.25">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hidden="1" customHeight="1" x14ac:dyDescent="0.25">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hidden="1" customHeight="1" x14ac:dyDescent="0.25">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hidden="1" customHeight="1" x14ac:dyDescent="0.25">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hidden="1" customHeight="1" x14ac:dyDescent="0.25">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hidden="1" customHeight="1" x14ac:dyDescent="0.25">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hidden="1" customHeight="1" x14ac:dyDescent="0.25">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hidden="1" customHeight="1" x14ac:dyDescent="0.25">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hidden="1" customHeight="1" x14ac:dyDescent="0.25">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hidden="1" customHeight="1" x14ac:dyDescent="0.25">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hidden="1" customHeight="1" x14ac:dyDescent="0.25">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hidden="1" customHeight="1" x14ac:dyDescent="0.25">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hidden="1" customHeight="1" x14ac:dyDescent="0.25">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hidden="1" customHeight="1" x14ac:dyDescent="0.25">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hidden="1" customHeight="1" x14ac:dyDescent="0.25">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hidden="1" customHeight="1" x14ac:dyDescent="0.25">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hidden="1" customHeight="1" x14ac:dyDescent="0.25">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hidden="1" customHeight="1" x14ac:dyDescent="0.25">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hidden="1" customHeight="1" x14ac:dyDescent="0.25">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hidden="1" customHeight="1" x14ac:dyDescent="0.25">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hidden="1" customHeight="1" x14ac:dyDescent="0.25">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hidden="1" customHeight="1" x14ac:dyDescent="0.25">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hidden="1" customHeight="1" x14ac:dyDescent="0.25">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hidden="1" customHeight="1" x14ac:dyDescent="0.25">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hidden="1" customHeight="1" x14ac:dyDescent="0.25">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hidden="1" customHeight="1" x14ac:dyDescent="0.25">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hidden="1" customHeight="1" x14ac:dyDescent="0.25">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hidden="1" customHeight="1" x14ac:dyDescent="0.25">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hidden="1" customHeight="1" x14ac:dyDescent="0.25">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hidden="1" customHeight="1" x14ac:dyDescent="0.25">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hidden="1" customHeight="1" x14ac:dyDescent="0.25">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hidden="1" customHeight="1" x14ac:dyDescent="0.25">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hidden="1" customHeight="1" x14ac:dyDescent="0.25">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hidden="1" customHeight="1" x14ac:dyDescent="0.25">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hidden="1" customHeight="1" x14ac:dyDescent="0.25">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hidden="1" customHeight="1" x14ac:dyDescent="0.25">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hidden="1" customHeight="1" x14ac:dyDescent="0.25">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hidden="1" customHeight="1" x14ac:dyDescent="0.25">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hidden="1" customHeight="1" x14ac:dyDescent="0.25">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hidden="1" customHeight="1" x14ac:dyDescent="0.25">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hidden="1" customHeight="1" x14ac:dyDescent="0.25">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hidden="1" customHeight="1" x14ac:dyDescent="0.25">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hidden="1" customHeight="1" x14ac:dyDescent="0.25">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hidden="1" customHeight="1" x14ac:dyDescent="0.25">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hidden="1" customHeight="1" x14ac:dyDescent="0.25">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hidden="1" customHeight="1" x14ac:dyDescent="0.25">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hidden="1" customHeight="1" x14ac:dyDescent="0.25">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hidden="1" customHeight="1" x14ac:dyDescent="0.25">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hidden="1" customHeight="1" x14ac:dyDescent="0.25">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hidden="1" customHeight="1" x14ac:dyDescent="0.25">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hidden="1" customHeight="1" x14ac:dyDescent="0.25">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hidden="1" customHeight="1" x14ac:dyDescent="0.25">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hidden="1" customHeight="1" x14ac:dyDescent="0.25">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hidden="1" customHeight="1" x14ac:dyDescent="0.25">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hidden="1" customHeight="1" x14ac:dyDescent="0.25">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hidden="1" customHeight="1" x14ac:dyDescent="0.25">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hidden="1" customHeight="1" x14ac:dyDescent="0.25">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hidden="1" customHeight="1" x14ac:dyDescent="0.25">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hidden="1" customHeight="1" x14ac:dyDescent="0.25">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hidden="1" customHeight="1" x14ac:dyDescent="0.25">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hidden="1" customHeight="1" x14ac:dyDescent="0.25">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hidden="1" customHeight="1" x14ac:dyDescent="0.25">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hidden="1" customHeight="1" x14ac:dyDescent="0.25">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hidden="1" customHeight="1" x14ac:dyDescent="0.25">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hidden="1" customHeight="1" x14ac:dyDescent="0.25">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hidden="1" customHeight="1" x14ac:dyDescent="0.25">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hidden="1" customHeight="1" x14ac:dyDescent="0.25">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hidden="1" customHeight="1" x14ac:dyDescent="0.25">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hidden="1" customHeight="1" x14ac:dyDescent="0.25">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hidden="1" customHeight="1" x14ac:dyDescent="0.25">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hidden="1" customHeight="1" x14ac:dyDescent="0.25">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hidden="1" customHeight="1" x14ac:dyDescent="0.25">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hidden="1" customHeight="1" x14ac:dyDescent="0.25">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hidden="1" customHeight="1" x14ac:dyDescent="0.25">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hidden="1" customHeight="1" x14ac:dyDescent="0.25">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hidden="1" customHeight="1" x14ac:dyDescent="0.25">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hidden="1" customHeight="1" x14ac:dyDescent="0.25">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hidden="1" customHeight="1" x14ac:dyDescent="0.25">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hidden="1" customHeight="1" x14ac:dyDescent="0.25">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hidden="1" customHeight="1" x14ac:dyDescent="0.25">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hidden="1" customHeight="1" x14ac:dyDescent="0.25">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hidden="1" customHeight="1" x14ac:dyDescent="0.25">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hidden="1" customHeight="1" x14ac:dyDescent="0.25">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hidden="1" customHeight="1" x14ac:dyDescent="0.25">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hidden="1" customHeight="1" x14ac:dyDescent="0.25">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hidden="1" customHeight="1" x14ac:dyDescent="0.25">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hidden="1" customHeight="1" x14ac:dyDescent="0.25">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hidden="1" customHeight="1" x14ac:dyDescent="0.25">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hidden="1" customHeight="1" x14ac:dyDescent="0.25">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hidden="1" customHeight="1" x14ac:dyDescent="0.25">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hidden="1" customHeight="1" x14ac:dyDescent="0.25">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hidden="1" customHeight="1" x14ac:dyDescent="0.25">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hidden="1" customHeight="1" x14ac:dyDescent="0.25">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hidden="1" customHeight="1" x14ac:dyDescent="0.25">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hidden="1" customHeight="1" x14ac:dyDescent="0.25">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hidden="1" customHeight="1" x14ac:dyDescent="0.25">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hidden="1" customHeight="1" x14ac:dyDescent="0.25">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hidden="1" customHeight="1" x14ac:dyDescent="0.25">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hidden="1" customHeight="1" x14ac:dyDescent="0.25">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hidden="1" customHeight="1" x14ac:dyDescent="0.25">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hidden="1" customHeight="1" x14ac:dyDescent="0.25">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hidden="1" customHeight="1" x14ac:dyDescent="0.25">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hidden="1" customHeight="1" x14ac:dyDescent="0.25">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hidden="1" customHeight="1" x14ac:dyDescent="0.25">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hidden="1" customHeight="1" x14ac:dyDescent="0.25">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hidden="1" customHeight="1" x14ac:dyDescent="0.25">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hidden="1" customHeight="1" x14ac:dyDescent="0.25">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hidden="1" customHeight="1" x14ac:dyDescent="0.25">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hidden="1" customHeight="1" x14ac:dyDescent="0.25">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hidden="1" customHeight="1" x14ac:dyDescent="0.25">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hidden="1" customHeight="1" x14ac:dyDescent="0.25">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hidden="1" customHeight="1" x14ac:dyDescent="0.25">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hidden="1" customHeight="1" x14ac:dyDescent="0.25">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hidden="1" customHeight="1" x14ac:dyDescent="0.25">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hidden="1" customHeight="1" x14ac:dyDescent="0.25">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hidden="1" customHeight="1" x14ac:dyDescent="0.25">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hidden="1" customHeight="1" x14ac:dyDescent="0.25">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hidden="1" customHeight="1" x14ac:dyDescent="0.25">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hidden="1" customHeight="1" x14ac:dyDescent="0.25">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hidden="1" customHeight="1" x14ac:dyDescent="0.25">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hidden="1" customHeight="1" x14ac:dyDescent="0.25">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hidden="1" customHeight="1" x14ac:dyDescent="0.25">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hidden="1" customHeight="1" x14ac:dyDescent="0.25">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hidden="1" customHeight="1" x14ac:dyDescent="0.25">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hidden="1" customHeight="1" x14ac:dyDescent="0.25">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hidden="1" customHeight="1" x14ac:dyDescent="0.25">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hidden="1" customHeight="1" x14ac:dyDescent="0.25">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hidden="1" customHeight="1" x14ac:dyDescent="0.25">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hidden="1" customHeight="1" x14ac:dyDescent="0.25">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hidden="1" customHeight="1" x14ac:dyDescent="0.25">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hidden="1" customHeight="1" x14ac:dyDescent="0.25">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hidden="1" customHeight="1" x14ac:dyDescent="0.25">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hidden="1" customHeight="1" x14ac:dyDescent="0.25">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hidden="1" customHeight="1" x14ac:dyDescent="0.25">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hidden="1" customHeight="1" x14ac:dyDescent="0.25">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hidden="1" customHeight="1" x14ac:dyDescent="0.25">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hidden="1" customHeight="1" x14ac:dyDescent="0.25">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hidden="1" customHeight="1" x14ac:dyDescent="0.25">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hidden="1" customHeight="1" x14ac:dyDescent="0.25">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hidden="1" customHeight="1" x14ac:dyDescent="0.25">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hidden="1" customHeight="1" x14ac:dyDescent="0.25">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hidden="1" customHeight="1" x14ac:dyDescent="0.25">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hidden="1" customHeight="1" x14ac:dyDescent="0.25">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hidden="1" customHeight="1" x14ac:dyDescent="0.25">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hidden="1" customHeight="1" x14ac:dyDescent="0.25">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hidden="1" customHeight="1" x14ac:dyDescent="0.25">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hidden="1" customHeight="1" x14ac:dyDescent="0.25">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hidden="1" customHeight="1" x14ac:dyDescent="0.25">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hidden="1" customHeight="1" x14ac:dyDescent="0.25">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hidden="1" customHeight="1" x14ac:dyDescent="0.25">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hidden="1" customHeight="1" x14ac:dyDescent="0.25">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hidden="1" customHeight="1" x14ac:dyDescent="0.25">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hidden="1" customHeight="1" x14ac:dyDescent="0.25">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hidden="1" customHeight="1" x14ac:dyDescent="0.25">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hidden="1" customHeight="1" x14ac:dyDescent="0.25">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hidden="1" customHeight="1" x14ac:dyDescent="0.25">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hidden="1" customHeight="1" x14ac:dyDescent="0.25">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hidden="1" customHeight="1" x14ac:dyDescent="0.25">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hidden="1" customHeight="1" x14ac:dyDescent="0.25">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hidden="1" customHeight="1" x14ac:dyDescent="0.25">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hidden="1" customHeight="1" x14ac:dyDescent="0.25">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hidden="1" customHeight="1" x14ac:dyDescent="0.25">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hidden="1" customHeight="1" x14ac:dyDescent="0.25">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hidden="1" customHeight="1" x14ac:dyDescent="0.25">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hidden="1" customHeight="1" x14ac:dyDescent="0.25">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hidden="1" customHeight="1" x14ac:dyDescent="0.25">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hidden="1" customHeight="1" x14ac:dyDescent="0.25">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hidden="1" customHeight="1" x14ac:dyDescent="0.25">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hidden="1" customHeight="1" x14ac:dyDescent="0.25">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hidden="1" customHeight="1" x14ac:dyDescent="0.25">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hidden="1" customHeight="1" x14ac:dyDescent="0.25">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hidden="1" customHeight="1" x14ac:dyDescent="0.25">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hidden="1" customHeight="1" x14ac:dyDescent="0.25">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hidden="1" customHeight="1" x14ac:dyDescent="0.25">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hidden="1" customHeight="1" x14ac:dyDescent="0.25">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hidden="1" customHeight="1" x14ac:dyDescent="0.25">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hidden="1" customHeight="1" x14ac:dyDescent="0.25">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hidden="1" customHeight="1" x14ac:dyDescent="0.25">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hidden="1" customHeight="1" x14ac:dyDescent="0.25">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hidden="1" customHeight="1" x14ac:dyDescent="0.25">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hidden="1" customHeight="1" x14ac:dyDescent="0.25">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hidden="1" customHeight="1" x14ac:dyDescent="0.25">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hidden="1" customHeight="1" x14ac:dyDescent="0.25">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5.75" hidden="1" customHeight="1" x14ac:dyDescent="0.25">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5.75" hidden="1" customHeight="1" x14ac:dyDescent="0.25">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5.75" hidden="1" customHeight="1" x14ac:dyDescent="0.25">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5.75" hidden="1" customHeight="1" x14ac:dyDescent="0.25">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5.75" hidden="1" customHeight="1" x14ac:dyDescent="0.25">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5.75" hidden="1" customHeight="1" x14ac:dyDescent="0.25">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5.75" hidden="1" customHeight="1" x14ac:dyDescent="0.25">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5.75" hidden="1" customHeight="1" x14ac:dyDescent="0.25">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5.75" hidden="1" customHeight="1" x14ac:dyDescent="0.25">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5.75" hidden="1" customHeight="1" x14ac:dyDescent="0.25">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5.75" hidden="1" customHeight="1" x14ac:dyDescent="0.25">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5.75" hidden="1" customHeight="1" x14ac:dyDescent="0.25">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5.75" hidden="1" customHeight="1" x14ac:dyDescent="0.25">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5.75" hidden="1" customHeight="1" x14ac:dyDescent="0.25">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5.75" hidden="1" customHeight="1" x14ac:dyDescent="0.25">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5.75" hidden="1" customHeight="1" x14ac:dyDescent="0.25">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5.75" hidden="1" customHeight="1" x14ac:dyDescent="0.25">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5.75" hidden="1" customHeight="1" x14ac:dyDescent="0.25">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5.75" hidden="1" customHeight="1" x14ac:dyDescent="0.25">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5.75" hidden="1" customHeight="1" x14ac:dyDescent="0.25">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5.75" hidden="1" customHeight="1" x14ac:dyDescent="0.25">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5.75" hidden="1" customHeight="1" x14ac:dyDescent="0.25">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5.75" hidden="1" customHeight="1" x14ac:dyDescent="0.25">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5.75" hidden="1" customHeight="1" x14ac:dyDescent="0.25">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5.75" hidden="1" customHeight="1" x14ac:dyDescent="0.25">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5.75" hidden="1" customHeight="1" x14ac:dyDescent="0.25">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5.75" hidden="1" customHeight="1" x14ac:dyDescent="0.25">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5.75" hidden="1" customHeight="1" x14ac:dyDescent="0.25">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5.75" hidden="1" customHeight="1" x14ac:dyDescent="0.25">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5.75" hidden="1" customHeight="1" x14ac:dyDescent="0.25">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5.75" hidden="1" customHeight="1" x14ac:dyDescent="0.25">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5.75" hidden="1" customHeight="1" x14ac:dyDescent="0.25">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5.75" hidden="1" customHeight="1" x14ac:dyDescent="0.25">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5.75" hidden="1" customHeight="1" x14ac:dyDescent="0.25">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5.75" hidden="1" customHeight="1" x14ac:dyDescent="0.25">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5.75" hidden="1" customHeight="1" x14ac:dyDescent="0.25">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5.75" hidden="1" customHeight="1" x14ac:dyDescent="0.25">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5.75" hidden="1" customHeight="1" x14ac:dyDescent="0.25">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5.75" hidden="1" customHeight="1" x14ac:dyDescent="0.25">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5.75" hidden="1" customHeight="1" x14ac:dyDescent="0.25">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5.75" hidden="1" customHeight="1" x14ac:dyDescent="0.25">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5.75" hidden="1" customHeight="1" x14ac:dyDescent="0.25">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5.75" hidden="1" customHeight="1" x14ac:dyDescent="0.25">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5.75" hidden="1" customHeight="1" x14ac:dyDescent="0.25">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5.75" hidden="1" customHeight="1" x14ac:dyDescent="0.25">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5.75" hidden="1" customHeight="1" x14ac:dyDescent="0.25">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5.75" hidden="1" customHeight="1" x14ac:dyDescent="0.25">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5.75" hidden="1" customHeight="1" x14ac:dyDescent="0.25">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5.75" hidden="1" customHeight="1" x14ac:dyDescent="0.25">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5.75" hidden="1" customHeight="1" x14ac:dyDescent="0.25">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5.75" hidden="1" customHeight="1" x14ac:dyDescent="0.25">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5.75" hidden="1" customHeight="1" x14ac:dyDescent="0.25">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5.75" hidden="1" customHeight="1" x14ac:dyDescent="0.25">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5.75" hidden="1" customHeight="1" x14ac:dyDescent="0.25">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5.75" hidden="1" customHeight="1" x14ac:dyDescent="0.25">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5.75" hidden="1" customHeight="1" x14ac:dyDescent="0.25">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5.75" hidden="1" customHeight="1" x14ac:dyDescent="0.25">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5.75" hidden="1" customHeight="1" x14ac:dyDescent="0.25">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5.75" hidden="1" customHeight="1" x14ac:dyDescent="0.25">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5.75" hidden="1" customHeight="1" x14ac:dyDescent="0.25">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5.75" hidden="1" customHeight="1" x14ac:dyDescent="0.25">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5.75" hidden="1" customHeight="1" x14ac:dyDescent="0.25">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5.75" hidden="1" customHeight="1" x14ac:dyDescent="0.25">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5.75" hidden="1" customHeight="1" x14ac:dyDescent="0.25">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5.75" hidden="1" customHeight="1" x14ac:dyDescent="0.25">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5.75" hidden="1" customHeight="1" x14ac:dyDescent="0.25">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5.75" hidden="1" customHeight="1" x14ac:dyDescent="0.25">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5.75" hidden="1" customHeight="1" x14ac:dyDescent="0.25">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5.75" hidden="1" customHeight="1" x14ac:dyDescent="0.25">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5.75" hidden="1" customHeight="1" x14ac:dyDescent="0.25">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5.75" hidden="1" customHeight="1" x14ac:dyDescent="0.25">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5.75" hidden="1" customHeight="1" x14ac:dyDescent="0.25">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5.75" hidden="1" customHeight="1" x14ac:dyDescent="0.25">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5.75" hidden="1" customHeight="1" x14ac:dyDescent="0.25">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5.75" hidden="1" customHeight="1" x14ac:dyDescent="0.25">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5.75" hidden="1" customHeight="1" x14ac:dyDescent="0.25">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5.75" hidden="1" customHeight="1" x14ac:dyDescent="0.25">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5.75" hidden="1" customHeight="1" x14ac:dyDescent="0.25">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5.75" hidden="1" customHeight="1" x14ac:dyDescent="0.25">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5.75" hidden="1" customHeight="1" x14ac:dyDescent="0.25">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5.75" hidden="1" customHeight="1" x14ac:dyDescent="0.25">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5.75" hidden="1" customHeight="1" x14ac:dyDescent="0.25">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5.75" hidden="1" customHeight="1" x14ac:dyDescent="0.25">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5.75" hidden="1" customHeight="1" x14ac:dyDescent="0.25">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5.75" hidden="1" customHeight="1" x14ac:dyDescent="0.25">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5.75" hidden="1" customHeight="1" x14ac:dyDescent="0.25">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5.75" hidden="1" customHeight="1" x14ac:dyDescent="0.25">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5.75" hidden="1" customHeight="1" x14ac:dyDescent="0.25">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5.75" hidden="1" customHeight="1" x14ac:dyDescent="0.25">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5.75" hidden="1" customHeight="1" x14ac:dyDescent="0.25">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5.75" hidden="1" customHeight="1" x14ac:dyDescent="0.25">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5.75" hidden="1" customHeight="1" x14ac:dyDescent="0.25">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5.75" hidden="1" customHeight="1" x14ac:dyDescent="0.25">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5.75" hidden="1" customHeight="1" x14ac:dyDescent="0.25">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5.75" hidden="1" customHeight="1" x14ac:dyDescent="0.25">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5.75" hidden="1" customHeight="1" x14ac:dyDescent="0.25">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5.75" hidden="1" customHeight="1" x14ac:dyDescent="0.25">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5.75" hidden="1" customHeight="1" x14ac:dyDescent="0.25">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5.75" hidden="1" customHeight="1" x14ac:dyDescent="0.25">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5.75" hidden="1" customHeight="1" x14ac:dyDescent="0.25">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5.75" hidden="1" customHeight="1" x14ac:dyDescent="0.25">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5.75" hidden="1" customHeight="1" x14ac:dyDescent="0.25">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5.75" hidden="1" customHeight="1" x14ac:dyDescent="0.25">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5.75" hidden="1" customHeight="1" x14ac:dyDescent="0.25">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5.75" hidden="1" customHeight="1" x14ac:dyDescent="0.25">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5.75" hidden="1" customHeight="1" x14ac:dyDescent="0.25">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5.75" hidden="1" customHeight="1" x14ac:dyDescent="0.25">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5.75" hidden="1" customHeight="1" x14ac:dyDescent="0.25">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5.75" hidden="1" customHeight="1" x14ac:dyDescent="0.25">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5.75" hidden="1" customHeight="1" x14ac:dyDescent="0.25">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5.75" hidden="1" customHeight="1" x14ac:dyDescent="0.25">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5.75" hidden="1" customHeight="1" x14ac:dyDescent="0.25">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5.75" hidden="1" customHeight="1" x14ac:dyDescent="0.25">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5.75" hidden="1" customHeight="1" x14ac:dyDescent="0.25">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5.75" hidden="1" customHeight="1" x14ac:dyDescent="0.25">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5.75" hidden="1" customHeight="1" x14ac:dyDescent="0.25">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5.75" hidden="1" customHeight="1" x14ac:dyDescent="0.25">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5.75" hidden="1" customHeight="1" x14ac:dyDescent="0.25">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5.75" hidden="1" customHeight="1" x14ac:dyDescent="0.25">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5.75" hidden="1" customHeight="1" x14ac:dyDescent="0.25">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5.75" hidden="1" customHeight="1" x14ac:dyDescent="0.25">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5.75" hidden="1" customHeight="1" x14ac:dyDescent="0.25">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5.75" hidden="1" customHeight="1" x14ac:dyDescent="0.25">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5.75" hidden="1" customHeight="1" x14ac:dyDescent="0.25">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5.75" hidden="1" customHeight="1" x14ac:dyDescent="0.25">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5.75" hidden="1" customHeight="1" x14ac:dyDescent="0.25">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5.75" hidden="1" customHeight="1" x14ac:dyDescent="0.25">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5.75" hidden="1" customHeight="1" x14ac:dyDescent="0.25">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5.75" hidden="1" customHeight="1" x14ac:dyDescent="0.25">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5.75" hidden="1" customHeight="1" x14ac:dyDescent="0.25">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5.75" hidden="1" customHeight="1" x14ac:dyDescent="0.25">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5.75" hidden="1" customHeight="1" x14ac:dyDescent="0.25">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5.75" hidden="1" customHeight="1" x14ac:dyDescent="0.25">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5.75" hidden="1" customHeight="1" x14ac:dyDescent="0.25">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5.75" hidden="1" customHeight="1" x14ac:dyDescent="0.25">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5.75" hidden="1" customHeight="1" x14ac:dyDescent="0.25">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5.75" hidden="1" customHeight="1" x14ac:dyDescent="0.25">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5.75" hidden="1" customHeight="1" x14ac:dyDescent="0.25">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5.75" hidden="1" customHeight="1" x14ac:dyDescent="0.25">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5.75" hidden="1" customHeight="1" x14ac:dyDescent="0.25">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5.75" hidden="1" customHeight="1" x14ac:dyDescent="0.25">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5.75" hidden="1" customHeight="1" x14ac:dyDescent="0.25">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5.75" hidden="1" customHeight="1" x14ac:dyDescent="0.25">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5.75" hidden="1" customHeight="1" x14ac:dyDescent="0.25">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5.75" hidden="1" customHeight="1" x14ac:dyDescent="0.25">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5.75" hidden="1" customHeight="1" x14ac:dyDescent="0.25">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5.75" hidden="1" customHeight="1" x14ac:dyDescent="0.25">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5.75" hidden="1" customHeight="1" x14ac:dyDescent="0.25">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5.75" hidden="1" customHeight="1" x14ac:dyDescent="0.25">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5.75" hidden="1" customHeight="1" x14ac:dyDescent="0.25">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5.75" hidden="1" customHeight="1" x14ac:dyDescent="0.25">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5.75" hidden="1" customHeight="1" x14ac:dyDescent="0.25">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5.75" hidden="1" customHeight="1" x14ac:dyDescent="0.25">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5.75" hidden="1" customHeight="1" x14ac:dyDescent="0.25">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5.75" hidden="1" customHeight="1" x14ac:dyDescent="0.25">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5.75" hidden="1" customHeight="1" x14ac:dyDescent="0.25">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5.75" hidden="1" customHeight="1" x14ac:dyDescent="0.25">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5.75" hidden="1" customHeight="1" x14ac:dyDescent="0.25">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5.75" hidden="1" customHeight="1" x14ac:dyDescent="0.25">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5.75" hidden="1" customHeight="1" x14ac:dyDescent="0.25">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5.75" hidden="1" customHeight="1" x14ac:dyDescent="0.25">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5.75" hidden="1" customHeight="1" x14ac:dyDescent="0.25">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5.75" hidden="1" customHeight="1" x14ac:dyDescent="0.25">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5.75" hidden="1" customHeight="1" x14ac:dyDescent="0.25">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5.75" hidden="1" customHeight="1" x14ac:dyDescent="0.25">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5.75" hidden="1" customHeight="1" x14ac:dyDescent="0.25">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5.75" hidden="1" customHeight="1" x14ac:dyDescent="0.25">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5.75" hidden="1" customHeight="1" x14ac:dyDescent="0.25">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5.75" hidden="1" customHeight="1" x14ac:dyDescent="0.25">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5.75" hidden="1" customHeight="1" x14ac:dyDescent="0.25">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5.75" hidden="1" customHeight="1" x14ac:dyDescent="0.25">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5.75" hidden="1" customHeight="1" x14ac:dyDescent="0.25">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5.75" hidden="1" customHeight="1" x14ac:dyDescent="0.25">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5.75" hidden="1" customHeight="1" x14ac:dyDescent="0.25">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5.75" hidden="1" customHeight="1" x14ac:dyDescent="0.25">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5.75" hidden="1" customHeight="1" x14ac:dyDescent="0.25">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5.75" hidden="1" customHeight="1" x14ac:dyDescent="0.25">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5.75" hidden="1" customHeight="1" x14ac:dyDescent="0.25">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5.75" hidden="1" customHeight="1" x14ac:dyDescent="0.25">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5.75" hidden="1" customHeight="1" x14ac:dyDescent="0.25">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5.75" hidden="1" customHeight="1" x14ac:dyDescent="0.25">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5.75" hidden="1" customHeight="1" x14ac:dyDescent="0.25">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5.75" hidden="1" customHeight="1" x14ac:dyDescent="0.25">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5.75" hidden="1" customHeight="1" x14ac:dyDescent="0.25">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5.75" hidden="1" customHeight="1" x14ac:dyDescent="0.25">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5.75" hidden="1" customHeight="1" x14ac:dyDescent="0.25">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5.75" hidden="1" customHeight="1" x14ac:dyDescent="0.25">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5.75" hidden="1" customHeight="1" x14ac:dyDescent="0.25">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5.75" hidden="1" customHeight="1" x14ac:dyDescent="0.25">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5.75" hidden="1" customHeight="1" x14ac:dyDescent="0.25">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5.75" hidden="1" customHeight="1" x14ac:dyDescent="0.25">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5.75" hidden="1" customHeight="1" x14ac:dyDescent="0.25">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5.75" hidden="1" customHeight="1" x14ac:dyDescent="0.25">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5.75" hidden="1" customHeight="1" x14ac:dyDescent="0.25">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5.75" hidden="1" customHeight="1" x14ac:dyDescent="0.25">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5.75" hidden="1" customHeight="1" x14ac:dyDescent="0.25">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5.75" hidden="1" customHeight="1" x14ac:dyDescent="0.25">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5.75" hidden="1" customHeight="1" x14ac:dyDescent="0.25">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5.75" hidden="1" customHeight="1" x14ac:dyDescent="0.25">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5.75" hidden="1" customHeight="1" x14ac:dyDescent="0.25">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5.75" hidden="1" customHeight="1" x14ac:dyDescent="0.25">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5.75" hidden="1" customHeight="1" x14ac:dyDescent="0.25">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5.75" hidden="1" customHeight="1" x14ac:dyDescent="0.25">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5.75" hidden="1" customHeight="1" x14ac:dyDescent="0.25">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5.75" hidden="1" customHeight="1" x14ac:dyDescent="0.25">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5.75" hidden="1" customHeight="1" x14ac:dyDescent="0.25">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5.75" hidden="1" customHeight="1" x14ac:dyDescent="0.25">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5.75" hidden="1" customHeight="1" x14ac:dyDescent="0.25">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5.75" hidden="1" customHeight="1" x14ac:dyDescent="0.25">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5.75" hidden="1" customHeight="1" x14ac:dyDescent="0.25">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5.75" hidden="1" customHeight="1" x14ac:dyDescent="0.25">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5.75" hidden="1" customHeight="1" x14ac:dyDescent="0.25">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5.75" hidden="1" customHeight="1" x14ac:dyDescent="0.25">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5.75" hidden="1" customHeight="1" x14ac:dyDescent="0.25">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5.75" hidden="1" customHeight="1" x14ac:dyDescent="0.25">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5.75" hidden="1" customHeight="1" x14ac:dyDescent="0.25">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5.75" hidden="1" customHeight="1" x14ac:dyDescent="0.25">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5.75" hidden="1" customHeight="1" x14ac:dyDescent="0.25">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5.75" hidden="1" customHeight="1" x14ac:dyDescent="0.25">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5.75" hidden="1" customHeight="1" x14ac:dyDescent="0.25">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5.75" hidden="1" customHeight="1" x14ac:dyDescent="0.25">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5.75" hidden="1" customHeight="1" x14ac:dyDescent="0.25">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5.75" hidden="1" customHeight="1" x14ac:dyDescent="0.25">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5.75" hidden="1" customHeight="1" x14ac:dyDescent="0.25">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5.75" hidden="1" customHeight="1" x14ac:dyDescent="0.25">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5.75" hidden="1" customHeight="1" x14ac:dyDescent="0.25">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5.75" hidden="1" customHeight="1" x14ac:dyDescent="0.25">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5.75" hidden="1" customHeight="1" x14ac:dyDescent="0.25">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5.75" hidden="1" customHeight="1" x14ac:dyDescent="0.25">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5.75" hidden="1" customHeight="1" x14ac:dyDescent="0.25">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5.75" hidden="1" customHeight="1" x14ac:dyDescent="0.25">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5.75" hidden="1" customHeight="1" x14ac:dyDescent="0.25">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5.75" hidden="1" customHeight="1" x14ac:dyDescent="0.25">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5.75" hidden="1" customHeight="1" x14ac:dyDescent="0.25">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5.75" hidden="1" customHeight="1" x14ac:dyDescent="0.25">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5.75" hidden="1" customHeight="1" x14ac:dyDescent="0.25">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5.75" hidden="1" customHeight="1" x14ac:dyDescent="0.25">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5.75" hidden="1" customHeight="1" x14ac:dyDescent="0.25">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5.75" hidden="1" customHeight="1" x14ac:dyDescent="0.25">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5.75" hidden="1" customHeight="1" x14ac:dyDescent="0.25">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5.75" hidden="1" customHeight="1" x14ac:dyDescent="0.25">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5.75" hidden="1" customHeight="1" x14ac:dyDescent="0.25">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5.75" hidden="1" customHeight="1" x14ac:dyDescent="0.25">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5.75" hidden="1" customHeight="1" x14ac:dyDescent="0.25">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5.75" hidden="1" customHeight="1" x14ac:dyDescent="0.25">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5.75" hidden="1" customHeight="1" x14ac:dyDescent="0.25">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5.75" hidden="1" customHeight="1" x14ac:dyDescent="0.25">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5.75" hidden="1" customHeight="1" x14ac:dyDescent="0.25">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5.75" hidden="1" customHeight="1" x14ac:dyDescent="0.25">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5.75" hidden="1" customHeight="1" x14ac:dyDescent="0.25">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5.75" hidden="1" customHeight="1" x14ac:dyDescent="0.25">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5.75" hidden="1" customHeight="1" x14ac:dyDescent="0.25">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5.75" hidden="1" customHeight="1" x14ac:dyDescent="0.25">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5.75" hidden="1" customHeight="1" x14ac:dyDescent="0.25">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5.75" hidden="1" customHeight="1" x14ac:dyDescent="0.25">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5.75" hidden="1" customHeight="1" x14ac:dyDescent="0.25">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5.75" hidden="1" customHeight="1" x14ac:dyDescent="0.25">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5.75" hidden="1" customHeight="1" x14ac:dyDescent="0.25">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5.75" hidden="1" customHeight="1" x14ac:dyDescent="0.25">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5.75" hidden="1" customHeight="1" x14ac:dyDescent="0.25">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5.75" hidden="1" customHeight="1" x14ac:dyDescent="0.25">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5.75" hidden="1" customHeight="1" x14ac:dyDescent="0.25">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5.75" hidden="1" customHeight="1" x14ac:dyDescent="0.25">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5.75" hidden="1" customHeight="1" x14ac:dyDescent="0.25">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5.75" hidden="1" customHeight="1" x14ac:dyDescent="0.25">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5.75" hidden="1" customHeight="1" x14ac:dyDescent="0.25">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5.75" hidden="1" customHeight="1" x14ac:dyDescent="0.25">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5.75" hidden="1" customHeight="1" x14ac:dyDescent="0.25">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5.75" hidden="1" customHeight="1" x14ac:dyDescent="0.25">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5.75" hidden="1" customHeight="1" x14ac:dyDescent="0.25">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5.75" hidden="1" customHeight="1" x14ac:dyDescent="0.25">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5.75" hidden="1" customHeight="1" x14ac:dyDescent="0.25">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5.75" hidden="1" customHeight="1" x14ac:dyDescent="0.25">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5.75" hidden="1" customHeight="1" x14ac:dyDescent="0.25">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5.75" hidden="1" customHeight="1" x14ac:dyDescent="0.25">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5.75" hidden="1" customHeight="1" x14ac:dyDescent="0.25">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5.75" hidden="1" customHeight="1" x14ac:dyDescent="0.25">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5.75" hidden="1" customHeight="1" x14ac:dyDescent="0.25">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5.75" hidden="1" customHeight="1" x14ac:dyDescent="0.25">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5.75" hidden="1" customHeight="1" x14ac:dyDescent="0.25">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5.75" hidden="1" customHeight="1" x14ac:dyDescent="0.25">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5.75" hidden="1" customHeight="1" x14ac:dyDescent="0.25">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5.75" hidden="1" customHeight="1" x14ac:dyDescent="0.25">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5.75" hidden="1" customHeight="1" x14ac:dyDescent="0.25">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5.75" hidden="1" customHeight="1" x14ac:dyDescent="0.25">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5.75" hidden="1" customHeight="1" x14ac:dyDescent="0.25">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5.75" hidden="1" customHeight="1" x14ac:dyDescent="0.25">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5.75" hidden="1" customHeight="1" x14ac:dyDescent="0.25">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5.75" hidden="1" customHeight="1" x14ac:dyDescent="0.25">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5.75" hidden="1" customHeight="1" x14ac:dyDescent="0.25">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5.75" hidden="1" customHeight="1" x14ac:dyDescent="0.25">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5.75" hidden="1" customHeight="1" x14ac:dyDescent="0.25">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5.75" hidden="1" customHeight="1" x14ac:dyDescent="0.25">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5.75" hidden="1" customHeight="1" x14ac:dyDescent="0.25">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5.75" hidden="1" customHeight="1" x14ac:dyDescent="0.25">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5.75" hidden="1" customHeight="1" x14ac:dyDescent="0.25">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5.75" hidden="1" customHeight="1" x14ac:dyDescent="0.25">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5.75" hidden="1" customHeight="1" x14ac:dyDescent="0.25">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5.75" hidden="1" customHeight="1" x14ac:dyDescent="0.25">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5.75" hidden="1" customHeight="1" x14ac:dyDescent="0.25">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5.75" hidden="1" customHeight="1" x14ac:dyDescent="0.25">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5.75" hidden="1" customHeight="1" x14ac:dyDescent="0.25">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5.75" hidden="1" customHeight="1" x14ac:dyDescent="0.25">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5.75" hidden="1" customHeight="1" x14ac:dyDescent="0.25">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5.75" hidden="1" customHeight="1" x14ac:dyDescent="0.25">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5.75" hidden="1" customHeight="1" x14ac:dyDescent="0.25">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5.75" hidden="1" customHeight="1" x14ac:dyDescent="0.25">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5.75" hidden="1" customHeight="1" x14ac:dyDescent="0.25">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5.75" hidden="1" customHeight="1" x14ac:dyDescent="0.25">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5.75" hidden="1" customHeight="1" x14ac:dyDescent="0.25">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5.75" hidden="1" customHeight="1" x14ac:dyDescent="0.25">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5.75" hidden="1" customHeight="1" x14ac:dyDescent="0.25">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5.75" hidden="1" customHeight="1" x14ac:dyDescent="0.25">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5.75" hidden="1" customHeight="1" x14ac:dyDescent="0.25">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5.75" hidden="1" customHeight="1" x14ac:dyDescent="0.25">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5.75" hidden="1" customHeight="1" x14ac:dyDescent="0.25">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5.75" hidden="1" customHeight="1" x14ac:dyDescent="0.25">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5.75" hidden="1" customHeight="1" x14ac:dyDescent="0.25">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5.75" hidden="1" customHeight="1" x14ac:dyDescent="0.25">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5.75" hidden="1" customHeight="1" x14ac:dyDescent="0.25">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5.75" hidden="1" customHeight="1" x14ac:dyDescent="0.25">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5.75" hidden="1" customHeight="1" x14ac:dyDescent="0.25">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5.75" hidden="1" customHeight="1" x14ac:dyDescent="0.25">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5.75" hidden="1" customHeight="1" x14ac:dyDescent="0.25">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5.75" hidden="1" customHeight="1" x14ac:dyDescent="0.25">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5.75" hidden="1" customHeight="1" x14ac:dyDescent="0.25">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5.75" hidden="1" customHeight="1" x14ac:dyDescent="0.25">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5.75" hidden="1" customHeight="1" x14ac:dyDescent="0.25">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5.75" hidden="1" customHeight="1" x14ac:dyDescent="0.25">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5.75" hidden="1" customHeight="1" x14ac:dyDescent="0.25">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5.75" hidden="1" customHeight="1" x14ac:dyDescent="0.25">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5.75" hidden="1" customHeight="1" x14ac:dyDescent="0.25">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5.75" hidden="1" customHeight="1" x14ac:dyDescent="0.25">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5.75" hidden="1" customHeight="1" x14ac:dyDescent="0.25">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5.75" hidden="1" customHeight="1" x14ac:dyDescent="0.25">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5.75" hidden="1" customHeight="1" x14ac:dyDescent="0.25">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5.75" hidden="1" customHeight="1" x14ac:dyDescent="0.25">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5.75" hidden="1" customHeight="1" x14ac:dyDescent="0.25">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5.75" hidden="1" customHeight="1" x14ac:dyDescent="0.25">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5.75" hidden="1" customHeight="1" x14ac:dyDescent="0.25">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5.75" hidden="1" customHeight="1" x14ac:dyDescent="0.25">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5.75" hidden="1" customHeight="1" x14ac:dyDescent="0.25">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5.75" hidden="1" customHeight="1" x14ac:dyDescent="0.25">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5.75" hidden="1" customHeight="1" x14ac:dyDescent="0.25">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5.75" hidden="1" customHeight="1" x14ac:dyDescent="0.25">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5.75" hidden="1" customHeight="1" x14ac:dyDescent="0.25">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5.75" hidden="1" customHeight="1" x14ac:dyDescent="0.25">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5.75" hidden="1" customHeight="1" x14ac:dyDescent="0.25">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5.75" hidden="1" customHeight="1" x14ac:dyDescent="0.25">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5.75" hidden="1" customHeight="1" x14ac:dyDescent="0.25">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5.75" hidden="1" customHeight="1" x14ac:dyDescent="0.25">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5.75" hidden="1" customHeight="1" x14ac:dyDescent="0.25">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5.75" hidden="1" customHeight="1" x14ac:dyDescent="0.25">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5.75" hidden="1" customHeight="1" x14ac:dyDescent="0.25">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5.75" hidden="1" customHeight="1" x14ac:dyDescent="0.25">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5.75" hidden="1" customHeight="1" x14ac:dyDescent="0.25">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5.75" hidden="1" customHeight="1" x14ac:dyDescent="0.25">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5.75" hidden="1" customHeight="1" x14ac:dyDescent="0.25">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5.75" hidden="1" customHeight="1" x14ac:dyDescent="0.25">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5.75" hidden="1" customHeight="1" x14ac:dyDescent="0.25">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5.75" hidden="1" customHeight="1" x14ac:dyDescent="0.25">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5.75" hidden="1" customHeight="1" x14ac:dyDescent="0.25">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5.75" hidden="1" customHeight="1" x14ac:dyDescent="0.25">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5.75" hidden="1" customHeight="1" x14ac:dyDescent="0.25">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5.75" hidden="1" customHeight="1" x14ac:dyDescent="0.25">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5.75" hidden="1" customHeight="1" x14ac:dyDescent="0.25">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5.75" hidden="1" customHeight="1" x14ac:dyDescent="0.25">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5.75" hidden="1" customHeight="1" x14ac:dyDescent="0.25">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5.75" hidden="1" customHeight="1" x14ac:dyDescent="0.25">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5.75" hidden="1" customHeight="1" x14ac:dyDescent="0.25">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5.75" hidden="1" customHeight="1" x14ac:dyDescent="0.25">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5.75" hidden="1" customHeight="1" x14ac:dyDescent="0.25">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5.75" hidden="1" customHeight="1" x14ac:dyDescent="0.25">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5.75" hidden="1" customHeight="1" x14ac:dyDescent="0.25">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5.75" hidden="1" customHeight="1" x14ac:dyDescent="0.25">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5.75" hidden="1" customHeight="1" x14ac:dyDescent="0.25">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5.75" hidden="1" customHeight="1" x14ac:dyDescent="0.25">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5.75" hidden="1" customHeight="1" x14ac:dyDescent="0.25">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5.75" hidden="1" customHeight="1" x14ac:dyDescent="0.25">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5.75" hidden="1" customHeight="1" x14ac:dyDescent="0.25">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5.75" hidden="1" customHeight="1" x14ac:dyDescent="0.25">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5.75" hidden="1" customHeight="1" x14ac:dyDescent="0.25">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5.75" hidden="1" customHeight="1" x14ac:dyDescent="0.25">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5.75" hidden="1" customHeight="1" x14ac:dyDescent="0.25">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5.75" hidden="1" customHeight="1" x14ac:dyDescent="0.25">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5.75" hidden="1" customHeight="1" x14ac:dyDescent="0.25">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5.75" hidden="1" customHeight="1" x14ac:dyDescent="0.25">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5.75" hidden="1" customHeight="1" x14ac:dyDescent="0.25">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5.75" hidden="1" customHeight="1" x14ac:dyDescent="0.25">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5.75" hidden="1" customHeight="1" x14ac:dyDescent="0.25">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5.75" hidden="1" customHeight="1" x14ac:dyDescent="0.25">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5.75" hidden="1" customHeight="1" x14ac:dyDescent="0.25">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5.75" hidden="1" customHeight="1" x14ac:dyDescent="0.25">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5.75" hidden="1" customHeight="1" x14ac:dyDescent="0.25">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5.75" hidden="1" customHeight="1" x14ac:dyDescent="0.25">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5.75" hidden="1" customHeight="1" x14ac:dyDescent="0.25">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5.75" hidden="1" customHeight="1" x14ac:dyDescent="0.25">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5.75" hidden="1" customHeight="1" x14ac:dyDescent="0.25">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5.75" hidden="1" customHeight="1" x14ac:dyDescent="0.25">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5.75" hidden="1" customHeight="1" x14ac:dyDescent="0.25">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5.75" hidden="1" customHeight="1" x14ac:dyDescent="0.25">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5.75" hidden="1" customHeight="1" x14ac:dyDescent="0.25">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5.75" hidden="1" customHeight="1" x14ac:dyDescent="0.25">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5.75" hidden="1" customHeight="1" x14ac:dyDescent="0.25">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5.75" hidden="1" customHeight="1" x14ac:dyDescent="0.25">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5.75" hidden="1" customHeight="1" x14ac:dyDescent="0.25">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5.75" hidden="1" customHeight="1" x14ac:dyDescent="0.25">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5.75" hidden="1" customHeight="1" x14ac:dyDescent="0.25">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5.75" hidden="1" customHeight="1" x14ac:dyDescent="0.25">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5.75" hidden="1" customHeight="1" x14ac:dyDescent="0.25">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5.75" hidden="1" customHeight="1" x14ac:dyDescent="0.25">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5.75" hidden="1" customHeight="1" x14ac:dyDescent="0.25">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5.75" hidden="1" customHeight="1" x14ac:dyDescent="0.25">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5.75" hidden="1" customHeight="1" x14ac:dyDescent="0.25">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5.75" hidden="1" customHeight="1" x14ac:dyDescent="0.25">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5.75" hidden="1" customHeight="1" x14ac:dyDescent="0.25">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5.75" hidden="1" customHeight="1" x14ac:dyDescent="0.25">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5.75" hidden="1" customHeight="1" x14ac:dyDescent="0.25">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5.75" hidden="1" customHeight="1" x14ac:dyDescent="0.25">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5.75" hidden="1" customHeight="1" x14ac:dyDescent="0.25">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5.75" hidden="1" customHeight="1" x14ac:dyDescent="0.25">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5.75" hidden="1" customHeight="1" x14ac:dyDescent="0.25">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5.75" hidden="1" customHeight="1" x14ac:dyDescent="0.25">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5.75" hidden="1" customHeight="1" x14ac:dyDescent="0.25">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5.75" hidden="1" customHeight="1" x14ac:dyDescent="0.25">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5.75" hidden="1" customHeight="1" x14ac:dyDescent="0.25">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5.75" hidden="1" customHeight="1" x14ac:dyDescent="0.25">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5.75" hidden="1" customHeight="1" x14ac:dyDescent="0.25">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5.75" hidden="1" customHeight="1" x14ac:dyDescent="0.25">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5.75" hidden="1" customHeight="1" x14ac:dyDescent="0.25">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5.75" hidden="1" customHeight="1" x14ac:dyDescent="0.25">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5.75" hidden="1" customHeight="1" x14ac:dyDescent="0.25">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5.75" hidden="1" customHeight="1" x14ac:dyDescent="0.25">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5.75" hidden="1" customHeight="1" x14ac:dyDescent="0.25">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5.75" hidden="1" customHeight="1" x14ac:dyDescent="0.25">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5.75" hidden="1" customHeight="1" x14ac:dyDescent="0.25">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5.75" hidden="1" customHeight="1" x14ac:dyDescent="0.25">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5.75" hidden="1" customHeight="1" x14ac:dyDescent="0.25">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5.75" hidden="1" customHeight="1" x14ac:dyDescent="0.25">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5.75" hidden="1" customHeight="1" x14ac:dyDescent="0.25">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5.75" hidden="1" customHeight="1" x14ac:dyDescent="0.25">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5.75" hidden="1" customHeight="1" x14ac:dyDescent="0.25">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5.75" hidden="1" customHeight="1" x14ac:dyDescent="0.25">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5.75" hidden="1" customHeight="1" x14ac:dyDescent="0.25">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5.75" hidden="1" customHeight="1" x14ac:dyDescent="0.25">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5.75" hidden="1" customHeight="1" x14ac:dyDescent="0.25">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5.75" hidden="1" customHeight="1" x14ac:dyDescent="0.25">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5.75" hidden="1" customHeight="1" x14ac:dyDescent="0.25">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5.75" hidden="1" customHeight="1" x14ac:dyDescent="0.25">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5.75" hidden="1" customHeight="1" x14ac:dyDescent="0.25">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5.75" hidden="1" customHeight="1" x14ac:dyDescent="0.25">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5.75" hidden="1" customHeight="1" x14ac:dyDescent="0.25">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5.75" hidden="1" customHeight="1" x14ac:dyDescent="0.25">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5.75" hidden="1" customHeight="1" x14ac:dyDescent="0.25">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5.75" hidden="1" customHeight="1" x14ac:dyDescent="0.25">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5.75" hidden="1" customHeight="1" x14ac:dyDescent="0.25">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5.75" hidden="1" customHeight="1" x14ac:dyDescent="0.25">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5.75" hidden="1" customHeight="1" x14ac:dyDescent="0.25">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5.75" hidden="1" customHeight="1" x14ac:dyDescent="0.25">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5.75" hidden="1" customHeight="1" x14ac:dyDescent="0.25">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5.75" hidden="1" customHeight="1" x14ac:dyDescent="0.25">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5.75" hidden="1" customHeight="1" x14ac:dyDescent="0.25">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5.75" hidden="1" customHeight="1" x14ac:dyDescent="0.25">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5.75" hidden="1" customHeight="1" x14ac:dyDescent="0.25">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5.75" hidden="1" customHeight="1" x14ac:dyDescent="0.25">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5.75" hidden="1" customHeight="1" x14ac:dyDescent="0.25">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5.75" hidden="1" customHeight="1" x14ac:dyDescent="0.25">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5.75" hidden="1" customHeight="1" x14ac:dyDescent="0.25">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5.75" hidden="1" customHeight="1" x14ac:dyDescent="0.25">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5.75" hidden="1" customHeight="1" x14ac:dyDescent="0.25">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5.75" hidden="1" customHeight="1" x14ac:dyDescent="0.25">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5.75" hidden="1" customHeight="1" x14ac:dyDescent="0.25">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5.75" hidden="1" customHeight="1" x14ac:dyDescent="0.25">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5.75" hidden="1" customHeight="1" x14ac:dyDescent="0.25">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5.75" hidden="1" customHeight="1" x14ac:dyDescent="0.25">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5.75" hidden="1" customHeight="1" x14ac:dyDescent="0.25">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5.75" hidden="1" customHeight="1" x14ac:dyDescent="0.25">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5.75" hidden="1" customHeight="1" x14ac:dyDescent="0.25">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5.75" hidden="1" customHeight="1" x14ac:dyDescent="0.25">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5.75" hidden="1" customHeight="1" x14ac:dyDescent="0.25">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5.75" hidden="1" customHeight="1" x14ac:dyDescent="0.25">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5.75" hidden="1" customHeight="1" x14ac:dyDescent="0.25">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5.75" hidden="1" customHeight="1" x14ac:dyDescent="0.25">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5.75" hidden="1" customHeight="1" x14ac:dyDescent="0.25">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5.75" hidden="1" customHeight="1" x14ac:dyDescent="0.25">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5.75" hidden="1" customHeight="1" x14ac:dyDescent="0.25">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5.75" hidden="1" customHeight="1" x14ac:dyDescent="0.25">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5.75" hidden="1" customHeight="1" x14ac:dyDescent="0.25">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5.75" hidden="1" customHeight="1" x14ac:dyDescent="0.25">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5.75" hidden="1" customHeight="1" x14ac:dyDescent="0.25">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5.75" hidden="1" customHeight="1" x14ac:dyDescent="0.25">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5.75" hidden="1" customHeight="1" x14ac:dyDescent="0.25">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5.75" hidden="1" customHeight="1" x14ac:dyDescent="0.25">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5.75" hidden="1" customHeight="1" x14ac:dyDescent="0.25">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5.75" hidden="1" customHeight="1" x14ac:dyDescent="0.25">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5.75" hidden="1" customHeight="1" x14ac:dyDescent="0.25">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5.75" hidden="1" customHeight="1" x14ac:dyDescent="0.25">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5.75" hidden="1" customHeight="1" x14ac:dyDescent="0.25">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5.75" hidden="1" customHeight="1" x14ac:dyDescent="0.25">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5.75" hidden="1" customHeight="1" x14ac:dyDescent="0.25">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5.75" hidden="1" customHeight="1" x14ac:dyDescent="0.25">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5.75" hidden="1" customHeight="1" x14ac:dyDescent="0.25">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5.75" hidden="1" customHeight="1" x14ac:dyDescent="0.25">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5.75" hidden="1" customHeight="1" x14ac:dyDescent="0.25">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5.75" hidden="1" customHeight="1" x14ac:dyDescent="0.25">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5.75" hidden="1" customHeight="1" x14ac:dyDescent="0.25">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5.75" hidden="1" customHeight="1" x14ac:dyDescent="0.25">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5.75" hidden="1" customHeight="1" x14ac:dyDescent="0.25">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5.75" hidden="1" customHeight="1" x14ac:dyDescent="0.25">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5.75" hidden="1" customHeight="1" x14ac:dyDescent="0.25">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5.75" hidden="1" customHeight="1" x14ac:dyDescent="0.25">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5.75" hidden="1" customHeight="1" x14ac:dyDescent="0.25">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5.75" hidden="1" customHeight="1" x14ac:dyDescent="0.25">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5.75" hidden="1" customHeight="1" x14ac:dyDescent="0.25">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5.75" hidden="1" customHeight="1" x14ac:dyDescent="0.25">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5.75" hidden="1" customHeight="1" x14ac:dyDescent="0.25">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5.75" hidden="1" customHeight="1" x14ac:dyDescent="0.25">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5.75" hidden="1" customHeight="1" x14ac:dyDescent="0.25">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5.75" hidden="1" customHeight="1" x14ac:dyDescent="0.25">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5.75" hidden="1" customHeight="1" x14ac:dyDescent="0.25">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5.75" hidden="1" customHeight="1" x14ac:dyDescent="0.25">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5.75" hidden="1" customHeight="1" x14ac:dyDescent="0.25">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5.75" hidden="1" customHeight="1" x14ac:dyDescent="0.25">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5.75" hidden="1" customHeight="1" x14ac:dyDescent="0.25">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5.75" hidden="1" customHeight="1" x14ac:dyDescent="0.25">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5.75" hidden="1" customHeight="1" x14ac:dyDescent="0.25">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5.75" hidden="1" customHeight="1" x14ac:dyDescent="0.25">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5.75" hidden="1" customHeight="1" x14ac:dyDescent="0.25">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5.75" hidden="1" customHeight="1" x14ac:dyDescent="0.25">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5.75" hidden="1" customHeight="1" x14ac:dyDescent="0.25">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5.75" hidden="1" customHeight="1" x14ac:dyDescent="0.25">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5.75" hidden="1" customHeight="1" x14ac:dyDescent="0.25">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5.75" hidden="1" customHeight="1" x14ac:dyDescent="0.25">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5.75" hidden="1" customHeight="1" x14ac:dyDescent="0.25">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5.75" hidden="1" customHeight="1" x14ac:dyDescent="0.25">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5.75" hidden="1" customHeight="1" x14ac:dyDescent="0.25">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5.75" hidden="1" customHeight="1" x14ac:dyDescent="0.25">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5.75" hidden="1" customHeight="1" x14ac:dyDescent="0.25">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5.75" hidden="1" customHeight="1" x14ac:dyDescent="0.25">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5.75" hidden="1" customHeight="1" x14ac:dyDescent="0.25">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5.75" hidden="1" customHeight="1" x14ac:dyDescent="0.25">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5.75" hidden="1" customHeight="1" x14ac:dyDescent="0.25">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5.75" hidden="1" customHeight="1" x14ac:dyDescent="0.25">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5.75" hidden="1" customHeight="1" x14ac:dyDescent="0.25">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5.75" hidden="1" customHeight="1" x14ac:dyDescent="0.25">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5.75" hidden="1" customHeight="1" x14ac:dyDescent="0.25">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5.75" hidden="1" customHeight="1" x14ac:dyDescent="0.25">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5.75" hidden="1" customHeight="1" x14ac:dyDescent="0.25">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5.75" hidden="1" customHeight="1" x14ac:dyDescent="0.25">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5.75" hidden="1" customHeight="1" x14ac:dyDescent="0.25">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5.75" hidden="1" customHeight="1" x14ac:dyDescent="0.25">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5.75" hidden="1" customHeight="1" x14ac:dyDescent="0.25">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5.75" hidden="1" customHeight="1" x14ac:dyDescent="0.25">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5.75" hidden="1" customHeight="1" x14ac:dyDescent="0.25">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5.75" hidden="1" customHeight="1" x14ac:dyDescent="0.25">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5.75" hidden="1" customHeight="1" x14ac:dyDescent="0.25">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5.75" hidden="1" customHeight="1" x14ac:dyDescent="0.25">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5.75" hidden="1" customHeight="1" x14ac:dyDescent="0.25">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5.75" hidden="1" customHeight="1" x14ac:dyDescent="0.25">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5.75" hidden="1" customHeight="1" x14ac:dyDescent="0.25">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5.75" hidden="1" customHeight="1" x14ac:dyDescent="0.25">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5.75" hidden="1" customHeight="1" x14ac:dyDescent="0.25">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5.75" hidden="1" customHeight="1" x14ac:dyDescent="0.25">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5.75" hidden="1" customHeight="1" x14ac:dyDescent="0.25">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5.75" hidden="1" customHeight="1" x14ac:dyDescent="0.25">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5.75" hidden="1" customHeight="1" x14ac:dyDescent="0.25">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5.75" hidden="1" customHeight="1" x14ac:dyDescent="0.25">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5.75" hidden="1" customHeight="1" x14ac:dyDescent="0.25">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5.75" hidden="1" customHeight="1" x14ac:dyDescent="0.25">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5.75" hidden="1" customHeight="1" x14ac:dyDescent="0.25">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5.75" hidden="1" customHeight="1" x14ac:dyDescent="0.25">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5.75" hidden="1" customHeight="1" x14ac:dyDescent="0.25">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5.75" hidden="1" customHeight="1" x14ac:dyDescent="0.25">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5.75" hidden="1" customHeight="1" x14ac:dyDescent="0.25">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5.75" hidden="1" customHeight="1" x14ac:dyDescent="0.25">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5.75" hidden="1" customHeight="1" x14ac:dyDescent="0.25">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5.75" hidden="1" customHeight="1" x14ac:dyDescent="0.25">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5.75" hidden="1" customHeight="1" x14ac:dyDescent="0.25">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5.75" hidden="1" customHeight="1" x14ac:dyDescent="0.25">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5.75" hidden="1" customHeight="1" x14ac:dyDescent="0.25">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5.75" hidden="1" customHeight="1" x14ac:dyDescent="0.25">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5.75" hidden="1" customHeight="1" x14ac:dyDescent="0.25">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5.75" hidden="1" customHeight="1" x14ac:dyDescent="0.25">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5.75" hidden="1" customHeight="1" x14ac:dyDescent="0.25">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5.75" hidden="1" customHeight="1" x14ac:dyDescent="0.25">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5.75" hidden="1" customHeight="1" x14ac:dyDescent="0.25">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5.75" hidden="1" customHeight="1" x14ac:dyDescent="0.25">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5.75" hidden="1" customHeight="1" x14ac:dyDescent="0.25">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5.75" hidden="1" customHeight="1" x14ac:dyDescent="0.25">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5.75" hidden="1" customHeight="1" x14ac:dyDescent="0.25">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5.75" hidden="1" customHeight="1" x14ac:dyDescent="0.25">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5.75" hidden="1" customHeight="1" x14ac:dyDescent="0.25">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5.75" hidden="1" customHeight="1" x14ac:dyDescent="0.25">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5.75" hidden="1" customHeight="1" x14ac:dyDescent="0.25">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5.75" hidden="1" customHeight="1" x14ac:dyDescent="0.25">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5.75" hidden="1" customHeight="1" x14ac:dyDescent="0.25">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5.75" hidden="1" customHeight="1" x14ac:dyDescent="0.25">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5.75" hidden="1" customHeight="1" x14ac:dyDescent="0.25">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5.75" hidden="1" customHeight="1" x14ac:dyDescent="0.25">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5.75" hidden="1" customHeight="1" x14ac:dyDescent="0.25">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5.75" hidden="1" customHeight="1" x14ac:dyDescent="0.25">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5.75" hidden="1" customHeight="1" x14ac:dyDescent="0.25">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5.75" hidden="1" customHeight="1" x14ac:dyDescent="0.25">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5.75" hidden="1" customHeight="1" x14ac:dyDescent="0.25">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5.75" hidden="1" customHeight="1" x14ac:dyDescent="0.25">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5.75" hidden="1" customHeight="1" x14ac:dyDescent="0.25">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5.75" hidden="1" customHeight="1" x14ac:dyDescent="0.25">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5.75" hidden="1" customHeight="1" x14ac:dyDescent="0.25">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5.75" hidden="1" customHeight="1" x14ac:dyDescent="0.25">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5.75" hidden="1" customHeight="1" x14ac:dyDescent="0.25">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5.75" hidden="1" customHeight="1" x14ac:dyDescent="0.25">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5.75" hidden="1" customHeight="1" x14ac:dyDescent="0.25">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5.75" hidden="1" customHeight="1" x14ac:dyDescent="0.25">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5.75" hidden="1" customHeight="1" x14ac:dyDescent="0.25">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5.75" hidden="1" customHeight="1" x14ac:dyDescent="0.25">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5.75" hidden="1" customHeight="1" x14ac:dyDescent="0.25">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5.75" hidden="1" customHeight="1" x14ac:dyDescent="0.25">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5.75" hidden="1" customHeight="1" x14ac:dyDescent="0.25">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5.75" hidden="1" customHeight="1" x14ac:dyDescent="0.25">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5.75" hidden="1" customHeight="1" x14ac:dyDescent="0.25">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5.75" hidden="1" customHeight="1" x14ac:dyDescent="0.25">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5.75" hidden="1" customHeight="1" x14ac:dyDescent="0.25">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5.75" hidden="1" customHeight="1" x14ac:dyDescent="0.25">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5.75" hidden="1" customHeight="1" x14ac:dyDescent="0.25">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5.75" hidden="1" customHeight="1" x14ac:dyDescent="0.25">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5.75" hidden="1" customHeight="1" x14ac:dyDescent="0.25">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5.75" hidden="1" customHeight="1" x14ac:dyDescent="0.25">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5.75" hidden="1" customHeight="1" x14ac:dyDescent="0.25">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5.75" hidden="1" customHeight="1" x14ac:dyDescent="0.25">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5.75" hidden="1" customHeight="1" x14ac:dyDescent="0.25">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15.75" hidden="1" customHeight="1" x14ac:dyDescent="0.25">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15.75" hidden="1" customHeight="1" x14ac:dyDescent="0.25">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15.75" hidden="1" customHeight="1" x14ac:dyDescent="0.25">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sheetProtection algorithmName="SHA-512" hashValue="vMxyThD3mZZ7AwloNd0yQ3tgV2JKFpAYYJKKimP1FX8NV73vy2r5LM4IGg4PIlFwLKlwT9gbXC3Sqsk949xpXw==" saltValue="T2rfqZoMYXM8c1VO1KeZGA=="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88" t="s">
        <v>0</v>
      </c>
      <c r="I2" s="38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90" t="s">
        <v>2</v>
      </c>
      <c r="I3" s="391">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88" t="s">
        <v>3</v>
      </c>
      <c r="I4" s="392">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88" t="s">
        <v>4</v>
      </c>
      <c r="I5" s="389" t="s">
        <v>1248</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67"/>
      <c r="L7" s="32"/>
      <c r="M7" s="32"/>
      <c r="N7" s="32"/>
      <c r="O7" s="32"/>
      <c r="P7" s="32"/>
      <c r="Q7" s="32"/>
      <c r="R7" s="32"/>
      <c r="S7" s="32"/>
      <c r="T7" s="32"/>
      <c r="U7" s="32"/>
      <c r="V7" s="32"/>
      <c r="W7" s="32"/>
      <c r="X7" s="32"/>
      <c r="Y7" s="32"/>
      <c r="Z7" s="32"/>
    </row>
    <row r="8" spans="1:26" ht="16.5" customHeight="1" x14ac:dyDescent="0.25">
      <c r="A8" s="150"/>
      <c r="B8" s="151"/>
      <c r="C8" s="150"/>
      <c r="D8" s="150"/>
      <c r="E8" s="150"/>
      <c r="F8" s="150"/>
      <c r="G8" s="150"/>
      <c r="H8" s="150"/>
      <c r="I8" s="150"/>
      <c r="J8" s="150"/>
      <c r="K8" s="150"/>
      <c r="L8" s="150"/>
      <c r="M8" s="150"/>
      <c r="N8" s="150"/>
      <c r="O8" s="150"/>
      <c r="P8" s="150"/>
      <c r="Q8" s="150"/>
      <c r="R8" s="150"/>
      <c r="S8" s="150"/>
      <c r="T8" s="150"/>
      <c r="U8" s="150"/>
      <c r="V8" s="150"/>
      <c r="W8" s="150"/>
      <c r="X8" s="150"/>
      <c r="Y8" s="150"/>
      <c r="Z8" s="150"/>
    </row>
    <row r="9" spans="1:26" ht="30.75" customHeight="1" x14ac:dyDescent="0.25">
      <c r="A9" s="152"/>
      <c r="B9" s="489" t="s">
        <v>12</v>
      </c>
      <c r="C9" s="444"/>
      <c r="D9" s="490" t="str">
        <f>'PDI-01'!E13</f>
        <v>Gestión y Sostenibilidad Institucional</v>
      </c>
      <c r="E9" s="413"/>
      <c r="F9" s="413"/>
      <c r="G9" s="413"/>
      <c r="H9" s="414"/>
      <c r="I9" s="152"/>
      <c r="J9" s="152"/>
      <c r="K9" s="152"/>
      <c r="L9" s="152"/>
      <c r="M9" s="152"/>
      <c r="N9" s="152"/>
      <c r="O9" s="152"/>
      <c r="P9" s="152"/>
      <c r="Q9" s="152"/>
      <c r="R9" s="152"/>
      <c r="S9" s="152"/>
      <c r="T9" s="152"/>
      <c r="U9" s="152"/>
      <c r="V9" s="152"/>
      <c r="W9" s="152"/>
      <c r="X9" s="152"/>
      <c r="Y9" s="152"/>
      <c r="Z9" s="152"/>
    </row>
    <row r="10" spans="1:26" ht="6.75" customHeight="1" x14ac:dyDescent="0.25">
      <c r="A10" s="152"/>
      <c r="B10" s="153"/>
      <c r="C10" s="50"/>
      <c r="D10" s="50"/>
      <c r="E10" s="50"/>
      <c r="F10" s="50"/>
      <c r="G10" s="50"/>
      <c r="H10" s="50"/>
      <c r="I10" s="152"/>
      <c r="J10" s="152"/>
      <c r="K10" s="152"/>
      <c r="L10" s="152"/>
      <c r="M10" s="152"/>
      <c r="N10" s="152"/>
      <c r="O10" s="152"/>
      <c r="P10" s="152"/>
      <c r="Q10" s="152"/>
      <c r="R10" s="152"/>
      <c r="S10" s="152"/>
      <c r="T10" s="152"/>
      <c r="U10" s="152"/>
      <c r="V10" s="152"/>
      <c r="W10" s="152"/>
      <c r="X10" s="152"/>
      <c r="Y10" s="152"/>
      <c r="Z10" s="152"/>
    </row>
    <row r="11" spans="1:26" ht="30.75" customHeight="1" x14ac:dyDescent="0.25">
      <c r="A11" s="152"/>
      <c r="B11" s="489" t="s">
        <v>16</v>
      </c>
      <c r="C11" s="444"/>
      <c r="D11" s="490" t="str">
        <f>'PDI-01'!E15</f>
        <v>Gestión del Desarrollo Humano y Organizacional</v>
      </c>
      <c r="E11" s="413"/>
      <c r="F11" s="413"/>
      <c r="G11" s="413"/>
      <c r="H11" s="414"/>
      <c r="I11" s="152"/>
      <c r="J11" s="152"/>
      <c r="K11" s="152"/>
      <c r="L11" s="152"/>
      <c r="M11" s="152"/>
      <c r="N11" s="152"/>
      <c r="O11" s="152"/>
      <c r="P11" s="152"/>
      <c r="Q11" s="152"/>
      <c r="R11" s="152"/>
      <c r="S11" s="152"/>
      <c r="T11" s="152"/>
      <c r="U11" s="152"/>
      <c r="V11" s="152"/>
      <c r="W11" s="152"/>
      <c r="X11" s="152"/>
      <c r="Y11" s="152"/>
      <c r="Z11" s="152"/>
    </row>
    <row r="12" spans="1:26" ht="6.75" customHeight="1" x14ac:dyDescent="0.25">
      <c r="A12" s="152"/>
      <c r="B12" s="154"/>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ht="30.75" customHeight="1" x14ac:dyDescent="0.25">
      <c r="A13" s="152"/>
      <c r="B13" s="489" t="s">
        <v>8</v>
      </c>
      <c r="C13" s="444"/>
      <c r="D13" s="490" t="str">
        <f>'PDI-01'!E11</f>
        <v>Modernización y Desarrollo Organizacional (PDI2028 – GSI - 36)</v>
      </c>
      <c r="E13" s="413"/>
      <c r="F13" s="413"/>
      <c r="G13" s="413"/>
      <c r="H13" s="414"/>
      <c r="I13" s="152"/>
      <c r="J13" s="152"/>
      <c r="K13" s="152"/>
      <c r="L13" s="152"/>
      <c r="M13" s="152"/>
      <c r="N13" s="152"/>
      <c r="O13" s="152"/>
      <c r="P13" s="152"/>
      <c r="Q13" s="152"/>
      <c r="R13" s="152"/>
      <c r="S13" s="152"/>
      <c r="T13" s="152"/>
      <c r="U13" s="152"/>
      <c r="V13" s="152"/>
      <c r="W13" s="152"/>
      <c r="X13" s="152"/>
      <c r="Y13" s="152"/>
      <c r="Z13" s="152"/>
    </row>
    <row r="14" spans="1:26" ht="29.25" customHeight="1" x14ac:dyDescent="0.3">
      <c r="A14" s="155"/>
      <c r="B14" s="168"/>
      <c r="C14" s="168"/>
      <c r="D14" s="168"/>
      <c r="E14" s="168"/>
      <c r="F14" s="168"/>
      <c r="G14" s="168"/>
      <c r="H14" s="168"/>
      <c r="I14" s="155"/>
      <c r="J14" s="155"/>
      <c r="K14" s="155"/>
      <c r="L14" s="155"/>
      <c r="M14" s="155"/>
      <c r="N14" s="155"/>
      <c r="O14" s="155"/>
      <c r="P14" s="155"/>
      <c r="Q14" s="155"/>
      <c r="R14" s="155"/>
      <c r="S14" s="155"/>
      <c r="T14" s="155"/>
      <c r="U14" s="155"/>
      <c r="V14" s="155"/>
      <c r="W14" s="155"/>
      <c r="X14" s="155"/>
      <c r="Y14" s="155"/>
      <c r="Z14" s="155"/>
    </row>
    <row r="15" spans="1:26" ht="84.75" customHeight="1" x14ac:dyDescent="0.3">
      <c r="A15" s="155"/>
      <c r="B15" s="501" t="s">
        <v>285</v>
      </c>
      <c r="C15" s="418"/>
      <c r="D15" s="500" t="s">
        <v>286</v>
      </c>
      <c r="E15" s="413"/>
      <c r="F15" s="413"/>
      <c r="G15" s="413"/>
      <c r="H15" s="414"/>
      <c r="I15" s="155"/>
      <c r="J15" s="155"/>
      <c r="K15" s="155"/>
      <c r="L15" s="155"/>
      <c r="M15" s="155"/>
      <c r="N15" s="155"/>
      <c r="O15" s="155"/>
      <c r="P15" s="155"/>
      <c r="Q15" s="155"/>
      <c r="R15" s="155"/>
      <c r="S15" s="155"/>
      <c r="T15" s="155"/>
      <c r="U15" s="155"/>
      <c r="V15" s="155"/>
      <c r="W15" s="155"/>
      <c r="X15" s="155"/>
      <c r="Y15" s="155"/>
      <c r="Z15" s="155"/>
    </row>
    <row r="16" spans="1:26" ht="27" customHeight="1" x14ac:dyDescent="0.3">
      <c r="A16" s="155"/>
      <c r="B16" s="415" t="s">
        <v>287</v>
      </c>
      <c r="C16" s="413"/>
      <c r="D16" s="413"/>
      <c r="E16" s="413"/>
      <c r="F16" s="413"/>
      <c r="G16" s="413"/>
      <c r="H16" s="414"/>
      <c r="I16" s="164"/>
      <c r="J16" s="164"/>
      <c r="K16" s="164"/>
      <c r="L16" s="164"/>
      <c r="M16" s="155"/>
      <c r="N16" s="155"/>
      <c r="O16" s="155"/>
      <c r="P16" s="155"/>
      <c r="Q16" s="155"/>
      <c r="R16" s="155"/>
      <c r="S16" s="155"/>
      <c r="T16" s="155"/>
      <c r="U16" s="155"/>
      <c r="V16" s="155"/>
      <c r="W16" s="155"/>
      <c r="X16" s="155"/>
      <c r="Y16" s="155"/>
      <c r="Z16" s="155"/>
    </row>
    <row r="17" spans="1:26" ht="11.25" customHeight="1" x14ac:dyDescent="0.3">
      <c r="A17" s="155"/>
      <c r="B17" s="57"/>
      <c r="C17" s="57"/>
      <c r="D17" s="57"/>
      <c r="E17" s="57"/>
      <c r="F17" s="57"/>
      <c r="G17" s="57"/>
      <c r="H17" s="57"/>
      <c r="I17" s="156"/>
      <c r="J17" s="156"/>
      <c r="K17" s="156"/>
      <c r="L17" s="155"/>
      <c r="M17" s="155"/>
      <c r="N17" s="155"/>
      <c r="O17" s="155"/>
      <c r="P17" s="155"/>
      <c r="Q17" s="155"/>
      <c r="R17" s="155"/>
      <c r="S17" s="155"/>
      <c r="T17" s="155"/>
      <c r="U17" s="155"/>
      <c r="V17" s="155"/>
      <c r="W17" s="155"/>
      <c r="X17" s="155"/>
      <c r="Y17" s="155"/>
      <c r="Z17" s="155"/>
    </row>
    <row r="18" spans="1:26" ht="163.5" customHeight="1" x14ac:dyDescent="0.3">
      <c r="A18" s="155"/>
      <c r="B18" s="415" t="s">
        <v>288</v>
      </c>
      <c r="C18" s="414"/>
      <c r="D18" s="438" t="s">
        <v>1231</v>
      </c>
      <c r="E18" s="413"/>
      <c r="F18" s="413"/>
      <c r="G18" s="413"/>
      <c r="H18" s="414"/>
      <c r="I18" s="155"/>
      <c r="J18" s="155"/>
      <c r="K18" s="155"/>
      <c r="L18" s="155"/>
      <c r="M18" s="155"/>
      <c r="N18" s="155"/>
      <c r="O18" s="155"/>
      <c r="P18" s="155"/>
      <c r="Q18" s="155"/>
      <c r="R18" s="155"/>
      <c r="S18" s="155"/>
      <c r="T18" s="155"/>
      <c r="U18" s="155"/>
      <c r="V18" s="155"/>
      <c r="W18" s="155"/>
      <c r="X18" s="155"/>
      <c r="Y18" s="155"/>
      <c r="Z18" s="155"/>
    </row>
    <row r="19" spans="1:26" ht="80.25" customHeight="1" x14ac:dyDescent="0.3">
      <c r="A19" s="155"/>
      <c r="B19" s="415" t="s">
        <v>289</v>
      </c>
      <c r="C19" s="414"/>
      <c r="D19" s="438" t="s">
        <v>1232</v>
      </c>
      <c r="E19" s="413"/>
      <c r="F19" s="413"/>
      <c r="G19" s="413"/>
      <c r="H19" s="414"/>
      <c r="I19" s="155"/>
      <c r="J19" s="155"/>
      <c r="K19" s="155"/>
      <c r="L19" s="155"/>
      <c r="M19" s="155"/>
      <c r="N19" s="155"/>
      <c r="O19" s="155"/>
      <c r="P19" s="155"/>
      <c r="Q19" s="155"/>
      <c r="R19" s="155"/>
      <c r="S19" s="155"/>
      <c r="T19" s="155"/>
      <c r="U19" s="155"/>
      <c r="V19" s="155"/>
      <c r="W19" s="155"/>
      <c r="X19" s="155"/>
      <c r="Y19" s="155"/>
      <c r="Z19" s="155"/>
    </row>
    <row r="20" spans="1:26" ht="16.5" customHeight="1" x14ac:dyDescent="0.3">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6.5" customHeight="1" x14ac:dyDescent="0.3">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6.5" hidden="1" customHeight="1" x14ac:dyDescent="0.3">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6.5" hidden="1" customHeight="1" x14ac:dyDescent="0.3">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6.5" hidden="1" customHeight="1" x14ac:dyDescent="0.3">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6.5" hidden="1" customHeight="1" x14ac:dyDescent="0.3">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6.5" hidden="1" customHeight="1" x14ac:dyDescent="0.3">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6.5" hidden="1" customHeight="1" x14ac:dyDescent="0.3">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6.5" hidden="1" customHeight="1" x14ac:dyDescent="0.3">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6.5" hidden="1" customHeight="1" x14ac:dyDescent="0.3">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6.5" hidden="1" customHeight="1" x14ac:dyDescent="0.3">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6.5" hidden="1" customHeight="1" x14ac:dyDescent="0.3">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6.5" hidden="1" customHeight="1" x14ac:dyDescent="0.3">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6.5" hidden="1" customHeight="1" x14ac:dyDescent="0.3">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6.5" hidden="1" customHeight="1" x14ac:dyDescent="0.3">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6.5" hidden="1" customHeight="1" x14ac:dyDescent="0.3">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6.5" hidden="1" customHeight="1" x14ac:dyDescent="0.3">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6.5" hidden="1" customHeight="1" x14ac:dyDescent="0.3">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6.5" hidden="1" customHeight="1" x14ac:dyDescent="0.3">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6.5" hidden="1" customHeight="1" x14ac:dyDescent="0.3">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6.5" hidden="1" customHeight="1" x14ac:dyDescent="0.3">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6.5" hidden="1" customHeight="1" x14ac:dyDescent="0.3">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6.5" hidden="1" customHeight="1" x14ac:dyDescent="0.3">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6.5" hidden="1" customHeight="1" x14ac:dyDescent="0.3">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6.5" hidden="1" customHeight="1" x14ac:dyDescent="0.3">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6.5" hidden="1" customHeight="1" x14ac:dyDescent="0.3">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6.5" hidden="1" customHeight="1" x14ac:dyDescent="0.3">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6.5" hidden="1" customHeight="1" x14ac:dyDescent="0.3">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6.5" hidden="1" customHeight="1" x14ac:dyDescent="0.3">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6.5" hidden="1" customHeight="1" x14ac:dyDescent="0.3">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6.5" hidden="1" customHeight="1" x14ac:dyDescent="0.3">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6.5" hidden="1" customHeight="1" x14ac:dyDescent="0.3">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6.5" hidden="1" customHeight="1" x14ac:dyDescent="0.3">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6.5" hidden="1" customHeight="1" x14ac:dyDescent="0.3">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6.5" hidden="1" customHeight="1" x14ac:dyDescent="0.3">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6.5" hidden="1" customHeight="1" x14ac:dyDescent="0.3">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6.5" hidden="1" customHeight="1" x14ac:dyDescent="0.3">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6.5" hidden="1" customHeight="1" x14ac:dyDescent="0.3">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6.5" hidden="1" customHeight="1" x14ac:dyDescent="0.3">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6.5" hidden="1" customHeight="1" x14ac:dyDescent="0.3">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6.5" hidden="1" customHeight="1" x14ac:dyDescent="0.3">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6.5" hidden="1" customHeight="1" x14ac:dyDescent="0.3">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6.5" hidden="1" customHeight="1" x14ac:dyDescent="0.3">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6.5" hidden="1" customHeight="1" x14ac:dyDescent="0.3">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6.5" hidden="1" customHeight="1" x14ac:dyDescent="0.3">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6.5" hidden="1" customHeight="1" x14ac:dyDescent="0.3">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6.5" hidden="1" customHeight="1" x14ac:dyDescent="0.3">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6.5" hidden="1" customHeight="1" x14ac:dyDescent="0.3">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6.5" hidden="1" customHeight="1" x14ac:dyDescent="0.3">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6.5" hidden="1" customHeight="1" x14ac:dyDescent="0.3">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6.5" hidden="1" customHeight="1" x14ac:dyDescent="0.3">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6.5" hidden="1" customHeight="1" x14ac:dyDescent="0.3">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6.5" hidden="1" customHeight="1" x14ac:dyDescent="0.3">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6.5" hidden="1" customHeight="1" x14ac:dyDescent="0.3">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6.5" hidden="1" customHeight="1" x14ac:dyDescent="0.3">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6.5" hidden="1" customHeight="1" x14ac:dyDescent="0.3">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6.5" hidden="1" customHeight="1" x14ac:dyDescent="0.3">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6.5" hidden="1" customHeight="1" x14ac:dyDescent="0.3">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6.5" hidden="1" customHeight="1" x14ac:dyDescent="0.3">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6.5" hidden="1" customHeight="1" x14ac:dyDescent="0.3">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6.5" hidden="1" customHeight="1" x14ac:dyDescent="0.3">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6.5" hidden="1" customHeight="1" x14ac:dyDescent="0.3">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6.5" hidden="1" customHeight="1" x14ac:dyDescent="0.3">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6.5" hidden="1" customHeight="1" x14ac:dyDescent="0.3">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6.5" hidden="1" customHeight="1" x14ac:dyDescent="0.3">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6.5" hidden="1" customHeight="1" x14ac:dyDescent="0.3">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6.5" hidden="1" customHeight="1" x14ac:dyDescent="0.3">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6.5" hidden="1" customHeight="1" x14ac:dyDescent="0.3">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6.5" hidden="1" customHeight="1" x14ac:dyDescent="0.3">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6.5" hidden="1" customHeight="1" x14ac:dyDescent="0.3">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6.5" hidden="1" customHeight="1" x14ac:dyDescent="0.3">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6.5" hidden="1" customHeight="1" x14ac:dyDescent="0.3">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6.5" hidden="1" customHeight="1" x14ac:dyDescent="0.3">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6.5" hidden="1" customHeight="1" x14ac:dyDescent="0.3">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6.5" hidden="1" customHeight="1" x14ac:dyDescent="0.3">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6.5" hidden="1" customHeight="1" x14ac:dyDescent="0.3">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6.5" hidden="1" customHeight="1" x14ac:dyDescent="0.3">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6.5" hidden="1" customHeight="1" x14ac:dyDescent="0.3">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6.5" hidden="1" customHeight="1" x14ac:dyDescent="0.3">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6.5" hidden="1" customHeight="1" x14ac:dyDescent="0.3">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6.5" hidden="1" customHeight="1" x14ac:dyDescent="0.3">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6.5" hidden="1" customHeight="1" x14ac:dyDescent="0.3">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6.5" hidden="1" customHeight="1" x14ac:dyDescent="0.3">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6.5" hidden="1" customHeight="1" x14ac:dyDescent="0.3">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6.5" hidden="1" customHeight="1" x14ac:dyDescent="0.3">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6.5" hidden="1" customHeight="1" x14ac:dyDescent="0.3">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6.5" hidden="1" customHeight="1" x14ac:dyDescent="0.3">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6.5" hidden="1" customHeight="1" x14ac:dyDescent="0.3">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6.5" hidden="1" customHeight="1" x14ac:dyDescent="0.3">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6.5" hidden="1" customHeight="1" x14ac:dyDescent="0.3">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6.5" hidden="1" customHeight="1" x14ac:dyDescent="0.3">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6.5" hidden="1" customHeight="1" x14ac:dyDescent="0.3">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6.5" hidden="1" customHeight="1" x14ac:dyDescent="0.3">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6.5" hidden="1" customHeight="1" x14ac:dyDescent="0.3">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6.5" hidden="1" customHeight="1" x14ac:dyDescent="0.3">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6.5" hidden="1" customHeight="1" x14ac:dyDescent="0.3">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6.5" hidden="1" customHeight="1" x14ac:dyDescent="0.3">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6.5" hidden="1" customHeight="1" x14ac:dyDescent="0.3">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6.5" hidden="1" customHeight="1" x14ac:dyDescent="0.3">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6.5" hidden="1" customHeight="1" x14ac:dyDescent="0.3">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6.5" hidden="1" customHeight="1" x14ac:dyDescent="0.3">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6.5" hidden="1" customHeight="1" x14ac:dyDescent="0.3">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6.5" hidden="1" customHeight="1" x14ac:dyDescent="0.3">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6.5" hidden="1" customHeight="1" x14ac:dyDescent="0.3">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6.5" hidden="1" customHeight="1" x14ac:dyDescent="0.3">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6.5" hidden="1" customHeight="1" x14ac:dyDescent="0.3">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6.5" hidden="1" customHeight="1" x14ac:dyDescent="0.3">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6.5" hidden="1" customHeight="1" x14ac:dyDescent="0.3">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6.5" hidden="1" customHeight="1" x14ac:dyDescent="0.3">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6.5" hidden="1" customHeight="1" x14ac:dyDescent="0.3">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6.5" hidden="1" customHeight="1" x14ac:dyDescent="0.3">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6.5" hidden="1" customHeight="1" x14ac:dyDescent="0.3">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6.5" hidden="1" customHeight="1" x14ac:dyDescent="0.3">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6.5" hidden="1" customHeight="1" x14ac:dyDescent="0.3">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6.5" hidden="1" customHeight="1" x14ac:dyDescent="0.3">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6.5" hidden="1" customHeight="1" x14ac:dyDescent="0.3">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6.5" hidden="1" customHeight="1" x14ac:dyDescent="0.3">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6.5" hidden="1" customHeight="1" x14ac:dyDescent="0.3">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6.5" hidden="1" customHeight="1" x14ac:dyDescent="0.3">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6.5" hidden="1" customHeight="1" x14ac:dyDescent="0.3">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6.5" hidden="1" customHeight="1" x14ac:dyDescent="0.3">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6.5" hidden="1" customHeight="1" x14ac:dyDescent="0.3">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6.5" hidden="1" customHeight="1" x14ac:dyDescent="0.3">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6.5" hidden="1" customHeight="1" x14ac:dyDescent="0.3">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6.5" hidden="1" customHeight="1" x14ac:dyDescent="0.3">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6.5" hidden="1" customHeight="1" x14ac:dyDescent="0.3">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6.5" hidden="1" customHeight="1" x14ac:dyDescent="0.3">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6.5" hidden="1" customHeight="1" x14ac:dyDescent="0.3">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6.5" hidden="1" customHeight="1" x14ac:dyDescent="0.3">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6.5" hidden="1" customHeight="1" x14ac:dyDescent="0.3">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6.5" hidden="1" customHeight="1" x14ac:dyDescent="0.3">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6.5" hidden="1" customHeight="1" x14ac:dyDescent="0.3">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6.5" hidden="1" customHeight="1" x14ac:dyDescent="0.3">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6.5" hidden="1" customHeight="1" x14ac:dyDescent="0.3">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6.5" hidden="1" customHeight="1" x14ac:dyDescent="0.3">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6.5" hidden="1" customHeight="1" x14ac:dyDescent="0.3">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6.5" hidden="1" customHeight="1" x14ac:dyDescent="0.3">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6.5" hidden="1" customHeight="1" x14ac:dyDescent="0.3">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6.5" hidden="1" customHeight="1" x14ac:dyDescent="0.3">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6.5" hidden="1" customHeight="1" x14ac:dyDescent="0.3">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6.5" hidden="1" customHeight="1" x14ac:dyDescent="0.3">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6.5" hidden="1" customHeight="1" x14ac:dyDescent="0.3">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6.5" hidden="1" customHeight="1" x14ac:dyDescent="0.3">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6.5" hidden="1" customHeight="1" x14ac:dyDescent="0.3">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6.5" hidden="1" customHeight="1" x14ac:dyDescent="0.3">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6.5" hidden="1" customHeight="1" x14ac:dyDescent="0.3">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6.5" hidden="1" customHeight="1" x14ac:dyDescent="0.3">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6.5" hidden="1" customHeight="1" x14ac:dyDescent="0.3">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6.5" hidden="1" customHeight="1" x14ac:dyDescent="0.3">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6.5" hidden="1" customHeight="1" x14ac:dyDescent="0.3">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6.5" hidden="1" customHeight="1" x14ac:dyDescent="0.3">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6.5" hidden="1" customHeight="1" x14ac:dyDescent="0.3">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6.5" hidden="1" customHeight="1" x14ac:dyDescent="0.3">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6.5" hidden="1" customHeight="1" x14ac:dyDescent="0.3">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6.5" hidden="1" customHeight="1" x14ac:dyDescent="0.3">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6.5" hidden="1" customHeight="1" x14ac:dyDescent="0.3">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6.5" hidden="1" customHeight="1" x14ac:dyDescent="0.3">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6.5" hidden="1" customHeight="1" x14ac:dyDescent="0.3">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6.5" hidden="1" customHeight="1" x14ac:dyDescent="0.3">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6.5" hidden="1" customHeight="1" x14ac:dyDescent="0.3">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6.5" hidden="1" customHeight="1" x14ac:dyDescent="0.3">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6.5" hidden="1" customHeight="1" x14ac:dyDescent="0.3">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6.5" hidden="1" customHeight="1" x14ac:dyDescent="0.3">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6.5" hidden="1" customHeight="1" x14ac:dyDescent="0.3">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6.5" hidden="1" customHeight="1" x14ac:dyDescent="0.3">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6.5" hidden="1" customHeight="1" x14ac:dyDescent="0.3">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6.5" hidden="1" customHeight="1" x14ac:dyDescent="0.3">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6.5" hidden="1" customHeight="1" x14ac:dyDescent="0.3">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6.5" hidden="1" customHeight="1" x14ac:dyDescent="0.3">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6.5" hidden="1" customHeight="1" x14ac:dyDescent="0.3">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6.5" hidden="1" customHeight="1" x14ac:dyDescent="0.3">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6.5" hidden="1" customHeight="1" x14ac:dyDescent="0.3">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6.5" hidden="1" customHeight="1" x14ac:dyDescent="0.3">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6.5" hidden="1" customHeight="1" x14ac:dyDescent="0.3">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6.5" hidden="1" customHeight="1" x14ac:dyDescent="0.3">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6.5" hidden="1" customHeight="1" x14ac:dyDescent="0.3">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6.5" hidden="1" customHeight="1" x14ac:dyDescent="0.3">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6.5" hidden="1" customHeight="1" x14ac:dyDescent="0.3">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6.5" hidden="1" customHeight="1" x14ac:dyDescent="0.3">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6.5" hidden="1" customHeight="1" x14ac:dyDescent="0.3">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6.5" hidden="1" customHeight="1" x14ac:dyDescent="0.3">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6.5" hidden="1" customHeight="1" x14ac:dyDescent="0.3">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6.5" hidden="1" customHeight="1" x14ac:dyDescent="0.3">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6.5" hidden="1" customHeight="1" x14ac:dyDescent="0.3">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6.5" hidden="1" customHeight="1" x14ac:dyDescent="0.3">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6.5" hidden="1" customHeight="1" x14ac:dyDescent="0.3">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6.5" hidden="1" customHeight="1" x14ac:dyDescent="0.3">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6.5" hidden="1" customHeight="1" x14ac:dyDescent="0.3">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6.5" hidden="1" customHeight="1" x14ac:dyDescent="0.3">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6.5" hidden="1" customHeight="1" x14ac:dyDescent="0.3">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6.5" hidden="1" customHeight="1" x14ac:dyDescent="0.3">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6.5" hidden="1" customHeight="1" x14ac:dyDescent="0.3">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6.5" hidden="1" customHeight="1" x14ac:dyDescent="0.3">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6.5" hidden="1" customHeight="1" x14ac:dyDescent="0.3">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6.5" hidden="1" customHeight="1" x14ac:dyDescent="0.3">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6.5" hidden="1" customHeight="1" x14ac:dyDescent="0.3">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6.5" hidden="1" customHeight="1" x14ac:dyDescent="0.3">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6.5" hidden="1" customHeight="1" x14ac:dyDescent="0.3">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6.5" hidden="1" customHeight="1" x14ac:dyDescent="0.3">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6.5" hidden="1" customHeight="1" x14ac:dyDescent="0.3">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6.5" hidden="1" customHeight="1" x14ac:dyDescent="0.3">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6.5" hidden="1" customHeight="1" x14ac:dyDescent="0.3">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6.5" hidden="1" customHeight="1" x14ac:dyDescent="0.3">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6.5" hidden="1" customHeight="1" x14ac:dyDescent="0.3">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6.5" hidden="1" customHeight="1" x14ac:dyDescent="0.3">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6.5" hidden="1" customHeight="1" x14ac:dyDescent="0.3">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6.5" hidden="1" customHeight="1" x14ac:dyDescent="0.3">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6.5" hidden="1" customHeight="1" x14ac:dyDescent="0.3">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6.5" hidden="1" customHeight="1" x14ac:dyDescent="0.3">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6.5" hidden="1" customHeight="1" x14ac:dyDescent="0.3">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6.5" hidden="1" customHeight="1" x14ac:dyDescent="0.3">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6.5" hidden="1" customHeight="1" x14ac:dyDescent="0.3">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6.5" hidden="1" customHeight="1" x14ac:dyDescent="0.3">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6.5" hidden="1" customHeight="1" x14ac:dyDescent="0.3">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6.5" hidden="1" customHeight="1" x14ac:dyDescent="0.3">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6.5" hidden="1" customHeight="1" x14ac:dyDescent="0.3">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6.5" hidden="1" customHeight="1" x14ac:dyDescent="0.3">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6.5" hidden="1" customHeight="1" x14ac:dyDescent="0.3">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6.5" hidden="1" customHeight="1" x14ac:dyDescent="0.3">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6.5" hidden="1" customHeight="1" x14ac:dyDescent="0.3">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6.5" hidden="1" customHeight="1" x14ac:dyDescent="0.3">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6.5" hidden="1" customHeight="1" x14ac:dyDescent="0.3">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6.5" hidden="1" customHeight="1" x14ac:dyDescent="0.3">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6.5" hidden="1" customHeight="1" x14ac:dyDescent="0.3">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6.5" hidden="1" customHeight="1" x14ac:dyDescent="0.3">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6.5" hidden="1" customHeight="1" x14ac:dyDescent="0.3">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6.5" hidden="1" customHeight="1" x14ac:dyDescent="0.3">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6.5" hidden="1" customHeight="1" x14ac:dyDescent="0.3">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6.5" hidden="1" customHeight="1" x14ac:dyDescent="0.3">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6.5" hidden="1" customHeight="1" x14ac:dyDescent="0.3">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6.5" hidden="1" customHeight="1" x14ac:dyDescent="0.3">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6.5" hidden="1" customHeight="1" x14ac:dyDescent="0.3">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6.5" hidden="1" customHeight="1" x14ac:dyDescent="0.3">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6.5" hidden="1" customHeight="1" x14ac:dyDescent="0.3">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6.5" hidden="1" customHeight="1" x14ac:dyDescent="0.3">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6.5" hidden="1" customHeight="1" x14ac:dyDescent="0.3">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6.5" hidden="1" customHeight="1" x14ac:dyDescent="0.3">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6.5" hidden="1" customHeight="1" x14ac:dyDescent="0.3">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6.5" hidden="1" customHeight="1" x14ac:dyDescent="0.3">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6.5" hidden="1" customHeight="1" x14ac:dyDescent="0.3">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6.5" hidden="1" customHeight="1" x14ac:dyDescent="0.3">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6.5" hidden="1" customHeight="1" x14ac:dyDescent="0.3">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6.5" hidden="1" customHeight="1" x14ac:dyDescent="0.3">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6.5" hidden="1" customHeight="1" x14ac:dyDescent="0.3">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6.5" hidden="1" customHeight="1" x14ac:dyDescent="0.3">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6.5" hidden="1" customHeight="1" x14ac:dyDescent="0.3">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6.5" hidden="1" customHeight="1" x14ac:dyDescent="0.3">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6.5" hidden="1" customHeight="1" x14ac:dyDescent="0.3">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6.5" hidden="1" customHeight="1" x14ac:dyDescent="0.3">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6.5" hidden="1" customHeight="1" x14ac:dyDescent="0.3">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6.5" hidden="1" customHeight="1" x14ac:dyDescent="0.3">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6.5" hidden="1" customHeight="1" x14ac:dyDescent="0.3">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6.5" hidden="1" customHeight="1" x14ac:dyDescent="0.3">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6.5" hidden="1" customHeight="1" x14ac:dyDescent="0.3">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6.5" hidden="1" customHeight="1" x14ac:dyDescent="0.3">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6.5" hidden="1" customHeight="1" x14ac:dyDescent="0.3">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6.5" hidden="1" customHeight="1" x14ac:dyDescent="0.3">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6.5" hidden="1" customHeight="1" x14ac:dyDescent="0.3">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6.5" hidden="1" customHeight="1" x14ac:dyDescent="0.3">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6.5" hidden="1" customHeight="1" x14ac:dyDescent="0.3">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6.5" hidden="1" customHeight="1" x14ac:dyDescent="0.3">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6.5" hidden="1" customHeight="1" x14ac:dyDescent="0.3">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6.5" hidden="1" customHeight="1" x14ac:dyDescent="0.3">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6.5" hidden="1" customHeight="1" x14ac:dyDescent="0.3">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6.5" hidden="1" customHeight="1" x14ac:dyDescent="0.3">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6.5" hidden="1" customHeight="1" x14ac:dyDescent="0.3">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6.5" hidden="1" customHeight="1" x14ac:dyDescent="0.3">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6.5" hidden="1" customHeight="1" x14ac:dyDescent="0.3">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6.5" hidden="1" customHeight="1" x14ac:dyDescent="0.3">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6.5" hidden="1" customHeight="1" x14ac:dyDescent="0.3">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6.5" hidden="1" customHeight="1" x14ac:dyDescent="0.3">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6.5" hidden="1" customHeight="1" x14ac:dyDescent="0.3">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6.5" hidden="1" customHeight="1" x14ac:dyDescent="0.3">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6.5" hidden="1" customHeight="1" x14ac:dyDescent="0.3">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6.5" hidden="1" customHeight="1" x14ac:dyDescent="0.3">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6.5" hidden="1" customHeight="1" x14ac:dyDescent="0.3">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6.5" hidden="1" customHeight="1" x14ac:dyDescent="0.3">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6.5" hidden="1" customHeight="1" x14ac:dyDescent="0.3">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6.5" hidden="1" customHeight="1" x14ac:dyDescent="0.3">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6.5" hidden="1" customHeight="1" x14ac:dyDescent="0.3">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6.5" hidden="1" customHeight="1" x14ac:dyDescent="0.3">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6.5" hidden="1" customHeight="1" x14ac:dyDescent="0.3">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6.5" hidden="1" customHeight="1" x14ac:dyDescent="0.3">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6.5" hidden="1" customHeight="1" x14ac:dyDescent="0.3">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6.5" hidden="1" customHeight="1" x14ac:dyDescent="0.3">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6.5" hidden="1" customHeight="1" x14ac:dyDescent="0.3">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6.5" hidden="1" customHeight="1" x14ac:dyDescent="0.3">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6.5" hidden="1" customHeight="1" x14ac:dyDescent="0.3">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6.5" hidden="1" customHeight="1" x14ac:dyDescent="0.3">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6.5" hidden="1" customHeight="1" x14ac:dyDescent="0.3">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6.5" hidden="1" customHeight="1" x14ac:dyDescent="0.3">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6.5" hidden="1" customHeight="1" x14ac:dyDescent="0.3">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6.5" hidden="1" customHeight="1" x14ac:dyDescent="0.3">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6.5" hidden="1" customHeight="1" x14ac:dyDescent="0.3">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6.5" hidden="1" customHeight="1" x14ac:dyDescent="0.3">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6.5" hidden="1" customHeight="1" x14ac:dyDescent="0.3">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6.5" hidden="1" customHeight="1" x14ac:dyDescent="0.3">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6.5" hidden="1" customHeight="1" x14ac:dyDescent="0.3">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6.5" hidden="1" customHeight="1" x14ac:dyDescent="0.3">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6.5" hidden="1" customHeight="1" x14ac:dyDescent="0.3">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6.5" hidden="1" customHeight="1" x14ac:dyDescent="0.3">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6.5" hidden="1" customHeight="1" x14ac:dyDescent="0.3">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6.5" hidden="1" customHeight="1" x14ac:dyDescent="0.3">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6.5" hidden="1" customHeight="1" x14ac:dyDescent="0.3">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6.5" hidden="1" customHeight="1" x14ac:dyDescent="0.3">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6.5" hidden="1" customHeight="1" x14ac:dyDescent="0.3">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6.5" hidden="1" customHeight="1" x14ac:dyDescent="0.3">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6.5" hidden="1" customHeight="1" x14ac:dyDescent="0.3">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6.5" hidden="1" customHeight="1" x14ac:dyDescent="0.3">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6.5" hidden="1" customHeight="1" x14ac:dyDescent="0.3">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6.5" hidden="1" customHeight="1" x14ac:dyDescent="0.3">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6.5" hidden="1" customHeight="1" x14ac:dyDescent="0.3">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6.5" hidden="1" customHeight="1" x14ac:dyDescent="0.3">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6.5" hidden="1" customHeight="1" x14ac:dyDescent="0.3">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6.5" hidden="1" customHeight="1" x14ac:dyDescent="0.3">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6.5" hidden="1" customHeight="1" x14ac:dyDescent="0.3">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6.5" hidden="1" customHeight="1" x14ac:dyDescent="0.3">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6.5" hidden="1" customHeight="1" x14ac:dyDescent="0.3">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6.5" hidden="1" customHeight="1" x14ac:dyDescent="0.3">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6.5" hidden="1" customHeight="1" x14ac:dyDescent="0.3">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6.5" hidden="1" customHeight="1" x14ac:dyDescent="0.3">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6.5" hidden="1" customHeight="1" x14ac:dyDescent="0.3">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6.5" hidden="1" customHeight="1" x14ac:dyDescent="0.3">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6.5" hidden="1" customHeight="1" x14ac:dyDescent="0.3">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6.5" hidden="1" customHeight="1" x14ac:dyDescent="0.3">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6.5" hidden="1" customHeight="1" x14ac:dyDescent="0.3">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6.5" hidden="1" customHeight="1" x14ac:dyDescent="0.3">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6.5" hidden="1" customHeight="1" x14ac:dyDescent="0.3">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6.5" hidden="1" customHeight="1" x14ac:dyDescent="0.3">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6.5" hidden="1" customHeight="1" x14ac:dyDescent="0.3">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6.5" hidden="1" customHeight="1" x14ac:dyDescent="0.3">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6.5" hidden="1" customHeight="1" x14ac:dyDescent="0.3">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6.5" hidden="1" customHeight="1" x14ac:dyDescent="0.3">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6.5" hidden="1" customHeight="1" x14ac:dyDescent="0.3">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6.5" hidden="1" customHeight="1" x14ac:dyDescent="0.3">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6.5" hidden="1" customHeight="1" x14ac:dyDescent="0.3">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6.5" hidden="1" customHeight="1" x14ac:dyDescent="0.3">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6.5" hidden="1" customHeight="1" x14ac:dyDescent="0.3">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6.5" hidden="1" customHeight="1" x14ac:dyDescent="0.3">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6.5" hidden="1" customHeight="1" x14ac:dyDescent="0.3">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6.5" hidden="1" customHeight="1" x14ac:dyDescent="0.3">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6.5" hidden="1" customHeight="1" x14ac:dyDescent="0.3">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6.5" hidden="1" customHeight="1" x14ac:dyDescent="0.3">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6.5" hidden="1" customHeight="1" x14ac:dyDescent="0.3">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6.5" hidden="1" customHeight="1" x14ac:dyDescent="0.3">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6.5" hidden="1" customHeight="1" x14ac:dyDescent="0.3">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6.5" hidden="1" customHeight="1" x14ac:dyDescent="0.3">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6.5" hidden="1" customHeight="1" x14ac:dyDescent="0.3">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6.5" hidden="1" customHeight="1" x14ac:dyDescent="0.3">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6.5" hidden="1" customHeight="1" x14ac:dyDescent="0.3">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6.5" hidden="1" customHeight="1" x14ac:dyDescent="0.3">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6.5" hidden="1" customHeight="1" x14ac:dyDescent="0.3">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6.5" hidden="1" customHeight="1" x14ac:dyDescent="0.3">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6.5" hidden="1" customHeight="1" x14ac:dyDescent="0.3">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6.5" hidden="1" customHeight="1" x14ac:dyDescent="0.3">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6.5" hidden="1" customHeight="1" x14ac:dyDescent="0.3">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6.5" hidden="1" customHeight="1" x14ac:dyDescent="0.3">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6.5" hidden="1" customHeight="1" x14ac:dyDescent="0.3">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6.5" hidden="1" customHeight="1" x14ac:dyDescent="0.3">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6.5" hidden="1" customHeight="1" x14ac:dyDescent="0.3">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6.5" hidden="1" customHeight="1" x14ac:dyDescent="0.3">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6.5" hidden="1" customHeight="1" x14ac:dyDescent="0.3">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6.5" hidden="1" customHeight="1" x14ac:dyDescent="0.3">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6.5" hidden="1" customHeight="1" x14ac:dyDescent="0.3">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6.5" hidden="1" customHeight="1" x14ac:dyDescent="0.3">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6.5" hidden="1" customHeight="1" x14ac:dyDescent="0.3">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6.5" hidden="1" customHeight="1" x14ac:dyDescent="0.3">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6.5" hidden="1" customHeight="1" x14ac:dyDescent="0.3">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6.5" hidden="1" customHeight="1" x14ac:dyDescent="0.3">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6.5" hidden="1" customHeight="1" x14ac:dyDescent="0.3">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6.5" hidden="1" customHeight="1" x14ac:dyDescent="0.3">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6.5" hidden="1" customHeight="1" x14ac:dyDescent="0.3">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6.5" hidden="1" customHeight="1" x14ac:dyDescent="0.3">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6.5" hidden="1" customHeight="1" x14ac:dyDescent="0.3">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6.5" hidden="1" customHeight="1" x14ac:dyDescent="0.3">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6.5" hidden="1" customHeight="1" x14ac:dyDescent="0.3">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6.5" hidden="1" customHeight="1" x14ac:dyDescent="0.3">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6.5" hidden="1" customHeight="1" x14ac:dyDescent="0.3">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6.5" hidden="1" customHeight="1" x14ac:dyDescent="0.3">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6.5" hidden="1" customHeight="1" x14ac:dyDescent="0.3">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6.5" hidden="1" customHeight="1" x14ac:dyDescent="0.3">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6.5" hidden="1" customHeight="1" x14ac:dyDescent="0.3">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6.5" hidden="1" customHeight="1" x14ac:dyDescent="0.3">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6.5" hidden="1" customHeight="1" x14ac:dyDescent="0.3">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6.5" hidden="1" customHeight="1" x14ac:dyDescent="0.3">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6.5" hidden="1" customHeight="1" x14ac:dyDescent="0.3">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6.5" hidden="1" customHeight="1" x14ac:dyDescent="0.3">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6.5" hidden="1" customHeight="1" x14ac:dyDescent="0.3">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6.5" hidden="1" customHeight="1" x14ac:dyDescent="0.3">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6.5" hidden="1" customHeight="1" x14ac:dyDescent="0.3">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6.5" hidden="1" customHeight="1" x14ac:dyDescent="0.3">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6.5" hidden="1" customHeight="1" x14ac:dyDescent="0.3">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6.5" hidden="1" customHeight="1" x14ac:dyDescent="0.3">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6.5" hidden="1" customHeight="1" x14ac:dyDescent="0.3">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6.5" hidden="1" customHeight="1" x14ac:dyDescent="0.3">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6.5" hidden="1" customHeight="1" x14ac:dyDescent="0.3">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6.5" hidden="1" customHeight="1" x14ac:dyDescent="0.3">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6.5" hidden="1" customHeight="1" x14ac:dyDescent="0.3">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6.5" hidden="1" customHeight="1" x14ac:dyDescent="0.3">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6.5" hidden="1" customHeight="1" x14ac:dyDescent="0.3">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6.5" hidden="1" customHeight="1" x14ac:dyDescent="0.3">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6.5" hidden="1" customHeight="1" x14ac:dyDescent="0.3">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6.5" hidden="1" customHeight="1" x14ac:dyDescent="0.3">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6.5" hidden="1" customHeight="1" x14ac:dyDescent="0.3">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6.5" hidden="1" customHeight="1" x14ac:dyDescent="0.3">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6.5" hidden="1" customHeight="1" x14ac:dyDescent="0.3">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6.5" hidden="1" customHeight="1" x14ac:dyDescent="0.3">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6.5" hidden="1" customHeight="1" x14ac:dyDescent="0.3">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6.5" hidden="1" customHeight="1" x14ac:dyDescent="0.3">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6.5" hidden="1" customHeight="1" x14ac:dyDescent="0.3">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6.5" hidden="1" customHeight="1" x14ac:dyDescent="0.3">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6.5" hidden="1" customHeight="1" x14ac:dyDescent="0.3">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6.5" hidden="1" customHeight="1" x14ac:dyDescent="0.3">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6.5" hidden="1" customHeight="1" x14ac:dyDescent="0.3">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6.5" hidden="1" customHeight="1" x14ac:dyDescent="0.3">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6.5" hidden="1" customHeight="1" x14ac:dyDescent="0.3">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6.5" hidden="1" customHeight="1" x14ac:dyDescent="0.3">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6.5" hidden="1" customHeight="1" x14ac:dyDescent="0.3">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6.5" hidden="1" customHeight="1" x14ac:dyDescent="0.3">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6.5" hidden="1" customHeight="1" x14ac:dyDescent="0.3">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6.5" hidden="1" customHeight="1" x14ac:dyDescent="0.3">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6.5" hidden="1" customHeight="1" x14ac:dyDescent="0.3">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6.5" hidden="1" customHeight="1" x14ac:dyDescent="0.3">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6.5" hidden="1" customHeight="1" x14ac:dyDescent="0.3">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6.5" hidden="1" customHeight="1" x14ac:dyDescent="0.3">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6.5" hidden="1" customHeight="1" x14ac:dyDescent="0.3">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6.5" hidden="1" customHeight="1" x14ac:dyDescent="0.3">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6.5" hidden="1" customHeight="1" x14ac:dyDescent="0.3">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6.5" hidden="1" customHeight="1" x14ac:dyDescent="0.3">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6.5" hidden="1" customHeight="1" x14ac:dyDescent="0.3">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6.5" hidden="1" customHeight="1" x14ac:dyDescent="0.3">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6.5" hidden="1" customHeight="1" x14ac:dyDescent="0.3">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6.5" hidden="1" customHeight="1" x14ac:dyDescent="0.3">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6.5" hidden="1" customHeight="1" x14ac:dyDescent="0.3">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6.5" hidden="1" customHeight="1" x14ac:dyDescent="0.3">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6.5" hidden="1" customHeight="1" x14ac:dyDescent="0.3">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6.5" hidden="1" customHeight="1" x14ac:dyDescent="0.3">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6.5" hidden="1" customHeight="1" x14ac:dyDescent="0.3">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6.5" hidden="1" customHeight="1" x14ac:dyDescent="0.3">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6.5" hidden="1" customHeight="1" x14ac:dyDescent="0.3">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6.5" hidden="1" customHeight="1" x14ac:dyDescent="0.3">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6.5" hidden="1" customHeight="1" x14ac:dyDescent="0.3">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6.5" hidden="1" customHeight="1" x14ac:dyDescent="0.3">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6.5" hidden="1" customHeight="1" x14ac:dyDescent="0.3">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6.5" hidden="1" customHeight="1" x14ac:dyDescent="0.3">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6.5" hidden="1" customHeight="1" x14ac:dyDescent="0.3">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6.5" hidden="1" customHeight="1" x14ac:dyDescent="0.3">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6.5" hidden="1" customHeight="1" x14ac:dyDescent="0.3">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6.5" hidden="1" customHeight="1" x14ac:dyDescent="0.3">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6.5" hidden="1" customHeight="1" x14ac:dyDescent="0.3">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6.5" hidden="1" customHeight="1" x14ac:dyDescent="0.3">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6.5" hidden="1" customHeight="1" x14ac:dyDescent="0.3">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6.5" hidden="1" customHeight="1" x14ac:dyDescent="0.3">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6.5" hidden="1" customHeight="1" x14ac:dyDescent="0.3">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6.5" hidden="1" customHeight="1" x14ac:dyDescent="0.3">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6.5" hidden="1" customHeight="1" x14ac:dyDescent="0.3">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6.5" hidden="1" customHeight="1" x14ac:dyDescent="0.3">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6.5" hidden="1" customHeight="1" x14ac:dyDescent="0.3">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6.5" hidden="1" customHeight="1" x14ac:dyDescent="0.3">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6.5" hidden="1" customHeight="1" x14ac:dyDescent="0.3">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6.5" hidden="1" customHeight="1" x14ac:dyDescent="0.3">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6.5" hidden="1" customHeight="1" x14ac:dyDescent="0.3">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6.5" hidden="1" customHeight="1" x14ac:dyDescent="0.3">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6.5" hidden="1" customHeight="1" x14ac:dyDescent="0.3">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6.5" hidden="1" customHeight="1" x14ac:dyDescent="0.3">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6.5" hidden="1" customHeight="1" x14ac:dyDescent="0.3">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6.5" hidden="1" customHeight="1" x14ac:dyDescent="0.3">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6.5" hidden="1" customHeight="1" x14ac:dyDescent="0.3">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6.5" hidden="1" customHeight="1" x14ac:dyDescent="0.3">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6.5" hidden="1" customHeight="1" x14ac:dyDescent="0.3">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6.5" hidden="1" customHeight="1" x14ac:dyDescent="0.3">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6.5" hidden="1" customHeight="1" x14ac:dyDescent="0.3">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6.5" hidden="1" customHeight="1" x14ac:dyDescent="0.3">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6.5" hidden="1" customHeight="1" x14ac:dyDescent="0.3">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6.5" hidden="1" customHeight="1" x14ac:dyDescent="0.3">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6.5" hidden="1" customHeight="1" x14ac:dyDescent="0.3">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6.5" hidden="1" customHeight="1" x14ac:dyDescent="0.3">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6.5" hidden="1" customHeight="1" x14ac:dyDescent="0.3">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6.5" hidden="1" customHeight="1" x14ac:dyDescent="0.3">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6.5" hidden="1" customHeight="1" x14ac:dyDescent="0.3">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6.5" hidden="1" customHeight="1" x14ac:dyDescent="0.3">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6.5" hidden="1" customHeight="1" x14ac:dyDescent="0.3">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6.5" hidden="1" customHeight="1" x14ac:dyDescent="0.3">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6.5" hidden="1" customHeight="1" x14ac:dyDescent="0.3">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6.5" hidden="1" customHeight="1" x14ac:dyDescent="0.3">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6.5" hidden="1" customHeight="1" x14ac:dyDescent="0.3">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6.5" hidden="1" customHeight="1" x14ac:dyDescent="0.3">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6.5" hidden="1" customHeight="1" x14ac:dyDescent="0.3">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6.5" hidden="1" customHeight="1" x14ac:dyDescent="0.3">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6.5" hidden="1" customHeight="1" x14ac:dyDescent="0.3">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6.5" hidden="1" customHeight="1" x14ac:dyDescent="0.3">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6.5" hidden="1" customHeight="1" x14ac:dyDescent="0.3">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6.5" hidden="1" customHeight="1" x14ac:dyDescent="0.3">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6.5" hidden="1" customHeight="1" x14ac:dyDescent="0.3">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6.5" hidden="1" customHeight="1" x14ac:dyDescent="0.3">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6.5" hidden="1" customHeight="1" x14ac:dyDescent="0.3">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6.5" hidden="1" customHeight="1" x14ac:dyDescent="0.3">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6.5" hidden="1" customHeight="1" x14ac:dyDescent="0.3">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6.5" hidden="1" customHeight="1" x14ac:dyDescent="0.3">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6.5" hidden="1" customHeight="1" x14ac:dyDescent="0.3">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6.5" hidden="1" customHeight="1" x14ac:dyDescent="0.3">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6.5" hidden="1" customHeight="1" x14ac:dyDescent="0.3">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6.5" hidden="1" customHeight="1" x14ac:dyDescent="0.3">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6.5" hidden="1" customHeight="1" x14ac:dyDescent="0.3">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6.5" hidden="1" customHeight="1" x14ac:dyDescent="0.3">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6.5" hidden="1" customHeight="1" x14ac:dyDescent="0.3">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6.5" hidden="1" customHeight="1" x14ac:dyDescent="0.3">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6.5" hidden="1" customHeight="1" x14ac:dyDescent="0.3">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6.5" hidden="1" customHeight="1" x14ac:dyDescent="0.3">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6.5" hidden="1" customHeight="1" x14ac:dyDescent="0.3">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6.5" hidden="1" customHeight="1" x14ac:dyDescent="0.3">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6.5" hidden="1" customHeight="1" x14ac:dyDescent="0.3">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6.5" hidden="1" customHeight="1" x14ac:dyDescent="0.3">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6.5" hidden="1" customHeight="1" x14ac:dyDescent="0.3">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6.5" hidden="1" customHeight="1" x14ac:dyDescent="0.3">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6.5" hidden="1" customHeight="1" x14ac:dyDescent="0.3">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6.5" hidden="1" customHeight="1" x14ac:dyDescent="0.3">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6.5" hidden="1" customHeight="1" x14ac:dyDescent="0.3">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6.5" hidden="1" customHeight="1" x14ac:dyDescent="0.3">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6.5" hidden="1" customHeight="1" x14ac:dyDescent="0.3">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6.5" hidden="1" customHeight="1" x14ac:dyDescent="0.3">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6.5" hidden="1" customHeight="1" x14ac:dyDescent="0.3">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6.5" hidden="1" customHeight="1" x14ac:dyDescent="0.3">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6.5" hidden="1" customHeight="1" x14ac:dyDescent="0.3">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6.5" hidden="1" customHeight="1" x14ac:dyDescent="0.3">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6.5" hidden="1" customHeight="1" x14ac:dyDescent="0.3">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6.5" hidden="1" customHeight="1" x14ac:dyDescent="0.3">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6.5" hidden="1" customHeight="1" x14ac:dyDescent="0.3">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6.5" hidden="1" customHeight="1" x14ac:dyDescent="0.3">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6.5" hidden="1" customHeight="1" x14ac:dyDescent="0.3">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6.5" hidden="1" customHeight="1" x14ac:dyDescent="0.3">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6.5" hidden="1" customHeight="1" x14ac:dyDescent="0.3">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6.5" hidden="1" customHeight="1" x14ac:dyDescent="0.3">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6.5" hidden="1" customHeight="1" x14ac:dyDescent="0.3">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6.5" hidden="1" customHeight="1" x14ac:dyDescent="0.3">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6.5" hidden="1" customHeight="1" x14ac:dyDescent="0.3">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6.5" hidden="1" customHeight="1" x14ac:dyDescent="0.3">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6.5" hidden="1" customHeight="1" x14ac:dyDescent="0.3">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6.5" hidden="1" customHeight="1" x14ac:dyDescent="0.3">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6.5" hidden="1" customHeight="1" x14ac:dyDescent="0.3">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6.5" hidden="1" customHeight="1" x14ac:dyDescent="0.3">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6.5" hidden="1" customHeight="1" x14ac:dyDescent="0.3">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6.5" hidden="1" customHeight="1" x14ac:dyDescent="0.3">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6.5" hidden="1" customHeight="1" x14ac:dyDescent="0.3">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6.5" hidden="1" customHeight="1" x14ac:dyDescent="0.3">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6.5" hidden="1" customHeight="1" x14ac:dyDescent="0.3">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6.5" hidden="1" customHeight="1" x14ac:dyDescent="0.3">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6.5" hidden="1" customHeight="1" x14ac:dyDescent="0.3">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6.5" hidden="1" customHeight="1" x14ac:dyDescent="0.3">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6.5" hidden="1" customHeight="1" x14ac:dyDescent="0.3">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6.5" hidden="1" customHeight="1" x14ac:dyDescent="0.3">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6.5" hidden="1" customHeight="1" x14ac:dyDescent="0.3">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6.5" hidden="1" customHeight="1" x14ac:dyDescent="0.3">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6.5" hidden="1" customHeight="1" x14ac:dyDescent="0.3">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6.5" hidden="1" customHeight="1" x14ac:dyDescent="0.3">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6.5" hidden="1" customHeight="1" x14ac:dyDescent="0.3">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6.5" hidden="1" customHeight="1" x14ac:dyDescent="0.3">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6.5" hidden="1" customHeight="1" x14ac:dyDescent="0.3">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6.5" hidden="1" customHeight="1" x14ac:dyDescent="0.3">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6.5" hidden="1" customHeight="1" x14ac:dyDescent="0.3">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6.5" hidden="1" customHeight="1" x14ac:dyDescent="0.3">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6.5" hidden="1" customHeight="1" x14ac:dyDescent="0.3">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6.5" hidden="1" customHeight="1" x14ac:dyDescent="0.3">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6.5" hidden="1" customHeight="1" x14ac:dyDescent="0.3">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6.5" hidden="1" customHeight="1" x14ac:dyDescent="0.3">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6.5" hidden="1" customHeight="1" x14ac:dyDescent="0.3">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6.5" hidden="1" customHeight="1" x14ac:dyDescent="0.3">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6.5" hidden="1" customHeight="1" x14ac:dyDescent="0.3">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6.5" hidden="1" customHeight="1" x14ac:dyDescent="0.3">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6.5" hidden="1" customHeight="1" x14ac:dyDescent="0.3">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6.5" hidden="1" customHeight="1" x14ac:dyDescent="0.3">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6.5" hidden="1" customHeight="1" x14ac:dyDescent="0.3">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6.5" hidden="1" customHeight="1" x14ac:dyDescent="0.3">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6.5" hidden="1" customHeight="1" x14ac:dyDescent="0.3">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6.5" hidden="1" customHeight="1" x14ac:dyDescent="0.3">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6.5" hidden="1" customHeight="1" x14ac:dyDescent="0.3">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6.5" hidden="1" customHeight="1" x14ac:dyDescent="0.3">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6.5" hidden="1" customHeight="1" x14ac:dyDescent="0.3">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6.5" hidden="1" customHeight="1" x14ac:dyDescent="0.3">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6.5" hidden="1" customHeight="1" x14ac:dyDescent="0.3">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6.5" hidden="1" customHeight="1" x14ac:dyDescent="0.3">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6.5" hidden="1" customHeight="1" x14ac:dyDescent="0.3">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6.5" hidden="1" customHeight="1" x14ac:dyDescent="0.3">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6.5" hidden="1" customHeight="1" x14ac:dyDescent="0.3">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6.5" hidden="1" customHeight="1" x14ac:dyDescent="0.3">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6.5" hidden="1" customHeight="1" x14ac:dyDescent="0.3">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6.5" hidden="1" customHeight="1" x14ac:dyDescent="0.3">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6.5" hidden="1" customHeight="1" x14ac:dyDescent="0.3">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6.5" hidden="1" customHeight="1" x14ac:dyDescent="0.3">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6.5" hidden="1" customHeight="1" x14ac:dyDescent="0.3">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6.5" hidden="1" customHeight="1" x14ac:dyDescent="0.3">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6.5" hidden="1" customHeight="1" x14ac:dyDescent="0.3">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6.5" hidden="1" customHeight="1" x14ac:dyDescent="0.3">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6.5" hidden="1" customHeight="1" x14ac:dyDescent="0.3">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6.5" hidden="1" customHeight="1" x14ac:dyDescent="0.3">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6.5" hidden="1" customHeight="1" x14ac:dyDescent="0.3">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6.5" hidden="1" customHeight="1" x14ac:dyDescent="0.3">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6.5" hidden="1" customHeight="1" x14ac:dyDescent="0.3">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6.5" hidden="1" customHeight="1" x14ac:dyDescent="0.3">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6.5" hidden="1" customHeight="1" x14ac:dyDescent="0.3">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6.5" hidden="1" customHeight="1" x14ac:dyDescent="0.3">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6.5" hidden="1" customHeight="1" x14ac:dyDescent="0.3">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6.5" hidden="1" customHeight="1" x14ac:dyDescent="0.3">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6.5" hidden="1" customHeight="1" x14ac:dyDescent="0.3">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6.5" hidden="1" customHeight="1" x14ac:dyDescent="0.3">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6.5" hidden="1" customHeight="1" x14ac:dyDescent="0.3">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6.5" hidden="1" customHeight="1" x14ac:dyDescent="0.3">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6.5" hidden="1" customHeight="1" x14ac:dyDescent="0.3">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6.5" hidden="1" customHeight="1" x14ac:dyDescent="0.3">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6.5" hidden="1" customHeight="1" x14ac:dyDescent="0.3">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6.5" hidden="1" customHeight="1" x14ac:dyDescent="0.3">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6.5" hidden="1" customHeight="1" x14ac:dyDescent="0.3">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6.5" hidden="1" customHeight="1" x14ac:dyDescent="0.3">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6.5" hidden="1" customHeight="1" x14ac:dyDescent="0.3">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6.5" hidden="1" customHeight="1" x14ac:dyDescent="0.3">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6.5" hidden="1" customHeight="1" x14ac:dyDescent="0.3">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6.5" hidden="1" customHeight="1" x14ac:dyDescent="0.3">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6.5" hidden="1" customHeight="1" x14ac:dyDescent="0.3">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6.5" hidden="1" customHeight="1" x14ac:dyDescent="0.3">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6.5" hidden="1" customHeight="1" x14ac:dyDescent="0.3">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6.5" hidden="1" customHeight="1" x14ac:dyDescent="0.3">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6.5" hidden="1" customHeight="1" x14ac:dyDescent="0.3">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6.5" hidden="1" customHeight="1" x14ac:dyDescent="0.3">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6.5" hidden="1" customHeight="1" x14ac:dyDescent="0.3">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6.5" hidden="1" customHeight="1" x14ac:dyDescent="0.3">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6.5" hidden="1" customHeight="1" x14ac:dyDescent="0.3">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6.5" hidden="1" customHeight="1" x14ac:dyDescent="0.3">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6.5" hidden="1" customHeight="1" x14ac:dyDescent="0.3">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6.5" hidden="1" customHeight="1" x14ac:dyDescent="0.3">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6.5" hidden="1" customHeight="1" x14ac:dyDescent="0.3">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6.5" hidden="1" customHeight="1" x14ac:dyDescent="0.3">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6.5" hidden="1" customHeight="1" x14ac:dyDescent="0.3">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6.5" hidden="1" customHeight="1" x14ac:dyDescent="0.3">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6.5" hidden="1" customHeight="1" x14ac:dyDescent="0.3">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6.5" hidden="1" customHeight="1" x14ac:dyDescent="0.3">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6.5" hidden="1" customHeight="1" x14ac:dyDescent="0.3">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6.5" hidden="1" customHeight="1" x14ac:dyDescent="0.3">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6.5" hidden="1" customHeight="1" x14ac:dyDescent="0.3">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6.5" hidden="1" customHeight="1" x14ac:dyDescent="0.3">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6.5" hidden="1" customHeight="1" x14ac:dyDescent="0.3">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6.5" hidden="1" customHeight="1" x14ac:dyDescent="0.3">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6.5" hidden="1" customHeight="1" x14ac:dyDescent="0.3">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6.5" hidden="1" customHeight="1" x14ac:dyDescent="0.3">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6.5" hidden="1" customHeight="1" x14ac:dyDescent="0.3">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6.5" hidden="1" customHeight="1" x14ac:dyDescent="0.3">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6.5" hidden="1" customHeight="1" x14ac:dyDescent="0.3">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6.5" hidden="1" customHeight="1" x14ac:dyDescent="0.3">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6.5" hidden="1" customHeight="1" x14ac:dyDescent="0.3">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6.5" hidden="1" customHeight="1" x14ac:dyDescent="0.3">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6.5" hidden="1" customHeight="1" x14ac:dyDescent="0.3">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6.5" hidden="1" customHeight="1" x14ac:dyDescent="0.3">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6.5" hidden="1" customHeight="1" x14ac:dyDescent="0.3">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6.5" hidden="1" customHeight="1" x14ac:dyDescent="0.3">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6.5" hidden="1" customHeight="1" x14ac:dyDescent="0.3">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6.5" hidden="1" customHeight="1" x14ac:dyDescent="0.3">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6.5" hidden="1" customHeight="1" x14ac:dyDescent="0.3">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6.5" hidden="1" customHeight="1" x14ac:dyDescent="0.3">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6.5" hidden="1" customHeight="1" x14ac:dyDescent="0.3">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6.5" hidden="1" customHeight="1" x14ac:dyDescent="0.3">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6.5" hidden="1" customHeight="1" x14ac:dyDescent="0.3">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6.5" hidden="1" customHeight="1" x14ac:dyDescent="0.3">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6.5" hidden="1" customHeight="1" x14ac:dyDescent="0.3">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6.5" hidden="1" customHeight="1" x14ac:dyDescent="0.3">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6.5" hidden="1" customHeight="1" x14ac:dyDescent="0.3">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6.5" hidden="1" customHeight="1" x14ac:dyDescent="0.3">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6.5" hidden="1" customHeight="1" x14ac:dyDescent="0.3">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6.5" hidden="1" customHeight="1" x14ac:dyDescent="0.3">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6.5" hidden="1" customHeight="1" x14ac:dyDescent="0.3">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6.5" hidden="1" customHeight="1" x14ac:dyDescent="0.3">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6.5" hidden="1" customHeight="1" x14ac:dyDescent="0.3">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6.5" hidden="1" customHeight="1" x14ac:dyDescent="0.3">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6.5" hidden="1" customHeight="1" x14ac:dyDescent="0.3">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6.5" hidden="1" customHeight="1" x14ac:dyDescent="0.3">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6.5" hidden="1" customHeight="1" x14ac:dyDescent="0.3">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6.5" hidden="1" customHeight="1" x14ac:dyDescent="0.3">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6.5" hidden="1" customHeight="1" x14ac:dyDescent="0.3">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6.5" hidden="1" customHeight="1" x14ac:dyDescent="0.3">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6.5" hidden="1" customHeight="1" x14ac:dyDescent="0.3">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6.5" hidden="1" customHeight="1" x14ac:dyDescent="0.3">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6.5" hidden="1" customHeight="1" x14ac:dyDescent="0.3">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6.5" hidden="1" customHeight="1" x14ac:dyDescent="0.3">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6.5" hidden="1" customHeight="1" x14ac:dyDescent="0.3">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6.5" hidden="1" customHeight="1" x14ac:dyDescent="0.3">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6.5" hidden="1" customHeight="1" x14ac:dyDescent="0.3">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6.5" hidden="1" customHeight="1" x14ac:dyDescent="0.3">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6.5" hidden="1" customHeight="1" x14ac:dyDescent="0.3">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6.5" hidden="1" customHeight="1" x14ac:dyDescent="0.3">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6.5" hidden="1" customHeight="1" x14ac:dyDescent="0.3">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6.5" hidden="1" customHeight="1" x14ac:dyDescent="0.3">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6.5" hidden="1" customHeight="1" x14ac:dyDescent="0.3">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6.5" hidden="1" customHeight="1" x14ac:dyDescent="0.3">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6.5" hidden="1" customHeight="1" x14ac:dyDescent="0.3">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6.5" hidden="1" customHeight="1" x14ac:dyDescent="0.3">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6.5" hidden="1" customHeight="1" x14ac:dyDescent="0.3">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6.5" hidden="1" customHeight="1" x14ac:dyDescent="0.3">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6.5" hidden="1" customHeight="1" x14ac:dyDescent="0.3">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6.5" hidden="1" customHeight="1" x14ac:dyDescent="0.3">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6.5" hidden="1" customHeight="1" x14ac:dyDescent="0.3">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6.5" hidden="1" customHeight="1" x14ac:dyDescent="0.3">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6.5" hidden="1" customHeight="1" x14ac:dyDescent="0.3">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6.5" hidden="1" customHeight="1" x14ac:dyDescent="0.3">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6.5" hidden="1" customHeight="1" x14ac:dyDescent="0.3">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6.5" hidden="1" customHeight="1" x14ac:dyDescent="0.3">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6.5" hidden="1" customHeight="1" x14ac:dyDescent="0.3">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6.5" hidden="1" customHeight="1" x14ac:dyDescent="0.3">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6.5" hidden="1" customHeight="1" x14ac:dyDescent="0.3">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6.5" hidden="1" customHeight="1" x14ac:dyDescent="0.3">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6.5" hidden="1" customHeight="1" x14ac:dyDescent="0.3">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6.5" hidden="1" customHeight="1" x14ac:dyDescent="0.3">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6.5" hidden="1" customHeight="1" x14ac:dyDescent="0.3">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6.5" hidden="1" customHeight="1" x14ac:dyDescent="0.3">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6.5" hidden="1" customHeight="1" x14ac:dyDescent="0.3">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6.5" hidden="1" customHeight="1" x14ac:dyDescent="0.3">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6.5" hidden="1" customHeight="1" x14ac:dyDescent="0.3">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6.5" hidden="1" customHeight="1" x14ac:dyDescent="0.3">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6.5" hidden="1" customHeight="1" x14ac:dyDescent="0.3">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6.5" hidden="1" customHeight="1" x14ac:dyDescent="0.3">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6.5" hidden="1" customHeight="1" x14ac:dyDescent="0.3">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6.5" hidden="1" customHeight="1" x14ac:dyDescent="0.3">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6.5" hidden="1" customHeight="1" x14ac:dyDescent="0.3">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6.5" hidden="1" customHeight="1" x14ac:dyDescent="0.3">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6.5" hidden="1" customHeight="1" x14ac:dyDescent="0.3">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6.5" hidden="1" customHeight="1" x14ac:dyDescent="0.3">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6.5" hidden="1" customHeight="1" x14ac:dyDescent="0.3">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6.5" hidden="1" customHeight="1" x14ac:dyDescent="0.3">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6.5" hidden="1" customHeight="1" x14ac:dyDescent="0.3">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6.5" hidden="1" customHeight="1" x14ac:dyDescent="0.3">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6.5" hidden="1" customHeight="1" x14ac:dyDescent="0.3">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6.5" hidden="1" customHeight="1" x14ac:dyDescent="0.3">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6.5" hidden="1" customHeight="1" x14ac:dyDescent="0.3">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6.5" hidden="1" customHeight="1" x14ac:dyDescent="0.3">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6.5" hidden="1" customHeight="1" x14ac:dyDescent="0.3">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6.5" hidden="1" customHeight="1" x14ac:dyDescent="0.3">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6.5" hidden="1" customHeight="1" x14ac:dyDescent="0.3">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6.5" hidden="1" customHeight="1" x14ac:dyDescent="0.3">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6.5" hidden="1" customHeight="1" x14ac:dyDescent="0.3">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6.5" hidden="1" customHeight="1" x14ac:dyDescent="0.3">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6.5" hidden="1" customHeight="1" x14ac:dyDescent="0.3">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6.5" hidden="1" customHeight="1" x14ac:dyDescent="0.3">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6.5" hidden="1" customHeight="1" x14ac:dyDescent="0.3">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6.5" hidden="1" customHeight="1" x14ac:dyDescent="0.3">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6.5" hidden="1" customHeight="1" x14ac:dyDescent="0.3">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6.5" hidden="1" customHeight="1" x14ac:dyDescent="0.3">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6.5" hidden="1" customHeight="1" x14ac:dyDescent="0.3">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6.5" hidden="1" customHeight="1" x14ac:dyDescent="0.3">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6.5" hidden="1" customHeight="1" x14ac:dyDescent="0.3">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6.5" hidden="1" customHeight="1" x14ac:dyDescent="0.3">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6.5" hidden="1" customHeight="1" x14ac:dyDescent="0.3">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6.5" hidden="1" customHeight="1" x14ac:dyDescent="0.3">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6.5" hidden="1" customHeight="1" x14ac:dyDescent="0.3">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6.5" hidden="1" customHeight="1" x14ac:dyDescent="0.3">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6.5" hidden="1" customHeight="1" x14ac:dyDescent="0.3">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6.5" hidden="1" customHeight="1" x14ac:dyDescent="0.3">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6.5" hidden="1" customHeight="1" x14ac:dyDescent="0.3">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6.5" hidden="1" customHeight="1" x14ac:dyDescent="0.3">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6.5" hidden="1" customHeight="1" x14ac:dyDescent="0.3">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6.5" hidden="1" customHeight="1" x14ac:dyDescent="0.3">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6.5" hidden="1" customHeight="1" x14ac:dyDescent="0.3">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6.5" hidden="1" customHeight="1" x14ac:dyDescent="0.3">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6.5" hidden="1" customHeight="1" x14ac:dyDescent="0.3">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6.5" hidden="1" customHeight="1" x14ac:dyDescent="0.3">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6.5" hidden="1" customHeight="1" x14ac:dyDescent="0.3">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6.5" hidden="1" customHeight="1" x14ac:dyDescent="0.3">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6.5" hidden="1" customHeight="1" x14ac:dyDescent="0.3">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6.5" hidden="1" customHeight="1" x14ac:dyDescent="0.3">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6.5" hidden="1" customHeight="1" x14ac:dyDescent="0.3">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6.5" hidden="1" customHeight="1" x14ac:dyDescent="0.3">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6.5" hidden="1" customHeight="1" x14ac:dyDescent="0.3">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6.5" hidden="1" customHeight="1" x14ac:dyDescent="0.3">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6.5" hidden="1" customHeight="1" x14ac:dyDescent="0.3">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6.5" hidden="1" customHeight="1" x14ac:dyDescent="0.3">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6.5" hidden="1" customHeight="1" x14ac:dyDescent="0.3">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6.5" hidden="1" customHeight="1" x14ac:dyDescent="0.3">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6.5" hidden="1" customHeight="1" x14ac:dyDescent="0.3">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6.5" hidden="1" customHeight="1" x14ac:dyDescent="0.3">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6.5" hidden="1" customHeight="1" x14ac:dyDescent="0.3">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6.5" hidden="1" customHeight="1" x14ac:dyDescent="0.3">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6.5" hidden="1" customHeight="1" x14ac:dyDescent="0.3">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6.5" hidden="1" customHeight="1" x14ac:dyDescent="0.3">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6.5" hidden="1" customHeight="1" x14ac:dyDescent="0.3">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6.5" hidden="1" customHeight="1" x14ac:dyDescent="0.3">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6.5" hidden="1" customHeight="1" x14ac:dyDescent="0.3">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6.5" hidden="1" customHeight="1" x14ac:dyDescent="0.3">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6.5" hidden="1" customHeight="1" x14ac:dyDescent="0.3">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6.5" hidden="1" customHeight="1" x14ac:dyDescent="0.3">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6.5" hidden="1" customHeight="1" x14ac:dyDescent="0.3">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6.5" hidden="1" customHeight="1" x14ac:dyDescent="0.3">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6.5" hidden="1" customHeight="1" x14ac:dyDescent="0.3">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6.5" hidden="1" customHeight="1" x14ac:dyDescent="0.3">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6.5" hidden="1" customHeight="1" x14ac:dyDescent="0.3">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6.5" hidden="1" customHeight="1" x14ac:dyDescent="0.3">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6.5" hidden="1" customHeight="1" x14ac:dyDescent="0.3">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6.5" hidden="1" customHeight="1" x14ac:dyDescent="0.3">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6.5" hidden="1" customHeight="1" x14ac:dyDescent="0.3">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6.5" hidden="1" customHeight="1" x14ac:dyDescent="0.3">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6.5" hidden="1" customHeight="1" x14ac:dyDescent="0.3">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6.5" hidden="1" customHeight="1" x14ac:dyDescent="0.3">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6.5" hidden="1" customHeight="1" x14ac:dyDescent="0.3">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6.5" hidden="1" customHeight="1" x14ac:dyDescent="0.3">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6.5" hidden="1" customHeight="1" x14ac:dyDescent="0.3">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6.5" hidden="1" customHeight="1" x14ac:dyDescent="0.3">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6.5" hidden="1" customHeight="1" x14ac:dyDescent="0.3">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6.5" hidden="1" customHeight="1" x14ac:dyDescent="0.3">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6.5" hidden="1" customHeight="1" x14ac:dyDescent="0.3">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6.5" hidden="1" customHeight="1" x14ac:dyDescent="0.3">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6.5" hidden="1" customHeight="1" x14ac:dyDescent="0.3">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6.5" hidden="1" customHeight="1" x14ac:dyDescent="0.3">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6.5" hidden="1" customHeight="1" x14ac:dyDescent="0.3">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6.5" hidden="1" customHeight="1" x14ac:dyDescent="0.3">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6.5" hidden="1" customHeight="1" x14ac:dyDescent="0.3">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6.5" hidden="1" customHeight="1" x14ac:dyDescent="0.3">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6.5" hidden="1" customHeight="1" x14ac:dyDescent="0.3">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6.5" hidden="1" customHeight="1" x14ac:dyDescent="0.3">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6.5" hidden="1" customHeight="1" x14ac:dyDescent="0.3">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6.5" hidden="1" customHeight="1" x14ac:dyDescent="0.3">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6.5" hidden="1" customHeight="1" x14ac:dyDescent="0.3">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6.5" hidden="1" customHeight="1" x14ac:dyDescent="0.3">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6.5" hidden="1" customHeight="1" x14ac:dyDescent="0.3">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6.5" hidden="1" customHeight="1" x14ac:dyDescent="0.3">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6.5" hidden="1" customHeight="1" x14ac:dyDescent="0.3">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6.5" hidden="1" customHeight="1" x14ac:dyDescent="0.3">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6.5" hidden="1" customHeight="1" x14ac:dyDescent="0.3">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6.5" hidden="1" customHeight="1" x14ac:dyDescent="0.3">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6.5" hidden="1" customHeight="1" x14ac:dyDescent="0.3">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6.5" hidden="1" customHeight="1" x14ac:dyDescent="0.3">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6.5" hidden="1" customHeight="1" x14ac:dyDescent="0.3">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6.5" hidden="1" customHeight="1" x14ac:dyDescent="0.3">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6.5" hidden="1" customHeight="1" x14ac:dyDescent="0.3">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6.5" hidden="1" customHeight="1" x14ac:dyDescent="0.3">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6.5" hidden="1" customHeight="1" x14ac:dyDescent="0.3">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6.5" hidden="1" customHeight="1" x14ac:dyDescent="0.3">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6.5" hidden="1" customHeight="1" x14ac:dyDescent="0.3">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6.5" hidden="1" customHeight="1" x14ac:dyDescent="0.3">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6.5" hidden="1" customHeight="1" x14ac:dyDescent="0.3">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6.5" hidden="1" customHeight="1" x14ac:dyDescent="0.3">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6.5" hidden="1" customHeight="1" x14ac:dyDescent="0.3">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6.5" hidden="1" customHeight="1" x14ac:dyDescent="0.3">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6.5" hidden="1" customHeight="1" x14ac:dyDescent="0.3">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6.5" hidden="1" customHeight="1" x14ac:dyDescent="0.3">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6.5" hidden="1" customHeight="1" x14ac:dyDescent="0.3">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6.5" hidden="1" customHeight="1" x14ac:dyDescent="0.3">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6.5" hidden="1" customHeight="1" x14ac:dyDescent="0.3">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6.5" hidden="1" customHeight="1" x14ac:dyDescent="0.3">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6.5" hidden="1" customHeight="1" x14ac:dyDescent="0.3">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6.5" hidden="1" customHeight="1" x14ac:dyDescent="0.3">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6.5" hidden="1" customHeight="1" x14ac:dyDescent="0.3">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6.5" hidden="1" customHeight="1" x14ac:dyDescent="0.3">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6.5" hidden="1" customHeight="1" x14ac:dyDescent="0.3">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6.5" hidden="1" customHeight="1" x14ac:dyDescent="0.3">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6.5" hidden="1" customHeight="1" x14ac:dyDescent="0.3">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6.5" hidden="1" customHeight="1" x14ac:dyDescent="0.3">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6.5" hidden="1" customHeight="1" x14ac:dyDescent="0.3">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6.5" hidden="1" customHeight="1" x14ac:dyDescent="0.3">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6.5" hidden="1" customHeight="1" x14ac:dyDescent="0.3">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6.5" hidden="1" customHeight="1" x14ac:dyDescent="0.3">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6.5" hidden="1" customHeight="1" x14ac:dyDescent="0.3">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6.5" hidden="1" customHeight="1" x14ac:dyDescent="0.3">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6.5" hidden="1" customHeight="1" x14ac:dyDescent="0.3">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6.5" hidden="1" customHeight="1" x14ac:dyDescent="0.3">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6.5" hidden="1" customHeight="1" x14ac:dyDescent="0.3">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6.5" hidden="1" customHeight="1" x14ac:dyDescent="0.3">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6.5" hidden="1" customHeight="1" x14ac:dyDescent="0.3">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6.5" hidden="1" customHeight="1" x14ac:dyDescent="0.3">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6.5" hidden="1" customHeight="1" x14ac:dyDescent="0.3">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6.5" hidden="1" customHeight="1" x14ac:dyDescent="0.3">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6.5" hidden="1" customHeight="1" x14ac:dyDescent="0.3">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6.5" hidden="1" customHeight="1" x14ac:dyDescent="0.3">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6.5" hidden="1" customHeight="1" x14ac:dyDescent="0.3">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6.5" hidden="1" customHeight="1" x14ac:dyDescent="0.3">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6.5" hidden="1" customHeight="1" x14ac:dyDescent="0.3">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6.5" hidden="1" customHeight="1" x14ac:dyDescent="0.3">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6.5" hidden="1" customHeight="1" x14ac:dyDescent="0.3">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6.5" hidden="1" customHeight="1" x14ac:dyDescent="0.3">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6.5" hidden="1" customHeight="1" x14ac:dyDescent="0.3">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6.5" hidden="1" customHeight="1" x14ac:dyDescent="0.3">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6.5" hidden="1" customHeight="1" x14ac:dyDescent="0.3">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6.5" hidden="1" customHeight="1" x14ac:dyDescent="0.3">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6.5" hidden="1" customHeight="1" x14ac:dyDescent="0.3">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6.5" hidden="1" customHeight="1" x14ac:dyDescent="0.3">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6.5" hidden="1" customHeight="1" x14ac:dyDescent="0.3">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6.5" hidden="1" customHeight="1" x14ac:dyDescent="0.3">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6.5" hidden="1" customHeight="1" x14ac:dyDescent="0.3">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6.5" hidden="1" customHeight="1" x14ac:dyDescent="0.3">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6.5" hidden="1" customHeight="1" x14ac:dyDescent="0.3">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6.5" hidden="1" customHeight="1" x14ac:dyDescent="0.3">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6.5" hidden="1" customHeight="1" x14ac:dyDescent="0.3">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6.5" hidden="1" customHeight="1" x14ac:dyDescent="0.3">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6.5" hidden="1" customHeight="1" x14ac:dyDescent="0.3">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6.5" hidden="1" customHeight="1" x14ac:dyDescent="0.3">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6.5" hidden="1" customHeight="1" x14ac:dyDescent="0.3">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6.5" hidden="1" customHeight="1" x14ac:dyDescent="0.3">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6.5" hidden="1" customHeight="1" x14ac:dyDescent="0.3">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6.5" hidden="1" customHeight="1" x14ac:dyDescent="0.3">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6.5" hidden="1" customHeight="1" x14ac:dyDescent="0.3">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6.5" hidden="1" customHeight="1" x14ac:dyDescent="0.3">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6.5" hidden="1" customHeight="1" x14ac:dyDescent="0.3">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6.5" hidden="1" customHeight="1" x14ac:dyDescent="0.3">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6.5" hidden="1" customHeight="1" x14ac:dyDescent="0.3">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6.5" hidden="1" customHeight="1" x14ac:dyDescent="0.3">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6.5" hidden="1" customHeight="1" x14ac:dyDescent="0.3">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6.5" hidden="1" customHeight="1" x14ac:dyDescent="0.3">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6.5" hidden="1" customHeight="1" x14ac:dyDescent="0.3">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6.5" hidden="1" customHeight="1" x14ac:dyDescent="0.3">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6.5" hidden="1" customHeight="1" x14ac:dyDescent="0.3">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6.5" hidden="1" customHeight="1" x14ac:dyDescent="0.3">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6.5" hidden="1" customHeight="1" x14ac:dyDescent="0.3">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6.5" hidden="1" customHeight="1" x14ac:dyDescent="0.3">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6.5" hidden="1" customHeight="1" x14ac:dyDescent="0.3">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6.5" hidden="1" customHeight="1" x14ac:dyDescent="0.3">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6.5" hidden="1" customHeight="1" x14ac:dyDescent="0.3">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6.5" hidden="1" customHeight="1" x14ac:dyDescent="0.3">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6.5" hidden="1" customHeight="1" x14ac:dyDescent="0.3">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6.5" hidden="1" customHeight="1" x14ac:dyDescent="0.3">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6.5" hidden="1" customHeight="1" x14ac:dyDescent="0.3">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6.5" hidden="1" customHeight="1" x14ac:dyDescent="0.3">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6.5" hidden="1" customHeight="1" x14ac:dyDescent="0.3">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6.5" hidden="1" customHeight="1" x14ac:dyDescent="0.3">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6.5" hidden="1" customHeight="1" x14ac:dyDescent="0.3">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6.5" hidden="1" customHeight="1" x14ac:dyDescent="0.3">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6.5" hidden="1" customHeight="1" x14ac:dyDescent="0.3">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6.5" hidden="1" customHeight="1" x14ac:dyDescent="0.3">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6.5" hidden="1" customHeight="1" x14ac:dyDescent="0.3">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6.5" hidden="1" customHeight="1" x14ac:dyDescent="0.3">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6.5" hidden="1" customHeight="1" x14ac:dyDescent="0.3">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6.5" hidden="1" customHeight="1" x14ac:dyDescent="0.3">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6.5" hidden="1" customHeight="1" x14ac:dyDescent="0.3">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6.5" hidden="1" customHeight="1" x14ac:dyDescent="0.3">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6.5" hidden="1" customHeight="1" x14ac:dyDescent="0.3">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6.5" hidden="1" customHeight="1" x14ac:dyDescent="0.3">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6.5" hidden="1" customHeight="1" x14ac:dyDescent="0.3">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6.5" hidden="1" customHeight="1" x14ac:dyDescent="0.3">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6.5" hidden="1" customHeight="1" x14ac:dyDescent="0.3">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6.5" hidden="1" customHeight="1" x14ac:dyDescent="0.3">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6.5" hidden="1" customHeight="1" x14ac:dyDescent="0.3">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6.5" hidden="1" customHeight="1" x14ac:dyDescent="0.3">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6.5" hidden="1" customHeight="1" x14ac:dyDescent="0.3">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6.5" hidden="1" customHeight="1" x14ac:dyDescent="0.3">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6.5" hidden="1" customHeight="1" x14ac:dyDescent="0.3">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6.5" hidden="1" customHeight="1" x14ac:dyDescent="0.3">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6.5" hidden="1" customHeight="1" x14ac:dyDescent="0.3">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6.5" hidden="1" customHeight="1" x14ac:dyDescent="0.3">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6.5" hidden="1" customHeight="1" x14ac:dyDescent="0.3">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6.5" hidden="1" customHeight="1" x14ac:dyDescent="0.3">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6.5" hidden="1" customHeight="1" x14ac:dyDescent="0.3">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6.5" hidden="1" customHeight="1" x14ac:dyDescent="0.3">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6.5" hidden="1" customHeight="1" x14ac:dyDescent="0.3">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6.5" hidden="1" customHeight="1" x14ac:dyDescent="0.3">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6.5" hidden="1" customHeight="1" x14ac:dyDescent="0.3">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6.5" hidden="1" customHeight="1" x14ac:dyDescent="0.3">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6.5" hidden="1" customHeight="1" x14ac:dyDescent="0.3">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6.5" hidden="1" customHeight="1" x14ac:dyDescent="0.3">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6.5" hidden="1" customHeight="1" x14ac:dyDescent="0.3">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6.5" hidden="1" customHeight="1" x14ac:dyDescent="0.3">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6.5" hidden="1" customHeight="1" x14ac:dyDescent="0.3">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6.5" hidden="1" customHeight="1" x14ac:dyDescent="0.3">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6.5" hidden="1" customHeight="1" x14ac:dyDescent="0.3">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6.5" hidden="1" customHeight="1" x14ac:dyDescent="0.3">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6.5" hidden="1" customHeight="1" x14ac:dyDescent="0.3">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6.5" hidden="1" customHeight="1" x14ac:dyDescent="0.3">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6.5" hidden="1" customHeight="1" x14ac:dyDescent="0.3">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6.5" hidden="1" customHeight="1" x14ac:dyDescent="0.3">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6.5" hidden="1" customHeight="1" x14ac:dyDescent="0.3">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6.5" hidden="1" customHeight="1" x14ac:dyDescent="0.3">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6.5" hidden="1" customHeight="1" x14ac:dyDescent="0.3">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6.5" hidden="1" customHeight="1" x14ac:dyDescent="0.3">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6.5" hidden="1" customHeight="1" x14ac:dyDescent="0.3">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6.5" hidden="1" customHeight="1" x14ac:dyDescent="0.3">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6.5" hidden="1" customHeight="1" x14ac:dyDescent="0.3">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6.5" hidden="1" customHeight="1" x14ac:dyDescent="0.3">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6.5" hidden="1" customHeight="1" x14ac:dyDescent="0.3">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6.5" hidden="1" customHeight="1" x14ac:dyDescent="0.3">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6.5" hidden="1" customHeight="1" x14ac:dyDescent="0.3">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6.5" hidden="1" customHeight="1" x14ac:dyDescent="0.3">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6.5" hidden="1" customHeight="1" x14ac:dyDescent="0.3">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6.5" hidden="1" customHeight="1" x14ac:dyDescent="0.3">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6.5" hidden="1" customHeight="1" x14ac:dyDescent="0.3">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6.5" hidden="1" customHeight="1" x14ac:dyDescent="0.3">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6.5" hidden="1" customHeight="1" x14ac:dyDescent="0.3">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6.5" hidden="1" customHeight="1" x14ac:dyDescent="0.3">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6.5" hidden="1" customHeight="1" x14ac:dyDescent="0.3">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6.5" hidden="1" customHeight="1" x14ac:dyDescent="0.3">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sheetProtection algorithmName="SHA-512" hashValue="/9QAe3PyUf542poGgKOn41ROTRJBzvgNyBmodGQUrh4a7eDVwW0b6F0ZOUWv/e0wwxkJEhHBnu+mZzCUG3/uHA==" saltValue="p9QbcCfoAF4bIc0qSJLCCQ=="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3"/>
  <sheetViews>
    <sheetView topLeftCell="A17" workbookViewId="0">
      <selection activeCell="C21" sqref="C21"/>
    </sheetView>
  </sheetViews>
  <sheetFormatPr baseColWidth="10" defaultColWidth="0" defaultRowHeight="15" customHeight="1" zeroHeight="1" x14ac:dyDescent="0.25"/>
  <cols>
    <col min="1" max="1" width="5.5703125" customWidth="1"/>
    <col min="2" max="2" width="38.42578125" customWidth="1"/>
    <col min="3" max="3" width="29.57031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22.42578125" customWidth="1"/>
    <col min="12" max="12" width="26.7109375" customWidth="1"/>
    <col min="13" max="13" width="24.5703125" customWidth="1"/>
    <col min="14" max="14" width="24.7109375" customWidth="1"/>
    <col min="15" max="15" width="51.28515625" customWidth="1"/>
    <col min="16" max="16" width="38.85546875" customWidth="1"/>
    <col min="17" max="17" width="23.5703125" hidden="1" customWidth="1"/>
    <col min="18" max="18" width="30" hidden="1" customWidth="1"/>
    <col min="19" max="19" width="22" hidden="1" customWidth="1"/>
    <col min="20" max="20" width="8.28515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8" t="s">
        <v>0</v>
      </c>
      <c r="O2" s="389"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0" t="s">
        <v>2</v>
      </c>
      <c r="O3" s="391">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8" t="s">
        <v>3</v>
      </c>
      <c r="O4" s="392">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8" t="s">
        <v>4</v>
      </c>
      <c r="O5" s="389" t="s">
        <v>1249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1.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5"/>
      <c r="C8" s="165"/>
      <c r="D8" s="165"/>
      <c r="E8" s="165"/>
      <c r="F8" s="165"/>
      <c r="G8" s="165"/>
      <c r="H8" s="165"/>
      <c r="I8" s="165"/>
      <c r="J8" s="165"/>
      <c r="K8" s="165"/>
      <c r="L8" s="165"/>
      <c r="M8" s="165"/>
      <c r="N8" s="180"/>
      <c r="O8" s="165"/>
      <c r="P8" s="165"/>
      <c r="Q8" s="15"/>
      <c r="R8" s="15"/>
      <c r="S8" s="15"/>
      <c r="T8" s="15"/>
      <c r="U8" s="15"/>
      <c r="V8" s="15"/>
      <c r="W8" s="15"/>
      <c r="X8" s="15"/>
      <c r="Y8" s="15"/>
      <c r="Z8" s="15"/>
    </row>
    <row r="9" spans="1:26" ht="36.75" customHeight="1" x14ac:dyDescent="0.3">
      <c r="A9" s="18"/>
      <c r="B9" s="181" t="s">
        <v>312</v>
      </c>
      <c r="C9" s="456" t="s">
        <v>313</v>
      </c>
      <c r="D9" s="413"/>
      <c r="E9" s="413"/>
      <c r="F9" s="413"/>
      <c r="G9" s="413"/>
      <c r="H9" s="413"/>
      <c r="I9" s="413"/>
      <c r="J9" s="413"/>
      <c r="K9" s="413"/>
      <c r="L9" s="413"/>
      <c r="M9" s="413"/>
      <c r="N9" s="413"/>
      <c r="O9" s="413"/>
      <c r="P9" s="414"/>
      <c r="Q9" s="15"/>
      <c r="R9" s="15"/>
      <c r="S9" s="15"/>
      <c r="T9" s="15"/>
      <c r="U9" s="15"/>
      <c r="V9" s="15"/>
      <c r="W9" s="15"/>
      <c r="X9" s="15"/>
      <c r="Y9" s="18"/>
      <c r="Z9" s="18"/>
    </row>
    <row r="10" spans="1:26" ht="16.5" x14ac:dyDescent="0.3">
      <c r="A10" s="18"/>
      <c r="B10" s="464" t="s">
        <v>314</v>
      </c>
      <c r="C10" s="413"/>
      <c r="D10" s="413"/>
      <c r="E10" s="413"/>
      <c r="F10" s="413"/>
      <c r="G10" s="413"/>
      <c r="H10" s="413"/>
      <c r="I10" s="413"/>
      <c r="J10" s="413"/>
      <c r="K10" s="413"/>
      <c r="L10" s="413"/>
      <c r="M10" s="413"/>
      <c r="N10" s="413"/>
      <c r="O10" s="413"/>
      <c r="P10" s="414"/>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82"/>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82"/>
      <c r="O12" s="15"/>
      <c r="P12" s="15"/>
      <c r="Q12" s="15"/>
      <c r="R12" s="15"/>
      <c r="S12" s="15"/>
      <c r="T12" s="15"/>
      <c r="U12" s="15"/>
      <c r="V12" s="15"/>
      <c r="W12" s="15"/>
      <c r="X12" s="15"/>
      <c r="Y12" s="15"/>
      <c r="Z12" s="15"/>
    </row>
    <row r="13" spans="1:26" ht="15" customHeight="1" x14ac:dyDescent="0.3">
      <c r="A13" s="15"/>
      <c r="B13" s="481" t="s">
        <v>2</v>
      </c>
      <c r="C13" s="481" t="s">
        <v>315</v>
      </c>
      <c r="D13" s="481" t="s">
        <v>316</v>
      </c>
      <c r="E13" s="481" t="s">
        <v>317</v>
      </c>
      <c r="F13" s="503" t="s">
        <v>318</v>
      </c>
      <c r="G13" s="504"/>
      <c r="H13" s="504"/>
      <c r="I13" s="504"/>
      <c r="J13" s="504"/>
      <c r="K13" s="505"/>
      <c r="L13" s="503" t="s">
        <v>319</v>
      </c>
      <c r="M13" s="504"/>
      <c r="N13" s="504"/>
      <c r="O13" s="504"/>
      <c r="P13" s="505"/>
      <c r="Q13" s="15"/>
      <c r="R13" s="15"/>
      <c r="S13" s="15"/>
      <c r="T13" s="15"/>
      <c r="U13" s="15"/>
      <c r="V13" s="15"/>
      <c r="W13" s="15"/>
      <c r="X13" s="15"/>
      <c r="Y13" s="15"/>
      <c r="Z13" s="15"/>
    </row>
    <row r="14" spans="1:26" ht="54" customHeight="1" x14ac:dyDescent="0.25">
      <c r="A14" s="15"/>
      <c r="B14" s="502"/>
      <c r="C14" s="502"/>
      <c r="D14" s="502"/>
      <c r="E14" s="502"/>
      <c r="F14" s="395" t="s">
        <v>320</v>
      </c>
      <c r="G14" s="395" t="s">
        <v>321</v>
      </c>
      <c r="H14" s="395" t="s">
        <v>322</v>
      </c>
      <c r="I14" s="395" t="s">
        <v>1236</v>
      </c>
      <c r="J14" s="395" t="s">
        <v>323</v>
      </c>
      <c r="K14" s="395" t="s">
        <v>74</v>
      </c>
      <c r="L14" s="395" t="s">
        <v>324</v>
      </c>
      <c r="M14" s="396" t="s">
        <v>325</v>
      </c>
      <c r="N14" s="395" t="s">
        <v>326</v>
      </c>
      <c r="O14" s="395" t="s">
        <v>323</v>
      </c>
      <c r="P14" s="395" t="s">
        <v>74</v>
      </c>
      <c r="Q14" s="15"/>
      <c r="R14" s="182" t="s">
        <v>327</v>
      </c>
      <c r="S14" s="15"/>
      <c r="T14" s="15"/>
      <c r="U14" s="15"/>
      <c r="V14" s="15"/>
      <c r="W14" s="15"/>
      <c r="X14" s="15"/>
      <c r="Y14" s="15"/>
      <c r="Z14" s="15"/>
    </row>
    <row r="15" spans="1:26" s="387" customFormat="1" ht="138" customHeight="1" x14ac:dyDescent="0.25">
      <c r="A15" s="393"/>
      <c r="B15" s="402">
        <v>1</v>
      </c>
      <c r="C15" s="403" t="s">
        <v>1250</v>
      </c>
      <c r="D15" s="404">
        <v>44302</v>
      </c>
      <c r="E15" s="404" t="s">
        <v>335</v>
      </c>
      <c r="F15" s="401"/>
      <c r="G15" s="401"/>
      <c r="H15" s="401"/>
      <c r="I15" s="401"/>
      <c r="J15" s="401"/>
      <c r="K15" s="401"/>
      <c r="L15" s="401"/>
      <c r="M15" s="401"/>
      <c r="N15" s="406" t="s">
        <v>1253</v>
      </c>
      <c r="O15" s="405" t="s">
        <v>1252</v>
      </c>
      <c r="P15" s="405" t="s">
        <v>1251</v>
      </c>
      <c r="Q15" s="393"/>
      <c r="R15" s="394"/>
      <c r="S15" s="393"/>
      <c r="T15" s="393"/>
      <c r="U15" s="393"/>
      <c r="V15" s="393"/>
      <c r="W15" s="393"/>
      <c r="X15" s="393"/>
      <c r="Y15" s="393"/>
      <c r="Z15" s="393"/>
    </row>
    <row r="16" spans="1:26" s="387" customFormat="1" ht="126" customHeight="1" x14ac:dyDescent="0.25">
      <c r="A16" s="393"/>
      <c r="B16" s="402">
        <v>1</v>
      </c>
      <c r="C16" s="403" t="s">
        <v>1250</v>
      </c>
      <c r="D16" s="404">
        <v>44302</v>
      </c>
      <c r="E16" s="404" t="s">
        <v>335</v>
      </c>
      <c r="F16" s="401"/>
      <c r="G16" s="401"/>
      <c r="H16" s="401"/>
      <c r="I16" s="401"/>
      <c r="J16" s="401"/>
      <c r="K16" s="401"/>
      <c r="L16" s="403" t="s">
        <v>1256</v>
      </c>
      <c r="M16" s="403" t="s">
        <v>1257</v>
      </c>
      <c r="N16" s="403" t="s">
        <v>1257</v>
      </c>
      <c r="O16" s="405" t="s">
        <v>1254</v>
      </c>
      <c r="P16" s="405" t="s">
        <v>1255</v>
      </c>
      <c r="Q16" s="393"/>
      <c r="R16" s="394"/>
      <c r="S16" s="393"/>
      <c r="T16" s="393"/>
      <c r="U16" s="393"/>
      <c r="V16" s="393"/>
      <c r="W16" s="393"/>
      <c r="X16" s="393"/>
      <c r="Y16" s="393"/>
      <c r="Z16" s="393"/>
    </row>
    <row r="17" spans="1:26" s="387" customFormat="1" ht="224.25" customHeight="1" x14ac:dyDescent="0.25">
      <c r="A17" s="393"/>
      <c r="B17" s="402">
        <v>1</v>
      </c>
      <c r="C17" s="403" t="s">
        <v>1250</v>
      </c>
      <c r="D17" s="404">
        <v>44302</v>
      </c>
      <c r="E17" s="404" t="s">
        <v>335</v>
      </c>
      <c r="F17" s="401"/>
      <c r="G17" s="401"/>
      <c r="H17" s="401"/>
      <c r="I17" s="401"/>
      <c r="J17" s="401"/>
      <c r="K17" s="401"/>
      <c r="L17" s="403" t="s">
        <v>1260</v>
      </c>
      <c r="M17" s="403" t="s">
        <v>1257</v>
      </c>
      <c r="N17" s="403" t="s">
        <v>1257</v>
      </c>
      <c r="O17" s="405" t="s">
        <v>1258</v>
      </c>
      <c r="P17" s="405" t="s">
        <v>1259</v>
      </c>
      <c r="Q17" s="393"/>
      <c r="R17" s="394"/>
      <c r="S17" s="393"/>
      <c r="T17" s="393"/>
      <c r="U17" s="393"/>
      <c r="V17" s="393"/>
      <c r="W17" s="393"/>
      <c r="X17" s="393"/>
      <c r="Y17" s="393"/>
      <c r="Z17" s="393"/>
    </row>
    <row r="18" spans="1:26" ht="82.5" x14ac:dyDescent="0.25">
      <c r="A18" s="182"/>
      <c r="B18" s="397">
        <v>2</v>
      </c>
      <c r="C18" s="407" t="s">
        <v>1261</v>
      </c>
      <c r="D18" s="408" t="s">
        <v>1237</v>
      </c>
      <c r="E18" s="398" t="s">
        <v>328</v>
      </c>
      <c r="F18" s="399" t="s">
        <v>329</v>
      </c>
      <c r="G18" s="400" t="s">
        <v>38</v>
      </c>
      <c r="H18" s="400" t="s">
        <v>38</v>
      </c>
      <c r="I18" s="400" t="s">
        <v>38</v>
      </c>
      <c r="J18" s="400" t="s">
        <v>38</v>
      </c>
      <c r="K18" s="400" t="s">
        <v>38</v>
      </c>
      <c r="L18" s="399" t="s">
        <v>330</v>
      </c>
      <c r="M18" s="399" t="s">
        <v>330</v>
      </c>
      <c r="N18" s="400" t="s">
        <v>38</v>
      </c>
      <c r="O18" s="399" t="s">
        <v>331</v>
      </c>
      <c r="P18" s="399" t="s">
        <v>1235</v>
      </c>
      <c r="Q18" s="182"/>
      <c r="R18" s="182" t="s">
        <v>16</v>
      </c>
      <c r="S18" s="182"/>
      <c r="T18" s="182"/>
      <c r="U18" s="182"/>
      <c r="V18" s="182"/>
      <c r="W18" s="182"/>
      <c r="X18" s="182"/>
      <c r="Y18" s="182"/>
      <c r="Z18" s="182"/>
    </row>
    <row r="19" spans="1:26" ht="66" x14ac:dyDescent="0.25">
      <c r="A19" s="15"/>
      <c r="B19" s="383">
        <v>2</v>
      </c>
      <c r="C19" s="407" t="s">
        <v>1261</v>
      </c>
      <c r="D19" s="408" t="s">
        <v>1237</v>
      </c>
      <c r="E19" s="183" t="s">
        <v>328</v>
      </c>
      <c r="F19" s="176" t="s">
        <v>329</v>
      </c>
      <c r="G19" s="382" t="s">
        <v>38</v>
      </c>
      <c r="H19" s="382" t="s">
        <v>38</v>
      </c>
      <c r="I19" s="382" t="s">
        <v>38</v>
      </c>
      <c r="J19" s="382" t="s">
        <v>38</v>
      </c>
      <c r="K19" s="382" t="s">
        <v>38</v>
      </c>
      <c r="L19" s="176" t="s">
        <v>330</v>
      </c>
      <c r="M19" s="176" t="s">
        <v>332</v>
      </c>
      <c r="N19" s="382" t="s">
        <v>38</v>
      </c>
      <c r="O19" s="176" t="s">
        <v>333</v>
      </c>
      <c r="P19" s="176" t="s">
        <v>334</v>
      </c>
      <c r="Q19" s="15"/>
      <c r="R19" s="15" t="s">
        <v>328</v>
      </c>
      <c r="S19" s="15"/>
      <c r="T19" s="15"/>
      <c r="U19" s="15"/>
      <c r="V19" s="15"/>
      <c r="W19" s="15"/>
      <c r="X19" s="15"/>
      <c r="Y19" s="15"/>
      <c r="Z19" s="15"/>
    </row>
    <row r="20" spans="1:26" ht="16.5" x14ac:dyDescent="0.25">
      <c r="A20" s="15"/>
      <c r="B20" s="184"/>
      <c r="C20" s="184"/>
      <c r="D20" s="184"/>
      <c r="E20" s="183"/>
      <c r="F20" s="184"/>
      <c r="G20" s="184"/>
      <c r="H20" s="184"/>
      <c r="I20" s="184"/>
      <c r="J20" s="184"/>
      <c r="K20" s="184"/>
      <c r="L20" s="184"/>
      <c r="M20" s="184"/>
      <c r="N20" s="184"/>
      <c r="O20" s="184"/>
      <c r="P20" s="184"/>
      <c r="Q20" s="15"/>
      <c r="R20" s="15" t="s">
        <v>335</v>
      </c>
      <c r="S20" s="15"/>
      <c r="T20" s="15"/>
      <c r="U20" s="15"/>
      <c r="V20" s="15"/>
      <c r="W20" s="15"/>
      <c r="X20" s="15"/>
      <c r="Y20" s="15"/>
      <c r="Z20" s="15"/>
    </row>
    <row r="21" spans="1:26" ht="16.5" x14ac:dyDescent="0.25">
      <c r="A21" s="15"/>
      <c r="B21" s="184"/>
      <c r="C21" s="184"/>
      <c r="D21" s="184"/>
      <c r="E21" s="183"/>
      <c r="F21" s="184"/>
      <c r="G21" s="184"/>
      <c r="H21" s="184"/>
      <c r="I21" s="184"/>
      <c r="J21" s="184"/>
      <c r="K21" s="184"/>
      <c r="L21" s="184"/>
      <c r="M21" s="184"/>
      <c r="N21" s="184"/>
      <c r="O21" s="184"/>
      <c r="P21" s="184"/>
      <c r="Q21" s="15"/>
      <c r="R21" s="15"/>
      <c r="S21" s="15"/>
      <c r="T21" s="15"/>
      <c r="U21" s="15"/>
      <c r="V21" s="15"/>
      <c r="W21" s="15"/>
      <c r="X21" s="15"/>
      <c r="Y21" s="15"/>
      <c r="Z21" s="15"/>
    </row>
    <row r="22" spans="1:26" ht="16.5" x14ac:dyDescent="0.25">
      <c r="A22" s="15"/>
      <c r="B22" s="184"/>
      <c r="C22" s="184"/>
      <c r="D22" s="184"/>
      <c r="E22" s="183"/>
      <c r="F22" s="184"/>
      <c r="G22" s="184"/>
      <c r="H22" s="184"/>
      <c r="I22" s="184"/>
      <c r="J22" s="184"/>
      <c r="K22" s="184"/>
      <c r="L22" s="184"/>
      <c r="M22" s="184"/>
      <c r="N22" s="184"/>
      <c r="O22" s="184"/>
      <c r="P22" s="184"/>
      <c r="Q22" s="15"/>
      <c r="R22" s="15"/>
      <c r="S22" s="15"/>
      <c r="T22" s="15"/>
      <c r="U22" s="15"/>
      <c r="V22" s="15"/>
      <c r="W22" s="15"/>
      <c r="X22" s="15"/>
      <c r="Y22" s="15"/>
      <c r="Z22" s="15"/>
    </row>
    <row r="23" spans="1:26" ht="16.5" x14ac:dyDescent="0.25">
      <c r="A23" s="15"/>
      <c r="B23" s="184"/>
      <c r="C23" s="184"/>
      <c r="D23" s="184"/>
      <c r="E23" s="183"/>
      <c r="F23" s="184"/>
      <c r="G23" s="184"/>
      <c r="H23" s="184"/>
      <c r="I23" s="184"/>
      <c r="J23" s="184"/>
      <c r="K23" s="184"/>
      <c r="L23" s="184"/>
      <c r="M23" s="184"/>
      <c r="N23" s="184"/>
      <c r="O23" s="184"/>
      <c r="P23" s="184"/>
      <c r="Q23" s="15"/>
      <c r="R23" s="15"/>
      <c r="S23" s="15"/>
      <c r="T23" s="15"/>
      <c r="U23" s="15"/>
      <c r="V23" s="15"/>
      <c r="W23" s="15"/>
      <c r="X23" s="15"/>
      <c r="Y23" s="15"/>
      <c r="Z23" s="15"/>
    </row>
    <row r="24" spans="1:26" ht="15.75" customHeight="1" x14ac:dyDescent="0.25">
      <c r="A24" s="15"/>
      <c r="B24" s="184"/>
      <c r="C24" s="184"/>
      <c r="D24" s="184"/>
      <c r="E24" s="183"/>
      <c r="F24" s="184"/>
      <c r="G24" s="184"/>
      <c r="H24" s="184"/>
      <c r="I24" s="184"/>
      <c r="J24" s="184"/>
      <c r="K24" s="184"/>
      <c r="L24" s="184"/>
      <c r="M24" s="184"/>
      <c r="N24" s="184"/>
      <c r="O24" s="184"/>
      <c r="P24" s="184"/>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82"/>
      <c r="O25" s="15"/>
      <c r="P25" s="15"/>
      <c r="Q25" s="15"/>
      <c r="R25" s="15"/>
      <c r="S25" s="15"/>
      <c r="T25" s="15"/>
      <c r="U25" s="15"/>
      <c r="V25" s="15"/>
      <c r="W25" s="15"/>
      <c r="X25" s="15"/>
      <c r="Y25" s="15"/>
      <c r="Z25" s="15"/>
    </row>
    <row r="26" spans="1:26" ht="15.75" customHeight="1" x14ac:dyDescent="0.25">
      <c r="A26" s="15"/>
      <c r="B26" s="15"/>
      <c r="C26" s="15"/>
      <c r="D26" s="15"/>
      <c r="E26" s="15"/>
      <c r="F26" s="15"/>
      <c r="G26" s="15"/>
      <c r="H26" s="15"/>
      <c r="I26" s="15"/>
      <c r="J26" s="15"/>
      <c r="K26" s="15"/>
      <c r="L26" s="15"/>
      <c r="M26" s="15"/>
      <c r="N26" s="182"/>
      <c r="O26" s="15"/>
      <c r="P26" s="15"/>
      <c r="Q26" s="15"/>
      <c r="R26" s="15"/>
      <c r="S26" s="15"/>
      <c r="T26" s="15"/>
      <c r="U26" s="15"/>
      <c r="V26" s="15"/>
      <c r="W26" s="15"/>
      <c r="X26" s="15"/>
      <c r="Y26" s="15"/>
      <c r="Z26" s="15"/>
    </row>
    <row r="27" spans="1:26" ht="15.75" customHeight="1" x14ac:dyDescent="0.25">
      <c r="A27" s="15"/>
      <c r="B27" s="15"/>
      <c r="C27" s="15"/>
      <c r="D27" s="15"/>
      <c r="E27" s="15"/>
      <c r="F27" s="15"/>
      <c r="G27" s="15"/>
      <c r="H27" s="15"/>
      <c r="I27" s="15"/>
      <c r="J27" s="15"/>
      <c r="K27" s="15"/>
      <c r="L27" s="15"/>
      <c r="M27" s="15"/>
      <c r="N27" s="182"/>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5"/>
      <c r="N28" s="182"/>
      <c r="O28" s="15"/>
      <c r="P28" s="15"/>
      <c r="Q28" s="15"/>
      <c r="R28" s="15"/>
      <c r="S28" s="15"/>
      <c r="T28" s="15"/>
      <c r="U28" s="15"/>
      <c r="V28" s="15"/>
      <c r="W28" s="15"/>
      <c r="X28" s="15"/>
      <c r="Y28" s="15"/>
      <c r="Z28" s="15"/>
    </row>
    <row r="29" spans="1:26" ht="15.75" customHeight="1" x14ac:dyDescent="0.25">
      <c r="A29" s="15"/>
      <c r="B29" s="15"/>
      <c r="C29" s="15"/>
      <c r="D29" s="15"/>
      <c r="E29" s="15"/>
      <c r="F29" s="15"/>
      <c r="G29" s="15"/>
      <c r="H29" s="15"/>
      <c r="I29" s="15"/>
      <c r="J29" s="15"/>
      <c r="K29" s="15"/>
      <c r="L29" s="15"/>
      <c r="M29" s="15"/>
      <c r="N29" s="182"/>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82"/>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82"/>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82"/>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82"/>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82"/>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82"/>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82"/>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82"/>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82"/>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82"/>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82"/>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82"/>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82"/>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82"/>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82"/>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82"/>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82"/>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82"/>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82"/>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82"/>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82"/>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82"/>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82"/>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82"/>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82"/>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82"/>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82"/>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82"/>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82"/>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82"/>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82"/>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82"/>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82"/>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82"/>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82"/>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82"/>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82"/>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82"/>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82"/>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82"/>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82"/>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82"/>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82"/>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82"/>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82"/>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82"/>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82"/>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82"/>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82"/>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82"/>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82"/>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82"/>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82"/>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82"/>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82"/>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82"/>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82"/>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82"/>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82"/>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82"/>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82"/>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82"/>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82"/>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82"/>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82"/>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82"/>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82"/>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82"/>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82"/>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82"/>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82"/>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82"/>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82"/>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82"/>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82"/>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82"/>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82"/>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82"/>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82"/>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82"/>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82"/>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82"/>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82"/>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82"/>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82"/>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82"/>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82"/>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82"/>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82"/>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82"/>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82"/>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82"/>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82"/>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82"/>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82"/>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82"/>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82"/>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82"/>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82"/>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82"/>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82"/>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82"/>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82"/>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82"/>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82"/>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82"/>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82"/>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82"/>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82"/>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82"/>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82"/>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82"/>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82"/>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82"/>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82"/>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82"/>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82"/>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82"/>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82"/>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82"/>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82"/>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82"/>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82"/>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82"/>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82"/>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82"/>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82"/>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82"/>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82"/>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82"/>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82"/>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82"/>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82"/>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82"/>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82"/>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82"/>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82"/>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82"/>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82"/>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82"/>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82"/>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82"/>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82"/>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82"/>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82"/>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82"/>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82"/>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82"/>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82"/>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82"/>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82"/>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82"/>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82"/>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82"/>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82"/>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82"/>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82"/>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82"/>
      <c r="O187" s="15"/>
      <c r="P187" s="15"/>
      <c r="Q187" s="15"/>
      <c r="R187" s="15"/>
      <c r="S187" s="15"/>
      <c r="T187" s="15"/>
      <c r="U187" s="15"/>
      <c r="V187" s="15"/>
      <c r="W187" s="15"/>
      <c r="X187" s="15"/>
      <c r="Y187" s="15"/>
      <c r="Z187" s="15"/>
    </row>
    <row r="188" spans="1:26" ht="15" hidden="1" customHeight="1" x14ac:dyDescent="0.25">
      <c r="A188" s="15"/>
      <c r="B188" s="15"/>
      <c r="C188" s="15"/>
      <c r="D188" s="15"/>
      <c r="E188" s="15"/>
      <c r="F188" s="15"/>
      <c r="G188" s="15"/>
      <c r="H188" s="15"/>
      <c r="I188" s="15"/>
      <c r="J188" s="15"/>
      <c r="K188" s="15"/>
      <c r="L188" s="15"/>
      <c r="M188" s="15"/>
      <c r="N188" s="182"/>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82"/>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82"/>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82"/>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82"/>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82"/>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82"/>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82"/>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82"/>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82"/>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82"/>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82"/>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82"/>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82"/>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82"/>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82"/>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82"/>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82"/>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82"/>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82"/>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82"/>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82"/>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82"/>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82"/>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82"/>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82"/>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82"/>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82"/>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82"/>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82"/>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82"/>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82"/>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82"/>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82"/>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82"/>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82"/>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82"/>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82"/>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82"/>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82"/>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82"/>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82"/>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82"/>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82"/>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82"/>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82"/>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82"/>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82"/>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82"/>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82"/>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82"/>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82"/>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82"/>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82"/>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82"/>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82"/>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82"/>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82"/>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82"/>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82"/>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82"/>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82"/>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82"/>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82"/>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82"/>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82"/>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82"/>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82"/>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82"/>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82"/>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82"/>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82"/>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82"/>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82"/>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82"/>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82"/>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82"/>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82"/>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82"/>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82"/>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82"/>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82"/>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82"/>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82"/>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82"/>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82"/>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82"/>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82"/>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82"/>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82"/>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82"/>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82"/>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82"/>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82"/>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82"/>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82"/>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82"/>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82"/>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82"/>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82"/>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82"/>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82"/>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82"/>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82"/>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82"/>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82"/>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82"/>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82"/>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82"/>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82"/>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82"/>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82"/>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82"/>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82"/>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82"/>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82"/>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82"/>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82"/>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82"/>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82"/>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82"/>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82"/>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82"/>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82"/>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82"/>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82"/>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82"/>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82"/>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82"/>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82"/>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82"/>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82"/>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82"/>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82"/>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82"/>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82"/>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82"/>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82"/>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82"/>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82"/>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82"/>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82"/>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82"/>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82"/>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82"/>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82"/>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82"/>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82"/>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82"/>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82"/>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82"/>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82"/>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82"/>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82"/>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82"/>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82"/>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82"/>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82"/>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82"/>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82"/>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82"/>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82"/>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82"/>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82"/>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82"/>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82"/>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82"/>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82"/>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82"/>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82"/>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82"/>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82"/>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82"/>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82"/>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82"/>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82"/>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82"/>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82"/>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82"/>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82"/>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82"/>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82"/>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82"/>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82"/>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82"/>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82"/>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82"/>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82"/>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82"/>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82"/>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82"/>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82"/>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82"/>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82"/>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82"/>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82"/>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82"/>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82"/>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82"/>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82"/>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82"/>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82"/>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82"/>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82"/>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82"/>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82"/>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82"/>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82"/>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82"/>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82"/>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82"/>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82"/>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82"/>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82"/>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82"/>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82"/>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82"/>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82"/>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82"/>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82"/>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82"/>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82"/>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82"/>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82"/>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82"/>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82"/>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82"/>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82"/>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82"/>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82"/>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82"/>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82"/>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82"/>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82"/>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82"/>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82"/>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82"/>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82"/>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82"/>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82"/>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82"/>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82"/>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82"/>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82"/>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82"/>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82"/>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82"/>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82"/>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82"/>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82"/>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82"/>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82"/>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82"/>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82"/>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82"/>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82"/>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82"/>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82"/>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82"/>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82"/>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82"/>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82"/>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82"/>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82"/>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82"/>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82"/>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82"/>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82"/>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82"/>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82"/>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82"/>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82"/>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82"/>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82"/>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82"/>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82"/>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82"/>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82"/>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82"/>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82"/>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82"/>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82"/>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82"/>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82"/>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82"/>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82"/>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82"/>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82"/>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82"/>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82"/>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82"/>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82"/>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82"/>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82"/>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82"/>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82"/>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82"/>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82"/>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82"/>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82"/>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82"/>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82"/>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82"/>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82"/>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82"/>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82"/>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82"/>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82"/>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82"/>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82"/>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82"/>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82"/>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82"/>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82"/>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82"/>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82"/>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82"/>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82"/>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82"/>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82"/>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82"/>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82"/>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82"/>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82"/>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82"/>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82"/>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82"/>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82"/>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82"/>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82"/>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82"/>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82"/>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82"/>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82"/>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82"/>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82"/>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82"/>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82"/>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82"/>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82"/>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82"/>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82"/>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82"/>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82"/>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82"/>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82"/>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82"/>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82"/>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82"/>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82"/>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82"/>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82"/>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82"/>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82"/>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82"/>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82"/>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82"/>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82"/>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82"/>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82"/>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82"/>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82"/>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82"/>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82"/>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82"/>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82"/>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82"/>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82"/>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82"/>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82"/>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82"/>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82"/>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82"/>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82"/>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82"/>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82"/>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82"/>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82"/>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82"/>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82"/>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82"/>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82"/>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82"/>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82"/>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82"/>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82"/>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82"/>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82"/>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82"/>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82"/>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82"/>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82"/>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82"/>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82"/>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82"/>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82"/>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82"/>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82"/>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82"/>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82"/>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82"/>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82"/>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82"/>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82"/>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82"/>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82"/>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82"/>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82"/>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82"/>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82"/>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82"/>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82"/>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82"/>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82"/>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82"/>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82"/>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82"/>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82"/>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82"/>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82"/>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82"/>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82"/>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82"/>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82"/>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82"/>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82"/>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82"/>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82"/>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82"/>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82"/>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82"/>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82"/>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82"/>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82"/>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82"/>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82"/>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82"/>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82"/>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82"/>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82"/>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82"/>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82"/>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82"/>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82"/>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82"/>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82"/>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82"/>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82"/>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82"/>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82"/>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82"/>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82"/>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82"/>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82"/>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82"/>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82"/>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82"/>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82"/>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82"/>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82"/>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82"/>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82"/>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82"/>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82"/>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82"/>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82"/>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82"/>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82"/>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82"/>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82"/>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82"/>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82"/>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82"/>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82"/>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82"/>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82"/>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82"/>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82"/>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82"/>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82"/>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82"/>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82"/>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82"/>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82"/>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82"/>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82"/>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82"/>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82"/>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82"/>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82"/>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82"/>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82"/>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82"/>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82"/>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82"/>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82"/>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82"/>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82"/>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82"/>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82"/>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82"/>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82"/>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82"/>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82"/>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82"/>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82"/>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82"/>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82"/>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82"/>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82"/>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82"/>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82"/>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82"/>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82"/>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82"/>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82"/>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82"/>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82"/>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82"/>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82"/>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82"/>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82"/>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82"/>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82"/>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82"/>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82"/>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82"/>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82"/>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82"/>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82"/>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82"/>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82"/>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82"/>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82"/>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82"/>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82"/>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82"/>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82"/>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82"/>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82"/>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82"/>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82"/>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82"/>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82"/>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82"/>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82"/>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82"/>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82"/>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82"/>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82"/>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82"/>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82"/>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82"/>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82"/>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82"/>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82"/>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82"/>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82"/>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82"/>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82"/>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82"/>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82"/>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82"/>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82"/>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82"/>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82"/>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82"/>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82"/>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82"/>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82"/>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82"/>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82"/>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82"/>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82"/>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82"/>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82"/>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82"/>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82"/>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82"/>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82"/>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82"/>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82"/>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82"/>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82"/>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82"/>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82"/>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82"/>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82"/>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82"/>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82"/>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82"/>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82"/>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82"/>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82"/>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82"/>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82"/>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82"/>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82"/>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82"/>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82"/>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82"/>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82"/>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82"/>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82"/>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82"/>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82"/>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82"/>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82"/>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82"/>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82"/>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82"/>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82"/>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82"/>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82"/>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82"/>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82"/>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82"/>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82"/>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82"/>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82"/>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82"/>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82"/>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82"/>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82"/>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82"/>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82"/>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82"/>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82"/>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82"/>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82"/>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82"/>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82"/>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82"/>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82"/>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82"/>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82"/>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82"/>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82"/>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82"/>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82"/>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82"/>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82"/>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82"/>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82"/>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82"/>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82"/>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82"/>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82"/>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82"/>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82"/>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82"/>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82"/>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82"/>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82"/>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82"/>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82"/>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82"/>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82"/>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82"/>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82"/>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82"/>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82"/>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82"/>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82"/>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82"/>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82"/>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82"/>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82"/>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82"/>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82"/>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82"/>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82"/>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82"/>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82"/>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82"/>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82"/>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82"/>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82"/>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82"/>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82"/>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82"/>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82"/>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82"/>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82"/>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82"/>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82"/>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82"/>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82"/>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82"/>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82"/>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82"/>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82"/>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82"/>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82"/>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82"/>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82"/>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82"/>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82"/>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82"/>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82"/>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82"/>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82"/>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82"/>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82"/>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82"/>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82"/>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82"/>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82"/>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82"/>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82"/>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82"/>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82"/>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82"/>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82"/>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82"/>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82"/>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82"/>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82"/>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82"/>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82"/>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82"/>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82"/>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82"/>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82"/>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82"/>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82"/>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82"/>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82"/>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82"/>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82"/>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82"/>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82"/>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82"/>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82"/>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82"/>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82"/>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82"/>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82"/>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82"/>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82"/>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82"/>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82"/>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82"/>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82"/>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82"/>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82"/>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82"/>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82"/>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82"/>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82"/>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82"/>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82"/>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82"/>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82"/>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82"/>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82"/>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82"/>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82"/>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82"/>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82"/>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82"/>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82"/>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82"/>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82"/>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82"/>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82"/>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82"/>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82"/>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82"/>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82"/>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82"/>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82"/>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82"/>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82"/>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82"/>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82"/>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82"/>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82"/>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82"/>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82"/>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82"/>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82"/>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82"/>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82"/>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82"/>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82"/>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82"/>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82"/>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82"/>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82"/>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82"/>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82"/>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82"/>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82"/>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82"/>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82"/>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82"/>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82"/>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82"/>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82"/>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82"/>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82"/>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82"/>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82"/>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82"/>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82"/>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82"/>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82"/>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82"/>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82"/>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82"/>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82"/>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82"/>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82"/>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82"/>
      <c r="O1002" s="15"/>
      <c r="P1002" s="15"/>
      <c r="Q1002" s="15"/>
      <c r="R1002" s="15"/>
      <c r="S1002" s="15"/>
      <c r="T1002" s="15"/>
      <c r="U1002" s="15"/>
      <c r="V1002" s="15"/>
      <c r="W1002" s="15"/>
      <c r="X1002" s="15"/>
      <c r="Y1002" s="15"/>
      <c r="Z1002" s="15"/>
    </row>
    <row r="1003" spans="1:26" ht="15.75" hidden="1" customHeight="1" x14ac:dyDescent="0.25">
      <c r="A1003" s="15"/>
      <c r="B1003" s="15"/>
      <c r="C1003" s="15"/>
      <c r="D1003" s="15"/>
      <c r="E1003" s="15"/>
      <c r="F1003" s="15"/>
      <c r="G1003" s="15"/>
      <c r="H1003" s="15"/>
      <c r="I1003" s="15"/>
      <c r="J1003" s="15"/>
      <c r="K1003" s="15"/>
      <c r="L1003" s="15"/>
      <c r="M1003" s="15"/>
      <c r="N1003" s="182"/>
      <c r="O1003" s="15"/>
      <c r="P1003" s="15"/>
      <c r="Q1003" s="15"/>
      <c r="R1003" s="15"/>
      <c r="S1003" s="15"/>
      <c r="T1003" s="15"/>
      <c r="U1003" s="15"/>
      <c r="V1003" s="15"/>
      <c r="W1003" s="15"/>
      <c r="X1003" s="15"/>
      <c r="Y1003" s="15"/>
      <c r="Z1003" s="15"/>
    </row>
  </sheetData>
  <sheetProtection algorithmName="SHA-512" hashValue="c5AjW88lIajSmQA53gtdBNN8OmlKSR2zO4QvNLvzIAPEqNqcUTGA8AxCKrhiatdV/5EuOZYen/zk1pV7+AU81w==" saltValue="jzoOmi6d1Dj4rbuCfZkmcw==" spinCount="100000" sheet="1" objects="1" scenarios="1"/>
  <mergeCells count="8">
    <mergeCell ref="C9:P9"/>
    <mergeCell ref="B10:P10"/>
    <mergeCell ref="B13:B14"/>
    <mergeCell ref="C13:C14"/>
    <mergeCell ref="D13:D14"/>
    <mergeCell ref="E13:E14"/>
    <mergeCell ref="L13:P13"/>
    <mergeCell ref="F13:K13"/>
  </mergeCells>
  <conditionalFormatting sqref="M20:N24">
    <cfRule type="expression" dxfId="8" priority="1">
      <formula>OR($E20="Pilar",$E20="Programa")</formula>
    </cfRule>
  </conditionalFormatting>
  <dataValidations count="3">
    <dataValidation type="list" allowBlank="1" showErrorMessage="1" sqref="E18:E19">
      <formula1>$R$14:$R$20</formula1>
    </dataValidation>
    <dataValidation type="list" allowBlank="1" showErrorMessage="1" sqref="E20:E24">
      <formula1>#REF!</formula1>
    </dataValidation>
    <dataValidation type="list" allowBlank="1" showInputMessage="1" showErrorMessage="1" sqref="E15:E17">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C21" workbookViewId="0">
      <selection activeCell="E22" sqref="E22"/>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11"/>
      <c r="S1" s="111"/>
      <c r="T1" s="111"/>
      <c r="U1" s="111"/>
      <c r="V1" s="111"/>
      <c r="W1" s="111"/>
      <c r="X1" s="111"/>
      <c r="Y1" s="111"/>
      <c r="Z1" s="111"/>
    </row>
    <row r="2" spans="1:26" x14ac:dyDescent="0.25">
      <c r="A2" s="9"/>
      <c r="B2" s="9"/>
      <c r="C2" s="9"/>
      <c r="D2" s="9"/>
      <c r="E2" s="9"/>
      <c r="F2" s="9"/>
      <c r="G2" s="3" t="s">
        <v>0</v>
      </c>
      <c r="H2" s="4" t="s">
        <v>1</v>
      </c>
      <c r="I2" s="9"/>
      <c r="J2" s="9"/>
      <c r="K2" s="9"/>
      <c r="L2" s="9"/>
      <c r="M2" s="9"/>
      <c r="N2" s="9"/>
      <c r="O2" s="9"/>
      <c r="P2" s="9"/>
      <c r="Q2" s="9"/>
      <c r="R2" s="111"/>
      <c r="S2" s="111"/>
      <c r="T2" s="111"/>
      <c r="U2" s="111"/>
      <c r="V2" s="111"/>
      <c r="W2" s="111"/>
      <c r="X2" s="111"/>
      <c r="Y2" s="111"/>
      <c r="Z2" s="111"/>
    </row>
    <row r="3" spans="1:26" x14ac:dyDescent="0.25">
      <c r="A3" s="9"/>
      <c r="B3" s="33"/>
      <c r="C3" s="33"/>
      <c r="D3" s="33"/>
      <c r="E3" s="33"/>
      <c r="F3" s="33"/>
      <c r="G3" s="5" t="s">
        <v>2</v>
      </c>
      <c r="H3" s="6">
        <v>9</v>
      </c>
      <c r="I3" s="9"/>
      <c r="J3" s="9"/>
      <c r="K3" s="9"/>
      <c r="L3" s="9"/>
      <c r="M3" s="9"/>
      <c r="N3" s="9"/>
      <c r="O3" s="9"/>
      <c r="P3" s="9"/>
      <c r="Q3" s="9"/>
      <c r="R3" s="111"/>
      <c r="S3" s="111"/>
      <c r="T3" s="111"/>
      <c r="U3" s="111"/>
      <c r="V3" s="111"/>
      <c r="W3" s="111"/>
      <c r="X3" s="111"/>
      <c r="Y3" s="111"/>
      <c r="Z3" s="111"/>
    </row>
    <row r="4" spans="1:26" x14ac:dyDescent="0.25">
      <c r="A4" s="9"/>
      <c r="B4" s="33"/>
      <c r="C4" s="33"/>
      <c r="D4" s="33"/>
      <c r="E4" s="33"/>
      <c r="F4" s="33"/>
      <c r="G4" s="3" t="s">
        <v>3</v>
      </c>
      <c r="H4" s="7">
        <v>45771</v>
      </c>
      <c r="I4" s="9"/>
      <c r="J4" s="9"/>
      <c r="K4" s="9"/>
      <c r="L4" s="9"/>
      <c r="M4" s="9"/>
      <c r="N4" s="9"/>
      <c r="O4" s="9"/>
      <c r="P4" s="9"/>
      <c r="Q4" s="9"/>
      <c r="R4" s="111"/>
      <c r="S4" s="111"/>
      <c r="T4" s="111"/>
      <c r="U4" s="111"/>
      <c r="V4" s="111"/>
      <c r="W4" s="111"/>
      <c r="X4" s="111"/>
      <c r="Y4" s="111"/>
      <c r="Z4" s="111"/>
    </row>
    <row r="5" spans="1:26" x14ac:dyDescent="0.25">
      <c r="A5" s="9"/>
      <c r="B5" s="33"/>
      <c r="C5" s="33"/>
      <c r="D5" s="33"/>
      <c r="E5" s="33"/>
      <c r="F5" s="33"/>
      <c r="G5" s="3" t="s">
        <v>4</v>
      </c>
      <c r="H5" s="4" t="s">
        <v>290</v>
      </c>
      <c r="I5" s="9"/>
      <c r="J5" s="9"/>
      <c r="K5" s="9"/>
      <c r="L5" s="9"/>
      <c r="M5" s="9"/>
      <c r="N5" s="9"/>
      <c r="O5" s="9"/>
      <c r="P5" s="9"/>
      <c r="Q5" s="9"/>
      <c r="R5" s="111"/>
      <c r="S5" s="111"/>
      <c r="T5" s="111"/>
      <c r="U5" s="111"/>
      <c r="V5" s="111"/>
      <c r="W5" s="111"/>
      <c r="X5" s="111"/>
      <c r="Y5" s="111"/>
      <c r="Z5" s="111"/>
    </row>
    <row r="6" spans="1:26" x14ac:dyDescent="0.25">
      <c r="A6" s="9"/>
      <c r="B6" s="9"/>
      <c r="C6" s="9"/>
      <c r="D6" s="9"/>
      <c r="E6" s="9"/>
      <c r="F6" s="9"/>
      <c r="G6" s="9"/>
      <c r="H6" s="9"/>
      <c r="I6" s="9"/>
      <c r="J6" s="9"/>
      <c r="K6" s="9"/>
      <c r="L6" s="9"/>
      <c r="M6" s="9"/>
      <c r="N6" s="9"/>
      <c r="O6" s="9"/>
      <c r="P6" s="9"/>
      <c r="Q6" s="9"/>
      <c r="R6" s="111"/>
      <c r="S6" s="111"/>
      <c r="T6" s="111"/>
      <c r="U6" s="111"/>
      <c r="V6" s="111"/>
      <c r="W6" s="111"/>
      <c r="X6" s="111"/>
      <c r="Y6" s="111"/>
      <c r="Z6" s="111"/>
    </row>
    <row r="7" spans="1:26" ht="42.75" customHeight="1" x14ac:dyDescent="0.25">
      <c r="A7" s="9"/>
      <c r="B7" s="34"/>
      <c r="C7" s="34"/>
      <c r="D7" s="34"/>
      <c r="E7" s="34"/>
      <c r="F7" s="34"/>
      <c r="G7" s="34"/>
      <c r="H7" s="34"/>
      <c r="I7" s="34"/>
      <c r="J7" s="34"/>
      <c r="K7" s="34"/>
      <c r="L7" s="34"/>
      <c r="M7" s="34"/>
      <c r="N7" s="34"/>
      <c r="O7" s="34"/>
      <c r="P7" s="34"/>
      <c r="Q7" s="34"/>
      <c r="R7" s="111"/>
      <c r="S7" s="111"/>
      <c r="T7" s="111"/>
      <c r="U7" s="111"/>
      <c r="V7" s="111"/>
      <c r="W7" s="111"/>
      <c r="X7" s="111"/>
      <c r="Y7" s="111"/>
      <c r="Z7" s="111"/>
    </row>
    <row r="8" spans="1:26" x14ac:dyDescent="0.25">
      <c r="A8" s="44"/>
      <c r="B8" s="151"/>
      <c r="C8" s="150"/>
      <c r="D8" s="150"/>
      <c r="E8" s="150"/>
      <c r="F8" s="150"/>
      <c r="G8" s="150"/>
      <c r="H8" s="150"/>
      <c r="I8" s="44"/>
      <c r="J8" s="44"/>
      <c r="K8" s="44"/>
      <c r="L8" s="44"/>
      <c r="M8" s="44"/>
      <c r="N8" s="44"/>
      <c r="O8" s="44"/>
      <c r="P8" s="44"/>
      <c r="Q8" s="44"/>
      <c r="R8" s="44"/>
      <c r="S8" s="15"/>
      <c r="T8" s="15"/>
      <c r="U8" s="15"/>
      <c r="V8" s="15"/>
      <c r="W8" s="15"/>
      <c r="X8" s="15"/>
      <c r="Y8" s="15"/>
      <c r="Z8" s="15"/>
    </row>
    <row r="9" spans="1:26" ht="16.5" x14ac:dyDescent="0.25">
      <c r="A9" s="46"/>
      <c r="B9" s="489" t="s">
        <v>12</v>
      </c>
      <c r="C9" s="444"/>
      <c r="D9" s="507" t="str">
        <f>'PDI-01'!E13</f>
        <v>Gestión y Sostenibilidad Institucional</v>
      </c>
      <c r="E9" s="413"/>
      <c r="F9" s="413"/>
      <c r="G9" s="413"/>
      <c r="H9" s="414"/>
      <c r="I9" s="15"/>
      <c r="J9" s="46"/>
      <c r="K9" s="46"/>
      <c r="L9" s="46"/>
      <c r="M9" s="46"/>
      <c r="N9" s="46"/>
      <c r="O9" s="46"/>
      <c r="P9" s="46"/>
      <c r="Q9" s="46"/>
      <c r="R9" s="46"/>
      <c r="S9" s="15"/>
      <c r="T9" s="15"/>
      <c r="U9" s="15"/>
      <c r="V9" s="15"/>
      <c r="W9" s="15"/>
      <c r="X9" s="15"/>
      <c r="Y9" s="15"/>
      <c r="Z9" s="15"/>
    </row>
    <row r="10" spans="1:26" ht="16.5" x14ac:dyDescent="0.25">
      <c r="A10" s="46"/>
      <c r="B10" s="153"/>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89" t="s">
        <v>16</v>
      </c>
      <c r="C11" s="444"/>
      <c r="D11" s="507" t="str">
        <f>'PDI-01'!E15</f>
        <v>Gestión del Desarrollo Humano y Organizacional</v>
      </c>
      <c r="E11" s="413"/>
      <c r="F11" s="413"/>
      <c r="G11" s="413"/>
      <c r="H11" s="414"/>
      <c r="I11" s="15"/>
      <c r="J11" s="46"/>
      <c r="K11" s="46"/>
      <c r="L11" s="46"/>
      <c r="M11" s="46"/>
      <c r="N11" s="46"/>
      <c r="O11" s="46"/>
      <c r="P11" s="46"/>
      <c r="Q11" s="46"/>
      <c r="R11" s="46"/>
      <c r="S11" s="15"/>
      <c r="T11" s="15"/>
      <c r="U11" s="15"/>
      <c r="V11" s="15"/>
      <c r="W11" s="15"/>
      <c r="X11" s="15"/>
      <c r="Y11" s="15"/>
      <c r="Z11" s="15"/>
    </row>
    <row r="12" spans="1:26" ht="16.5" x14ac:dyDescent="0.25">
      <c r="A12" s="46"/>
      <c r="B12" s="154"/>
      <c r="C12" s="152"/>
      <c r="D12" s="154"/>
      <c r="E12" s="154"/>
      <c r="F12" s="154"/>
      <c r="G12" s="154"/>
      <c r="H12" s="154"/>
      <c r="I12" s="15"/>
      <c r="J12" s="46"/>
      <c r="K12" s="46"/>
      <c r="L12" s="46"/>
      <c r="M12" s="46"/>
      <c r="N12" s="46"/>
      <c r="O12" s="46"/>
      <c r="P12" s="46"/>
      <c r="Q12" s="46"/>
      <c r="R12" s="46"/>
      <c r="S12" s="15"/>
      <c r="T12" s="15"/>
      <c r="U12" s="15"/>
      <c r="V12" s="15"/>
      <c r="W12" s="15"/>
      <c r="X12" s="15"/>
      <c r="Y12" s="15"/>
      <c r="Z12" s="15"/>
    </row>
    <row r="13" spans="1:26" ht="16.5" x14ac:dyDescent="0.25">
      <c r="A13" s="46"/>
      <c r="B13" s="489" t="s">
        <v>8</v>
      </c>
      <c r="C13" s="444"/>
      <c r="D13" s="507" t="str">
        <f>'PDI-01'!E11</f>
        <v>Modernización y Desarrollo Organizacional (PDI2028 – GSI - 36)</v>
      </c>
      <c r="E13" s="413"/>
      <c r="F13" s="413"/>
      <c r="G13" s="413"/>
      <c r="H13" s="414"/>
      <c r="I13" s="15"/>
      <c r="J13" s="46"/>
      <c r="K13" s="46"/>
      <c r="L13" s="46"/>
      <c r="M13" s="46"/>
      <c r="N13" s="46"/>
      <c r="O13" s="46"/>
      <c r="P13" s="46"/>
      <c r="Q13" s="46"/>
      <c r="R13" s="46"/>
      <c r="S13" s="15"/>
      <c r="T13" s="15"/>
      <c r="U13" s="15"/>
      <c r="V13" s="15"/>
      <c r="W13" s="15"/>
      <c r="X13" s="15"/>
      <c r="Y13" s="15"/>
      <c r="Z13" s="15"/>
    </row>
    <row r="14" spans="1:26" ht="16.5" x14ac:dyDescent="0.3">
      <c r="A14" s="18"/>
      <c r="B14" s="168"/>
      <c r="C14" s="168"/>
      <c r="D14" s="168"/>
      <c r="E14" s="168"/>
      <c r="F14" s="168"/>
      <c r="G14" s="168"/>
      <c r="H14" s="168"/>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1" t="s">
        <v>291</v>
      </c>
      <c r="C15" s="418"/>
      <c r="D15" s="506" t="s">
        <v>292</v>
      </c>
      <c r="E15" s="413"/>
      <c r="F15" s="413"/>
      <c r="G15" s="413"/>
      <c r="H15" s="414"/>
      <c r="I15" s="15"/>
      <c r="J15" s="18"/>
      <c r="K15" s="18"/>
      <c r="L15" s="18"/>
      <c r="M15" s="18"/>
      <c r="N15" s="18"/>
      <c r="O15" s="18"/>
      <c r="P15" s="18"/>
      <c r="Q15" s="18"/>
      <c r="R15" s="18"/>
      <c r="S15" s="15"/>
      <c r="T15" s="15"/>
      <c r="U15" s="15"/>
      <c r="V15" s="15"/>
      <c r="W15" s="15"/>
      <c r="X15" s="15"/>
      <c r="Y15" s="15"/>
      <c r="Z15" s="15"/>
    </row>
    <row r="16" spans="1:26" ht="16.5" x14ac:dyDescent="0.3">
      <c r="A16" s="18"/>
      <c r="B16" s="415" t="s">
        <v>293</v>
      </c>
      <c r="C16" s="413"/>
      <c r="D16" s="413"/>
      <c r="E16" s="413"/>
      <c r="F16" s="413"/>
      <c r="G16" s="413"/>
      <c r="H16" s="414"/>
      <c r="I16" s="135"/>
      <c r="J16" s="135"/>
      <c r="K16" s="135"/>
      <c r="L16" s="135"/>
      <c r="M16" s="135"/>
      <c r="N16" s="135"/>
      <c r="O16" s="135"/>
      <c r="P16" s="135"/>
      <c r="Q16" s="135"/>
      <c r="R16" s="135"/>
      <c r="S16" s="15"/>
      <c r="T16" s="15"/>
      <c r="U16" s="15"/>
      <c r="V16" s="15"/>
      <c r="W16" s="15"/>
      <c r="X16" s="15"/>
      <c r="Y16" s="15"/>
      <c r="Z16" s="15"/>
    </row>
    <row r="17" spans="1:26" ht="16.5" x14ac:dyDescent="0.3">
      <c r="A17" s="18"/>
      <c r="B17" s="57"/>
      <c r="C17" s="57"/>
      <c r="D17" s="57"/>
      <c r="E17" s="57"/>
      <c r="F17" s="57"/>
      <c r="G17" s="57"/>
      <c r="H17" s="57"/>
      <c r="I17" s="49"/>
      <c r="J17" s="68"/>
      <c r="K17" s="68"/>
      <c r="L17" s="68"/>
      <c r="M17" s="68"/>
      <c r="N17" s="68"/>
      <c r="O17" s="68"/>
      <c r="P17" s="68"/>
      <c r="Q17" s="68"/>
      <c r="R17" s="68"/>
      <c r="S17" s="15"/>
      <c r="T17" s="15"/>
      <c r="U17" s="15"/>
      <c r="V17" s="15"/>
      <c r="W17" s="15"/>
      <c r="X17" s="15"/>
      <c r="Y17" s="15"/>
      <c r="Z17" s="15"/>
    </row>
    <row r="18" spans="1:26" ht="32.25" customHeight="1" x14ac:dyDescent="0.3">
      <c r="A18" s="18"/>
      <c r="B18" s="169" t="s">
        <v>294</v>
      </c>
      <c r="C18" s="412" t="str">
        <f>'PDI-03'!H16</f>
        <v>Definir un diseño organizacional para la Institución adecuado, flexible y articulado que responda a las necesidades de la Universidad del siglo XXI, aportando al Bienestar, crecimiento y eficiencia de ésta.</v>
      </c>
      <c r="D18" s="413"/>
      <c r="E18" s="413"/>
      <c r="F18" s="413"/>
      <c r="G18" s="413"/>
      <c r="H18" s="414"/>
      <c r="I18" s="170"/>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1" t="s">
        <v>295</v>
      </c>
      <c r="C20" s="171" t="s">
        <v>296</v>
      </c>
      <c r="D20" s="171" t="s">
        <v>297</v>
      </c>
      <c r="E20" s="171" t="s">
        <v>298</v>
      </c>
      <c r="F20" s="171" t="s">
        <v>299</v>
      </c>
      <c r="G20" s="172" t="s">
        <v>300</v>
      </c>
      <c r="H20" s="172" t="s">
        <v>301</v>
      </c>
      <c r="I20" s="15"/>
      <c r="J20" s="15"/>
      <c r="K20" s="15"/>
      <c r="L20" s="15"/>
      <c r="M20" s="15"/>
      <c r="N20" s="15"/>
      <c r="O20" s="15"/>
      <c r="P20" s="15"/>
      <c r="Q20" s="15"/>
      <c r="R20" s="15"/>
      <c r="S20" s="15"/>
      <c r="T20" s="15"/>
      <c r="U20" s="15"/>
      <c r="V20" s="15"/>
      <c r="W20" s="15"/>
      <c r="X20" s="15"/>
      <c r="Y20" s="15"/>
      <c r="Z20" s="15"/>
    </row>
    <row r="21" spans="1:26" ht="148.5" customHeight="1" x14ac:dyDescent="0.25">
      <c r="A21" s="15"/>
      <c r="B21" s="173" t="s">
        <v>302</v>
      </c>
      <c r="C21" s="173" t="s">
        <v>1233</v>
      </c>
      <c r="D21" s="174" t="s">
        <v>303</v>
      </c>
      <c r="E21" s="174" t="s">
        <v>304</v>
      </c>
      <c r="F21" s="174" t="str">
        <f>IFERROR(INDEX('[2]Anexo Tabla Riesgos'!$E$9:$E$13,MATCH(D21,'[2]Anexo Tabla Riesgos'!$D$9:$D$13,0))*INDEX('[2]Anexo Tabla Riesgos'!$F$8:$J$8,MATCH(E21,'[2]Anexo Tabla Riesgos'!$F$7:$J$7,0)),"-")</f>
        <v>-</v>
      </c>
      <c r="G21" s="174" t="s">
        <v>305</v>
      </c>
      <c r="H21" s="174" t="s">
        <v>306</v>
      </c>
      <c r="I21" s="15"/>
      <c r="J21" s="15"/>
      <c r="K21" s="15"/>
      <c r="L21" s="15"/>
      <c r="M21" s="15"/>
      <c r="N21" s="15"/>
      <c r="O21" s="15"/>
      <c r="P21" s="15"/>
      <c r="Q21" s="15"/>
      <c r="R21" s="15"/>
      <c r="S21" s="15"/>
      <c r="T21" s="15"/>
      <c r="U21" s="15"/>
      <c r="V21" s="15"/>
      <c r="W21" s="15"/>
      <c r="X21" s="15"/>
      <c r="Y21" s="15"/>
      <c r="Z21" s="15"/>
    </row>
    <row r="22" spans="1:26" ht="131.25" customHeight="1" x14ac:dyDescent="0.25">
      <c r="A22" s="15"/>
      <c r="B22" s="175" t="s">
        <v>307</v>
      </c>
      <c r="C22" s="175" t="s">
        <v>308</v>
      </c>
      <c r="D22" s="176" t="s">
        <v>309</v>
      </c>
      <c r="E22" s="176" t="s">
        <v>304</v>
      </c>
      <c r="F22" s="176" t="str">
        <f t="array" ref="F22">IFERROR(INDEX('[2]Anexo Tabla Riesgos'!$E$9:$E$13,MATCH(D22,'[2]Anexo Tabla Riesgos'!$D$9:$D$13,0))*INDEX('[2]Anexo Tabla Riesgos'!$F$8:$J$8,MATCH(E22,'[2]Anexo Tabla Riesgos'!$F$7:$J$7,0)),"-")</f>
        <v>-</v>
      </c>
      <c r="G22" s="176" t="s">
        <v>1234</v>
      </c>
      <c r="H22" s="176" t="s">
        <v>310</v>
      </c>
      <c r="I22" s="15"/>
      <c r="J22" s="15"/>
      <c r="K22" s="15"/>
      <c r="L22" s="15"/>
      <c r="M22" s="15"/>
      <c r="N22" s="15"/>
      <c r="O22" s="15"/>
      <c r="P22" s="15"/>
      <c r="Q22" s="15"/>
      <c r="R22" s="15"/>
      <c r="S22" s="15"/>
      <c r="T22" s="15"/>
      <c r="U22" s="15"/>
      <c r="V22" s="15"/>
      <c r="W22" s="15"/>
      <c r="X22" s="15"/>
      <c r="Y22" s="15"/>
      <c r="Z22" s="15"/>
    </row>
    <row r="23" spans="1:26" ht="30" customHeight="1" x14ac:dyDescent="0.3">
      <c r="A23" s="15"/>
      <c r="B23" s="177"/>
      <c r="C23" s="177"/>
      <c r="D23" s="177"/>
      <c r="E23" s="177"/>
      <c r="F23" s="177" t="str">
        <f t="array" ref="F23">IFERROR(INDEX('[2]Anexo Tabla Riesgos'!$E$9:$E$13,MATCH(D23,'[2]Anexo Tabla Riesgos'!$D$9:$D$13,0))*INDEX('[2]Anexo Tabla Riesgos'!$F$8:$J$8,MATCH(E23,'[2]Anexo Tabla Riesgos'!$F$7:$J$7,0)),"-")</f>
        <v>-</v>
      </c>
      <c r="G23" s="177"/>
      <c r="H23" s="177"/>
      <c r="I23" s="15"/>
      <c r="J23" s="15"/>
      <c r="K23" s="15"/>
      <c r="L23" s="15"/>
      <c r="M23" s="15"/>
      <c r="N23" s="15"/>
      <c r="O23" s="15"/>
      <c r="P23" s="15"/>
      <c r="Q23" s="15"/>
      <c r="R23" s="15"/>
      <c r="S23" s="15"/>
      <c r="T23" s="15"/>
      <c r="U23" s="15"/>
      <c r="V23" s="15"/>
      <c r="W23" s="15"/>
      <c r="X23" s="15"/>
      <c r="Y23" s="15"/>
      <c r="Z23" s="15"/>
    </row>
    <row r="24" spans="1:26" ht="30" customHeight="1" x14ac:dyDescent="0.3">
      <c r="A24" s="15"/>
      <c r="B24" s="178"/>
      <c r="C24" s="178"/>
      <c r="D24" s="178"/>
      <c r="E24" s="178"/>
      <c r="F24" s="178" t="str">
        <f t="array" ref="F24">IFERROR(INDEX('[2]Anexo Tabla Riesgos'!$E$9:$E$13,MATCH(D24,'[2]Anexo Tabla Riesgos'!$D$9:$D$13,0))*INDEX('[2]Anexo Tabla Riesgos'!$F$8:$J$8,MATCH(E24,'[2]Anexo Tabla Riesgos'!$F$7:$J$7,0)),"-")</f>
        <v>-</v>
      </c>
      <c r="G24" s="178"/>
      <c r="H24" s="178"/>
      <c r="I24" s="15"/>
      <c r="J24" s="15"/>
      <c r="K24" s="15"/>
      <c r="L24" s="15"/>
      <c r="M24" s="15"/>
      <c r="N24" s="15"/>
      <c r="O24" s="15"/>
      <c r="P24" s="15"/>
      <c r="Q24" s="15"/>
      <c r="R24" s="15"/>
      <c r="S24" s="15"/>
      <c r="T24" s="15"/>
      <c r="U24" s="15"/>
      <c r="V24" s="15"/>
      <c r="W24" s="15"/>
      <c r="X24" s="15"/>
      <c r="Y24" s="15"/>
      <c r="Z24" s="15"/>
    </row>
    <row r="25" spans="1:26" ht="30" customHeight="1" x14ac:dyDescent="0.3">
      <c r="A25" s="15"/>
      <c r="B25" s="177"/>
      <c r="C25" s="177"/>
      <c r="D25" s="177"/>
      <c r="E25" s="177"/>
      <c r="F25" s="177" t="str">
        <f t="array" ref="F25">IFERROR(INDEX('[2]Anexo Tabla Riesgos'!$E$9:$E$13,MATCH(D25,'[2]Anexo Tabla Riesgos'!$D$9:$D$13,0))*INDEX('[2]Anexo Tabla Riesgos'!$F$8:$J$8,MATCH(E25,'[2]Anexo Tabla Riesgos'!$F$7:$J$7,0)),"-")</f>
        <v>-</v>
      </c>
      <c r="G25" s="177"/>
      <c r="H25" s="177"/>
      <c r="I25" s="15"/>
      <c r="J25" s="15"/>
      <c r="K25" s="15"/>
      <c r="L25" s="15"/>
      <c r="M25" s="15"/>
      <c r="N25" s="15"/>
      <c r="O25" s="15"/>
      <c r="P25" s="15"/>
      <c r="Q25" s="15"/>
      <c r="R25" s="15"/>
      <c r="S25" s="15"/>
      <c r="T25" s="15"/>
      <c r="U25" s="15"/>
      <c r="V25" s="15"/>
      <c r="W25" s="15"/>
      <c r="X25" s="15"/>
      <c r="Y25" s="15"/>
      <c r="Z25" s="15"/>
    </row>
    <row r="26" spans="1:26" ht="30" customHeight="1" x14ac:dyDescent="0.3">
      <c r="A26" s="15"/>
      <c r="B26" s="178"/>
      <c r="C26" s="178"/>
      <c r="D26" s="178"/>
      <c r="E26" s="178"/>
      <c r="F26" s="178" t="str">
        <f t="array" ref="F26">IFERROR(INDEX('[2]Anexo Tabla Riesgos'!$E$9:$E$13,MATCH(D26,'[2]Anexo Tabla Riesgos'!$D$9:$D$13,0))*INDEX('[2]Anexo Tabla Riesgos'!$F$8:$J$8,MATCH(E26,'[2]Anexo Tabla Riesgos'!$F$7:$J$7,0)),"-")</f>
        <v>-</v>
      </c>
      <c r="G26" s="178"/>
      <c r="H26" s="178"/>
      <c r="I26" s="15"/>
      <c r="J26" s="15"/>
      <c r="K26" s="15"/>
      <c r="L26" s="15"/>
      <c r="M26" s="15"/>
      <c r="N26" s="15"/>
      <c r="O26" s="15"/>
      <c r="P26" s="15"/>
      <c r="Q26" s="15"/>
      <c r="R26" s="15"/>
      <c r="S26" s="15"/>
      <c r="T26" s="15"/>
      <c r="U26" s="15"/>
      <c r="V26" s="15"/>
      <c r="W26" s="15"/>
      <c r="X26" s="15"/>
      <c r="Y26" s="15"/>
      <c r="Z26" s="15"/>
    </row>
    <row r="27" spans="1:26" ht="30" customHeight="1" x14ac:dyDescent="0.3">
      <c r="A27" s="15"/>
      <c r="B27" s="177"/>
      <c r="C27" s="177"/>
      <c r="D27" s="177"/>
      <c r="E27" s="177"/>
      <c r="F27" s="177" t="str">
        <f t="array" ref="F27">IFERROR(INDEX('[2]Anexo Tabla Riesgos'!$E$9:$E$13,MATCH(D27,'[2]Anexo Tabla Riesgos'!$D$9:$D$13,0))*INDEX('[2]Anexo Tabla Riesgos'!$F$8:$J$8,MATCH(E27,'[2]Anexo Tabla Riesgos'!$F$7:$J$7,0)),"-")</f>
        <v>-</v>
      </c>
      <c r="G27" s="177"/>
      <c r="H27" s="177"/>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9" t="b">
        <f>AND(F21&gt;=3,F21&lt;=8)</f>
        <v>0</v>
      </c>
      <c r="N28" s="15"/>
      <c r="O28" s="15"/>
      <c r="P28" s="15"/>
      <c r="Q28" s="15"/>
      <c r="R28" s="15"/>
      <c r="S28" s="15"/>
      <c r="T28" s="15"/>
      <c r="U28" s="15"/>
      <c r="V28" s="15"/>
      <c r="W28" s="15"/>
      <c r="X28" s="15"/>
      <c r="Y28" s="15"/>
      <c r="Z28" s="15"/>
    </row>
    <row r="29" spans="1:26" ht="15.75" customHeight="1" x14ac:dyDescent="0.25">
      <c r="A29" s="15"/>
      <c r="B29" s="506" t="s">
        <v>311</v>
      </c>
      <c r="C29" s="413"/>
      <c r="D29" s="413"/>
      <c r="E29" s="413"/>
      <c r="F29" s="413"/>
      <c r="G29" s="413"/>
      <c r="H29" s="414"/>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row>
    <row r="225" spans="1:26" ht="15.75" hidden="1" customHeight="1" x14ac:dyDescent="0.25">
      <c r="A225" s="15"/>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row>
    <row r="226" spans="1:26" ht="15.75" hidden="1" customHeight="1" x14ac:dyDescent="0.25">
      <c r="A226" s="15"/>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row>
    <row r="227" spans="1:26" ht="15.75" hidden="1" customHeight="1" x14ac:dyDescent="0.25">
      <c r="A227" s="15"/>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row>
    <row r="228" spans="1:26" ht="15.75" hidden="1" customHeight="1" x14ac:dyDescent="0.25">
      <c r="A228" s="15"/>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row>
    <row r="229" spans="1:26" ht="15.75" hidden="1" customHeight="1" x14ac:dyDescent="0.25">
      <c r="A229" s="15"/>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row>
    <row r="230" spans="1:26" ht="15.75" hidden="1" customHeight="1" x14ac:dyDescent="0.25">
      <c r="A230" s="15"/>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row>
    <row r="231" spans="1:26" ht="15.75" hidden="1" customHeight="1" x14ac:dyDescent="0.25">
      <c r="A231" s="15"/>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row>
    <row r="232" spans="1:26" ht="15.75" hidden="1" customHeight="1" x14ac:dyDescent="0.25">
      <c r="A232" s="15"/>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row>
    <row r="233" spans="1:26" ht="15.75" hidden="1" customHeight="1" x14ac:dyDescent="0.25">
      <c r="A233" s="15"/>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row>
    <row r="234" spans="1:26" ht="15.75" hidden="1" customHeight="1" x14ac:dyDescent="0.25">
      <c r="A234" s="15"/>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row>
    <row r="235" spans="1:26" ht="15.75" hidden="1" customHeight="1" x14ac:dyDescent="0.25">
      <c r="A235" s="15"/>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row>
    <row r="236" spans="1:26" ht="15.75" hidden="1" customHeight="1" x14ac:dyDescent="0.25">
      <c r="A236" s="15"/>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row>
    <row r="237" spans="1:26" ht="15.75" hidden="1" customHeight="1" x14ac:dyDescent="0.25">
      <c r="A237" s="15"/>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row>
    <row r="238" spans="1:26" ht="15.75" hidden="1" customHeight="1" x14ac:dyDescent="0.25">
      <c r="A238" s="15"/>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row>
    <row r="239" spans="1:26" ht="15.75" hidden="1" customHeight="1" x14ac:dyDescent="0.25">
      <c r="A239" s="15"/>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row>
    <row r="240" spans="1:26" ht="15.75" hidden="1" customHeight="1" x14ac:dyDescent="0.25">
      <c r="A240" s="15"/>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row>
    <row r="241" spans="1:26" ht="15.75" hidden="1" customHeight="1" x14ac:dyDescent="0.25">
      <c r="A241" s="15"/>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row>
    <row r="242" spans="1:26" ht="15.75" hidden="1" customHeight="1" x14ac:dyDescent="0.25">
      <c r="A242" s="15"/>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row>
    <row r="243" spans="1:26" ht="15.75" hidden="1" customHeight="1" x14ac:dyDescent="0.25">
      <c r="A243" s="15"/>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row>
    <row r="244" spans="1:26" ht="15.75" hidden="1" customHeight="1" x14ac:dyDescent="0.25">
      <c r="A244" s="15"/>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row>
    <row r="245" spans="1:26" ht="15.75" hidden="1" customHeight="1" x14ac:dyDescent="0.25">
      <c r="A245" s="15"/>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row>
    <row r="246" spans="1:26" ht="15.75" hidden="1" customHeight="1" x14ac:dyDescent="0.25">
      <c r="A246" s="15"/>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row>
    <row r="247" spans="1:26" ht="15.75" hidden="1" customHeight="1" x14ac:dyDescent="0.25">
      <c r="A247" s="15"/>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row>
    <row r="248" spans="1:26" ht="15.75" hidden="1" customHeight="1" x14ac:dyDescent="0.25">
      <c r="A248" s="15"/>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row>
    <row r="249" spans="1:26" ht="15.75" hidden="1" customHeight="1" x14ac:dyDescent="0.25">
      <c r="A249" s="15"/>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row>
    <row r="250" spans="1:26" ht="15.75" hidden="1" customHeight="1" x14ac:dyDescent="0.25">
      <c r="A250" s="15"/>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row>
    <row r="251" spans="1:26" ht="15.75" hidden="1" customHeight="1" x14ac:dyDescent="0.25">
      <c r="A251" s="15"/>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row>
    <row r="252" spans="1:26" ht="15.75" hidden="1" customHeight="1" x14ac:dyDescent="0.25">
      <c r="A252" s="15"/>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row>
    <row r="253" spans="1:26" ht="15.75" hidden="1" customHeight="1" x14ac:dyDescent="0.25">
      <c r="A253" s="15"/>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row>
    <row r="254" spans="1:26" ht="15.75" hidden="1" customHeight="1" x14ac:dyDescent="0.25">
      <c r="A254" s="15"/>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row>
    <row r="255" spans="1:26" ht="15.75" hidden="1" customHeight="1" x14ac:dyDescent="0.25">
      <c r="A255" s="15"/>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row>
    <row r="256" spans="1:26" ht="15.75" hidden="1" customHeight="1" x14ac:dyDescent="0.25">
      <c r="A256" s="15"/>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row>
    <row r="257" spans="1:26" ht="15.75" hidden="1" customHeight="1" x14ac:dyDescent="0.25">
      <c r="A257" s="15"/>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row>
    <row r="258" spans="1:26" ht="15.75" hidden="1" customHeight="1" x14ac:dyDescent="0.25">
      <c r="A258" s="15"/>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row>
    <row r="259" spans="1:26" ht="15.75" hidden="1" customHeight="1" x14ac:dyDescent="0.25">
      <c r="A259" s="15"/>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ht="15.75" hidden="1" customHeight="1" x14ac:dyDescent="0.25">
      <c r="A260" s="15"/>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row>
    <row r="261" spans="1:26" ht="15.75" hidden="1" customHeight="1" x14ac:dyDescent="0.25">
      <c r="A261" s="15"/>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row>
    <row r="262" spans="1:26" ht="15.75" hidden="1" customHeight="1" x14ac:dyDescent="0.25">
      <c r="A262" s="15"/>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row>
    <row r="263" spans="1:26" ht="15.75" hidden="1" customHeight="1" x14ac:dyDescent="0.25">
      <c r="A263" s="15"/>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row>
    <row r="264" spans="1:26" ht="15.75" hidden="1" customHeight="1" x14ac:dyDescent="0.25">
      <c r="A264" s="15"/>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row>
    <row r="265" spans="1:26" ht="15.75" hidden="1" customHeight="1" x14ac:dyDescent="0.25">
      <c r="A265" s="15"/>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row>
    <row r="266" spans="1:26" ht="15.75" hidden="1" customHeight="1" x14ac:dyDescent="0.25">
      <c r="A266" s="15"/>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row>
    <row r="267" spans="1:26" ht="15.75" hidden="1" customHeight="1" x14ac:dyDescent="0.25">
      <c r="A267" s="15"/>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row>
    <row r="268" spans="1:26" ht="15.75" hidden="1" customHeight="1" x14ac:dyDescent="0.25">
      <c r="A268" s="15"/>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row>
    <row r="269" spans="1:26" ht="15.75" hidden="1" customHeight="1" x14ac:dyDescent="0.25">
      <c r="A269" s="15"/>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row>
    <row r="270" spans="1:26" ht="15.75" hidden="1" customHeight="1" x14ac:dyDescent="0.25">
      <c r="A270" s="15"/>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row>
    <row r="271" spans="1:26" ht="15.75" hidden="1" customHeight="1" x14ac:dyDescent="0.25">
      <c r="A271" s="15"/>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row>
    <row r="272" spans="1:26" ht="15.75" hidden="1" customHeight="1" x14ac:dyDescent="0.25">
      <c r="A272" s="15"/>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row>
    <row r="273" spans="1:26" ht="15.75" hidden="1" customHeight="1" x14ac:dyDescent="0.25">
      <c r="A273" s="15"/>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row>
    <row r="274" spans="1:26" ht="15.75" hidden="1" customHeight="1" x14ac:dyDescent="0.25">
      <c r="A274" s="15"/>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row>
    <row r="275" spans="1:26" ht="15.75" hidden="1" customHeight="1" x14ac:dyDescent="0.25">
      <c r="A275" s="15"/>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row>
    <row r="276" spans="1:26" ht="15.75" hidden="1" customHeight="1" x14ac:dyDescent="0.25">
      <c r="A276" s="15"/>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row>
    <row r="277" spans="1:26" ht="15.75" hidden="1" customHeight="1" x14ac:dyDescent="0.25">
      <c r="A277" s="15"/>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row>
    <row r="278" spans="1:26" ht="15.75" hidden="1" customHeight="1" x14ac:dyDescent="0.25">
      <c r="A278" s="15"/>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row>
    <row r="279" spans="1:26" ht="15.75" hidden="1" customHeight="1" x14ac:dyDescent="0.25">
      <c r="A279" s="15"/>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row>
    <row r="280" spans="1:26" ht="15.75" hidden="1" customHeight="1" x14ac:dyDescent="0.25">
      <c r="A280" s="15"/>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row>
    <row r="281" spans="1:26" ht="15.75" hidden="1" customHeight="1" x14ac:dyDescent="0.25">
      <c r="A281" s="15"/>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row>
    <row r="282" spans="1:26" ht="15.75" hidden="1" customHeight="1" x14ac:dyDescent="0.25">
      <c r="A282" s="15"/>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row>
    <row r="283" spans="1:26" ht="15.75" hidden="1" customHeight="1" x14ac:dyDescent="0.25">
      <c r="A283" s="15"/>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row>
    <row r="284" spans="1:26" ht="15.75" hidden="1" customHeight="1" x14ac:dyDescent="0.25">
      <c r="A284" s="15"/>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row>
    <row r="285" spans="1:26" ht="15.75" hidden="1" customHeight="1" x14ac:dyDescent="0.25">
      <c r="A285" s="15"/>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row>
    <row r="286" spans="1:26" ht="15.75" hidden="1" customHeight="1" x14ac:dyDescent="0.25">
      <c r="A286" s="15"/>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row>
    <row r="287" spans="1:26" ht="15.75" hidden="1" customHeight="1" x14ac:dyDescent="0.25">
      <c r="A287" s="15"/>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row>
    <row r="288" spans="1:26" ht="15.75" hidden="1" customHeight="1" x14ac:dyDescent="0.25">
      <c r="A288" s="15"/>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row>
    <row r="289" spans="1:26" ht="15.75" hidden="1" customHeight="1" x14ac:dyDescent="0.25">
      <c r="A289" s="15"/>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row>
    <row r="290" spans="1:26" ht="15.75" hidden="1" customHeight="1" x14ac:dyDescent="0.25">
      <c r="A290" s="15"/>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row>
    <row r="291" spans="1:26" ht="15.75" hidden="1" customHeight="1" x14ac:dyDescent="0.25">
      <c r="A291" s="15"/>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row>
    <row r="292" spans="1:26" ht="15.75" hidden="1" customHeight="1" x14ac:dyDescent="0.25">
      <c r="A292" s="15"/>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row>
    <row r="293" spans="1:26" ht="15.75" hidden="1" customHeight="1" x14ac:dyDescent="0.25">
      <c r="A293" s="15"/>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row>
    <row r="294" spans="1:26" ht="15.75" hidden="1" customHeight="1" x14ac:dyDescent="0.25">
      <c r="A294" s="15"/>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row>
    <row r="295" spans="1:26" ht="15.75" hidden="1" customHeight="1" x14ac:dyDescent="0.25">
      <c r="A295" s="15"/>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row>
    <row r="296" spans="1:26" ht="15.75" hidden="1" customHeight="1" x14ac:dyDescent="0.25">
      <c r="A296" s="15"/>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row>
    <row r="297" spans="1:26" ht="15.75" hidden="1" customHeight="1" x14ac:dyDescent="0.25">
      <c r="A297" s="15"/>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row>
    <row r="298" spans="1:26" ht="15.75" hidden="1" customHeight="1" x14ac:dyDescent="0.25">
      <c r="A298" s="15"/>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row>
    <row r="299" spans="1:26" ht="15.75" hidden="1" customHeight="1" x14ac:dyDescent="0.25">
      <c r="A299" s="15"/>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row>
    <row r="300" spans="1:26" ht="15.75" hidden="1" customHeight="1" x14ac:dyDescent="0.25">
      <c r="A300" s="15"/>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row>
    <row r="301" spans="1:26" ht="15.75" hidden="1" customHeight="1" x14ac:dyDescent="0.25">
      <c r="A301" s="15"/>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row>
    <row r="302" spans="1:26" ht="15.75" hidden="1" customHeight="1" x14ac:dyDescent="0.25">
      <c r="A302" s="15"/>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row>
    <row r="303" spans="1:26" ht="15.75" hidden="1" customHeight="1" x14ac:dyDescent="0.25">
      <c r="A303" s="15"/>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row>
    <row r="304" spans="1:26" ht="15.75" hidden="1" customHeight="1" x14ac:dyDescent="0.25">
      <c r="A304" s="15"/>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row>
    <row r="305" spans="1:26" ht="15.75" hidden="1" customHeight="1" x14ac:dyDescent="0.25">
      <c r="A305" s="15"/>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row>
    <row r="306" spans="1:26" ht="15.75" hidden="1" customHeight="1" x14ac:dyDescent="0.25">
      <c r="A306" s="15"/>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row>
    <row r="307" spans="1:26" ht="15.75" hidden="1" customHeight="1" x14ac:dyDescent="0.25">
      <c r="A307" s="15"/>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row>
    <row r="308" spans="1:26" ht="15.75" hidden="1" customHeight="1" x14ac:dyDescent="0.25">
      <c r="A308" s="15"/>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row>
    <row r="309" spans="1:26" ht="15.75" hidden="1" customHeight="1" x14ac:dyDescent="0.25">
      <c r="A309" s="15"/>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row>
    <row r="310" spans="1:26" ht="15.75" hidden="1" customHeight="1" x14ac:dyDescent="0.25">
      <c r="A310" s="15"/>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ht="15.75" hidden="1" customHeight="1" x14ac:dyDescent="0.25">
      <c r="A311" s="15"/>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row>
    <row r="312" spans="1:26" ht="15.75" hidden="1" customHeight="1" x14ac:dyDescent="0.25">
      <c r="A312" s="15"/>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row>
    <row r="313" spans="1:26" ht="15.75" hidden="1" customHeight="1" x14ac:dyDescent="0.25">
      <c r="A313" s="15"/>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row>
    <row r="314" spans="1:26" ht="15.75" hidden="1" customHeight="1" x14ac:dyDescent="0.25">
      <c r="A314" s="15"/>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row>
    <row r="315" spans="1:26" ht="15.75" hidden="1" customHeight="1" x14ac:dyDescent="0.25">
      <c r="A315" s="15"/>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row>
    <row r="316" spans="1:26" ht="15.75" hidden="1" customHeight="1" x14ac:dyDescent="0.25">
      <c r="A316" s="15"/>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row>
    <row r="317" spans="1:26" ht="15.75" hidden="1" customHeight="1" x14ac:dyDescent="0.25">
      <c r="A317" s="15"/>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row>
    <row r="318" spans="1:26" ht="15.75" hidden="1" customHeight="1" x14ac:dyDescent="0.25">
      <c r="A318" s="15"/>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row>
    <row r="319" spans="1:26" ht="15.75" hidden="1" customHeight="1" x14ac:dyDescent="0.25">
      <c r="A319" s="15"/>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row>
    <row r="320" spans="1:26" ht="15.75" hidden="1" customHeight="1" x14ac:dyDescent="0.25">
      <c r="A320" s="15"/>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row>
    <row r="321" spans="1:26" ht="15.75" hidden="1" customHeight="1" x14ac:dyDescent="0.25">
      <c r="A321" s="15"/>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row>
    <row r="322" spans="1:26" ht="15.75" hidden="1" customHeight="1" x14ac:dyDescent="0.25">
      <c r="A322" s="15"/>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row>
    <row r="323" spans="1:26" ht="15.75" hidden="1" customHeight="1" x14ac:dyDescent="0.25">
      <c r="A323" s="15"/>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row>
    <row r="324" spans="1:26" ht="15.75" hidden="1" customHeight="1" x14ac:dyDescent="0.25">
      <c r="A324" s="15"/>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row>
    <row r="325" spans="1:26" ht="15.75" hidden="1" customHeight="1" x14ac:dyDescent="0.25">
      <c r="A325" s="15"/>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row>
    <row r="326" spans="1:26" ht="15.75" hidden="1" customHeight="1" x14ac:dyDescent="0.25">
      <c r="A326" s="15"/>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row>
    <row r="327" spans="1:26" ht="15.75" hidden="1" customHeight="1" x14ac:dyDescent="0.25">
      <c r="A327" s="15"/>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row>
    <row r="328" spans="1:26" ht="15.75" hidden="1" customHeight="1" x14ac:dyDescent="0.25">
      <c r="A328" s="15"/>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row>
    <row r="329" spans="1:26" ht="15.75" hidden="1" customHeight="1" x14ac:dyDescent="0.25">
      <c r="A329" s="15"/>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row>
    <row r="330" spans="1:26" ht="15.75" hidden="1" customHeight="1" x14ac:dyDescent="0.25">
      <c r="A330" s="15"/>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row>
    <row r="331" spans="1:26" ht="15.75" hidden="1" customHeight="1" x14ac:dyDescent="0.25">
      <c r="A331" s="15"/>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row>
    <row r="332" spans="1:26" ht="15.75" hidden="1" customHeight="1" x14ac:dyDescent="0.25">
      <c r="A332" s="15"/>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row>
    <row r="333" spans="1:26" ht="15.75" hidden="1" customHeight="1" x14ac:dyDescent="0.25">
      <c r="A333" s="15"/>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row>
    <row r="334" spans="1:26" ht="15.75" hidden="1" customHeight="1" x14ac:dyDescent="0.25">
      <c r="A334" s="15"/>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row>
    <row r="335" spans="1:26" ht="15.75" hidden="1" customHeight="1" x14ac:dyDescent="0.25">
      <c r="A335" s="15"/>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row>
    <row r="336" spans="1:26" ht="15.75" hidden="1" customHeight="1" x14ac:dyDescent="0.25">
      <c r="A336" s="15"/>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row>
    <row r="337" spans="1:26" ht="15.75" hidden="1" customHeight="1" x14ac:dyDescent="0.25">
      <c r="A337" s="15"/>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row>
    <row r="338" spans="1:26" ht="15.75" hidden="1" customHeight="1" x14ac:dyDescent="0.25">
      <c r="A338" s="15"/>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5.75" hidden="1" customHeight="1" x14ac:dyDescent="0.25">
      <c r="A339" s="15"/>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5.75" hidden="1" customHeight="1" x14ac:dyDescent="0.25">
      <c r="A340" s="15"/>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5.75" hidden="1" customHeight="1" x14ac:dyDescent="0.25">
      <c r="A341" s="15"/>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5.75" hidden="1" customHeight="1" x14ac:dyDescent="0.25">
      <c r="A342" s="15"/>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5.75" hidden="1" customHeight="1" x14ac:dyDescent="0.25">
      <c r="A343" s="15"/>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5.75" hidden="1" customHeight="1" x14ac:dyDescent="0.25">
      <c r="A344" s="15"/>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5.75" hidden="1" customHeight="1" x14ac:dyDescent="0.25">
      <c r="A345" s="15"/>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5.75" hidden="1" customHeight="1" x14ac:dyDescent="0.25">
      <c r="A346" s="15"/>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5.75" hidden="1" customHeight="1" x14ac:dyDescent="0.25">
      <c r="A347" s="15"/>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5.75" hidden="1" customHeight="1" x14ac:dyDescent="0.25">
      <c r="A348" s="15"/>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5.75" hidden="1" customHeight="1" x14ac:dyDescent="0.25">
      <c r="A349" s="15"/>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5.75" hidden="1" customHeight="1" x14ac:dyDescent="0.25">
      <c r="A350" s="15"/>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5.75" hidden="1" customHeight="1" x14ac:dyDescent="0.25">
      <c r="A351" s="15"/>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5.75" hidden="1" customHeight="1" x14ac:dyDescent="0.25">
      <c r="A352" s="15"/>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5.75" hidden="1" customHeight="1" x14ac:dyDescent="0.25">
      <c r="A353" s="15"/>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5.75" hidden="1" customHeight="1" x14ac:dyDescent="0.25">
      <c r="A354" s="15"/>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5.75" hidden="1" customHeight="1" x14ac:dyDescent="0.25">
      <c r="A355" s="15"/>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5.75" hidden="1" customHeight="1" x14ac:dyDescent="0.25">
      <c r="A356" s="15"/>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5.75" hidden="1" customHeight="1" x14ac:dyDescent="0.25">
      <c r="A357" s="15"/>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5.75" hidden="1" customHeight="1" x14ac:dyDescent="0.25">
      <c r="A358" s="15"/>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5.75" hidden="1" customHeight="1" x14ac:dyDescent="0.25">
      <c r="A359" s="15"/>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5.75" hidden="1" customHeight="1" x14ac:dyDescent="0.25">
      <c r="A360" s="15"/>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5.75" hidden="1" customHeight="1" x14ac:dyDescent="0.25">
      <c r="A361" s="15"/>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5.75" hidden="1" customHeight="1" x14ac:dyDescent="0.25">
      <c r="A362" s="15"/>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5.75" hidden="1" customHeight="1" x14ac:dyDescent="0.25">
      <c r="A363" s="15"/>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5.75" hidden="1" customHeight="1" x14ac:dyDescent="0.25">
      <c r="A364" s="15"/>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5.75" hidden="1" customHeight="1" x14ac:dyDescent="0.25">
      <c r="A365" s="15"/>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5.75" hidden="1" customHeight="1" x14ac:dyDescent="0.25">
      <c r="A366" s="15"/>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5.75" hidden="1" customHeight="1" x14ac:dyDescent="0.25">
      <c r="A367" s="15"/>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5.75" hidden="1" customHeight="1" x14ac:dyDescent="0.25">
      <c r="A368" s="15"/>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5.75" hidden="1" customHeight="1" x14ac:dyDescent="0.25">
      <c r="A369" s="15"/>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5.75" hidden="1" customHeight="1" x14ac:dyDescent="0.25">
      <c r="A370" s="15"/>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5.75" hidden="1" customHeight="1" x14ac:dyDescent="0.25">
      <c r="A371" s="15"/>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5.75" hidden="1" customHeight="1" x14ac:dyDescent="0.25">
      <c r="A372" s="15"/>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5.75" hidden="1" customHeight="1" x14ac:dyDescent="0.25">
      <c r="A373" s="15"/>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5.75" hidden="1" customHeight="1" x14ac:dyDescent="0.25">
      <c r="A374" s="15"/>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5.75" hidden="1" customHeight="1" x14ac:dyDescent="0.25">
      <c r="A375" s="15"/>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5.75" hidden="1" customHeight="1" x14ac:dyDescent="0.25">
      <c r="A376" s="15"/>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5.75" hidden="1" customHeight="1" x14ac:dyDescent="0.25">
      <c r="A377" s="15"/>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5.75" hidden="1" customHeight="1" x14ac:dyDescent="0.25">
      <c r="A378" s="15"/>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5.75" hidden="1" customHeight="1" x14ac:dyDescent="0.25">
      <c r="A379" s="15"/>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5.75" hidden="1" customHeight="1" x14ac:dyDescent="0.25">
      <c r="A380" s="15"/>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5.75" hidden="1" customHeight="1" x14ac:dyDescent="0.25">
      <c r="A381" s="15"/>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5.75" hidden="1" customHeight="1" x14ac:dyDescent="0.25">
      <c r="A382" s="15"/>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5.75" hidden="1" customHeight="1" x14ac:dyDescent="0.25">
      <c r="A383" s="15"/>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5.75" hidden="1" customHeight="1" x14ac:dyDescent="0.25">
      <c r="A384" s="15"/>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5.75" hidden="1" customHeight="1" x14ac:dyDescent="0.25">
      <c r="A385" s="15"/>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5.75" hidden="1" customHeight="1" x14ac:dyDescent="0.25">
      <c r="A386" s="15"/>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5.75" hidden="1" customHeight="1" x14ac:dyDescent="0.25">
      <c r="A387" s="15"/>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5.75" hidden="1" customHeight="1" x14ac:dyDescent="0.25">
      <c r="A388" s="15"/>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5.75" hidden="1" customHeight="1" x14ac:dyDescent="0.25">
      <c r="A389" s="15"/>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5.75" hidden="1" customHeight="1" x14ac:dyDescent="0.25">
      <c r="A390" s="15"/>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5.75" hidden="1" customHeight="1" x14ac:dyDescent="0.25">
      <c r="A391" s="15"/>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5.75" hidden="1" customHeight="1" x14ac:dyDescent="0.25">
      <c r="A392" s="15"/>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5.75" hidden="1" customHeight="1" x14ac:dyDescent="0.25">
      <c r="A393" s="15"/>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5.75" hidden="1" customHeight="1" x14ac:dyDescent="0.25">
      <c r="A394" s="15"/>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5.75" hidden="1" customHeight="1" x14ac:dyDescent="0.25">
      <c r="A395" s="15"/>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5.75" hidden="1" customHeight="1" x14ac:dyDescent="0.25">
      <c r="A396" s="15"/>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5.75" hidden="1" customHeight="1" x14ac:dyDescent="0.25">
      <c r="A397" s="15"/>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5.75" hidden="1" customHeight="1" x14ac:dyDescent="0.25">
      <c r="A398" s="15"/>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5.75" hidden="1" customHeight="1" x14ac:dyDescent="0.25">
      <c r="A399" s="15"/>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5.75" hidden="1" customHeight="1" x14ac:dyDescent="0.25">
      <c r="A400" s="15"/>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5.75" hidden="1" customHeight="1" x14ac:dyDescent="0.25">
      <c r="A401" s="15"/>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5.75" hidden="1" customHeight="1" x14ac:dyDescent="0.25">
      <c r="A402" s="15"/>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5.75" hidden="1" customHeight="1" x14ac:dyDescent="0.25">
      <c r="A403" s="15"/>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5.75" hidden="1" customHeight="1" x14ac:dyDescent="0.25">
      <c r="A404" s="15"/>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5.75" hidden="1" customHeight="1" x14ac:dyDescent="0.25">
      <c r="A405" s="15"/>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5.75" hidden="1" customHeight="1" x14ac:dyDescent="0.25">
      <c r="A406" s="15"/>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5.75" hidden="1" customHeight="1" x14ac:dyDescent="0.25">
      <c r="A407" s="15"/>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5.75" hidden="1" customHeight="1" x14ac:dyDescent="0.25">
      <c r="A408" s="15"/>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5.75" hidden="1" customHeight="1" x14ac:dyDescent="0.25">
      <c r="A409" s="15"/>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5.75" hidden="1" customHeight="1" x14ac:dyDescent="0.25">
      <c r="A410" s="15"/>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5.75" hidden="1" customHeight="1" x14ac:dyDescent="0.25">
      <c r="A411" s="15"/>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5.75" hidden="1" customHeight="1" x14ac:dyDescent="0.25">
      <c r="A412" s="15"/>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5.75" hidden="1" customHeight="1" x14ac:dyDescent="0.25">
      <c r="A413" s="15"/>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5.75" hidden="1" customHeight="1" x14ac:dyDescent="0.25">
      <c r="A414" s="15"/>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5.75" hidden="1" customHeight="1" x14ac:dyDescent="0.25">
      <c r="A415" s="15"/>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5.75" hidden="1" customHeight="1" x14ac:dyDescent="0.25">
      <c r="A416" s="15"/>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5.75" hidden="1" customHeight="1" x14ac:dyDescent="0.25">
      <c r="A417" s="15"/>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5.75" hidden="1" customHeight="1" x14ac:dyDescent="0.25">
      <c r="A418" s="15"/>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5.75" hidden="1" customHeight="1" x14ac:dyDescent="0.25">
      <c r="A419" s="15"/>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5.75" hidden="1" customHeight="1" x14ac:dyDescent="0.25">
      <c r="A420" s="15"/>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5.75" hidden="1" customHeight="1" x14ac:dyDescent="0.25">
      <c r="A421" s="15"/>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5.75" hidden="1" customHeight="1" x14ac:dyDescent="0.25">
      <c r="A422" s="15"/>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5.75" hidden="1" customHeight="1" x14ac:dyDescent="0.25">
      <c r="A423" s="15"/>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5.75" hidden="1" customHeight="1" x14ac:dyDescent="0.25">
      <c r="A424" s="15"/>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5.75" hidden="1" customHeight="1" x14ac:dyDescent="0.25">
      <c r="A425" s="15"/>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5.75" hidden="1" customHeight="1" x14ac:dyDescent="0.25">
      <c r="A426" s="15"/>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5.75" hidden="1" customHeight="1" x14ac:dyDescent="0.25">
      <c r="A427" s="15"/>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5.75" hidden="1" customHeight="1" x14ac:dyDescent="0.25">
      <c r="A428" s="15"/>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5.75" hidden="1" customHeight="1" x14ac:dyDescent="0.25">
      <c r="A429" s="15"/>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5.75" hidden="1" customHeight="1" x14ac:dyDescent="0.25">
      <c r="A430" s="15"/>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5.75" hidden="1" customHeight="1" x14ac:dyDescent="0.25">
      <c r="A431" s="15"/>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5.75" hidden="1" customHeight="1" x14ac:dyDescent="0.25">
      <c r="A432" s="15"/>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5.75" hidden="1" customHeight="1" x14ac:dyDescent="0.25">
      <c r="A433" s="15"/>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5.75" hidden="1" customHeight="1" x14ac:dyDescent="0.25">
      <c r="A434" s="15"/>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5.75" hidden="1" customHeight="1" x14ac:dyDescent="0.25">
      <c r="A435" s="15"/>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5.75" hidden="1" customHeight="1" x14ac:dyDescent="0.25">
      <c r="A436" s="15"/>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5.75" hidden="1" customHeight="1" x14ac:dyDescent="0.25">
      <c r="A437" s="15"/>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5.75" hidden="1" customHeight="1" x14ac:dyDescent="0.25">
      <c r="A438" s="15"/>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5.75" hidden="1" customHeight="1" x14ac:dyDescent="0.25">
      <c r="A439" s="15"/>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5.75" hidden="1" customHeight="1" x14ac:dyDescent="0.25">
      <c r="A440" s="15"/>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5.75" hidden="1" customHeight="1" x14ac:dyDescent="0.25">
      <c r="A441" s="15"/>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5.75" hidden="1" customHeight="1" x14ac:dyDescent="0.25">
      <c r="A442" s="15"/>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5.75" hidden="1" customHeight="1" x14ac:dyDescent="0.25">
      <c r="A443" s="15"/>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5.75" hidden="1" customHeight="1" x14ac:dyDescent="0.25">
      <c r="A444" s="15"/>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5.75" hidden="1" customHeight="1" x14ac:dyDescent="0.25">
      <c r="A445" s="15"/>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5.75" hidden="1" customHeight="1" x14ac:dyDescent="0.25">
      <c r="A446" s="15"/>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5.75" hidden="1" customHeight="1" x14ac:dyDescent="0.25">
      <c r="A447" s="15"/>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5.75" hidden="1" customHeight="1" x14ac:dyDescent="0.25">
      <c r="A448" s="15"/>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5.75" hidden="1" customHeight="1" x14ac:dyDescent="0.25">
      <c r="A449" s="15"/>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5.75" hidden="1" customHeight="1" x14ac:dyDescent="0.25">
      <c r="A450" s="15"/>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5.75" hidden="1" customHeight="1" x14ac:dyDescent="0.25">
      <c r="A451" s="15"/>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5.75" hidden="1" customHeight="1" x14ac:dyDescent="0.25">
      <c r="A452" s="15"/>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5.75" hidden="1" customHeight="1" x14ac:dyDescent="0.25">
      <c r="A453" s="15"/>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5.75" hidden="1" customHeight="1" x14ac:dyDescent="0.25">
      <c r="A454" s="15"/>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5.75" hidden="1" customHeight="1" x14ac:dyDescent="0.25">
      <c r="A455" s="15"/>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5.75" hidden="1" customHeight="1" x14ac:dyDescent="0.25">
      <c r="A456" s="15"/>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5.75" hidden="1" customHeight="1" x14ac:dyDescent="0.25">
      <c r="A457" s="15"/>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5.75" hidden="1" customHeight="1" x14ac:dyDescent="0.25">
      <c r="A458" s="15"/>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5.75" hidden="1" customHeight="1" x14ac:dyDescent="0.25">
      <c r="A459" s="15"/>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5.75" hidden="1" customHeight="1" x14ac:dyDescent="0.25">
      <c r="A460" s="15"/>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5.75" hidden="1" customHeight="1" x14ac:dyDescent="0.25">
      <c r="A461" s="15"/>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5.75" hidden="1" customHeight="1" x14ac:dyDescent="0.25">
      <c r="A462" s="15"/>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5.75" hidden="1" customHeight="1" x14ac:dyDescent="0.25">
      <c r="A463" s="15"/>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5.75" hidden="1" customHeight="1" x14ac:dyDescent="0.25">
      <c r="A464" s="15"/>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5.75" hidden="1" customHeight="1" x14ac:dyDescent="0.25">
      <c r="A465" s="15"/>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5.75" hidden="1" customHeight="1" x14ac:dyDescent="0.25">
      <c r="A466" s="15"/>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5.75" hidden="1" customHeight="1" x14ac:dyDescent="0.25">
      <c r="A467" s="15"/>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5.75" hidden="1" customHeight="1" x14ac:dyDescent="0.25">
      <c r="A468" s="15"/>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5.75" hidden="1" customHeight="1" x14ac:dyDescent="0.25">
      <c r="A469" s="15"/>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5.75" hidden="1" customHeight="1" x14ac:dyDescent="0.25">
      <c r="A470" s="15"/>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5.75" hidden="1" customHeight="1" x14ac:dyDescent="0.25">
      <c r="A471" s="15"/>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5.75" hidden="1" customHeight="1" x14ac:dyDescent="0.25">
      <c r="A472" s="15"/>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5.75" hidden="1" customHeight="1" x14ac:dyDescent="0.25">
      <c r="A473" s="15"/>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5.75" hidden="1" customHeight="1" x14ac:dyDescent="0.25">
      <c r="A474" s="15"/>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5.75" hidden="1" customHeight="1" x14ac:dyDescent="0.25">
      <c r="A475" s="15"/>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5.75" hidden="1" customHeight="1" x14ac:dyDescent="0.25">
      <c r="A476" s="15"/>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5.75" hidden="1" customHeight="1" x14ac:dyDescent="0.25">
      <c r="A477" s="15"/>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5.75" hidden="1" customHeight="1" x14ac:dyDescent="0.25">
      <c r="A478" s="15"/>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5.75" hidden="1" customHeight="1" x14ac:dyDescent="0.25">
      <c r="A479" s="15"/>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5.75" hidden="1" customHeight="1" x14ac:dyDescent="0.25">
      <c r="A480" s="15"/>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5.75" hidden="1" customHeight="1" x14ac:dyDescent="0.25">
      <c r="A481" s="15"/>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5.75" hidden="1" customHeight="1" x14ac:dyDescent="0.25">
      <c r="A482" s="15"/>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5.75" hidden="1" customHeight="1" x14ac:dyDescent="0.25">
      <c r="A483" s="15"/>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5.75" hidden="1" customHeight="1" x14ac:dyDescent="0.25">
      <c r="A484" s="15"/>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5.75" hidden="1" customHeight="1" x14ac:dyDescent="0.25">
      <c r="A485" s="15"/>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5.75" hidden="1" customHeight="1" x14ac:dyDescent="0.25">
      <c r="A486" s="15"/>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5.75" hidden="1" customHeight="1" x14ac:dyDescent="0.25">
      <c r="A487" s="15"/>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5.75" hidden="1" customHeight="1" x14ac:dyDescent="0.25">
      <c r="A488" s="15"/>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5.75" hidden="1" customHeight="1" x14ac:dyDescent="0.25">
      <c r="A489" s="15"/>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5.75" hidden="1" customHeight="1" x14ac:dyDescent="0.25">
      <c r="A490" s="15"/>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5.75" hidden="1" customHeight="1" x14ac:dyDescent="0.25">
      <c r="A491" s="15"/>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5.75" hidden="1" customHeight="1" x14ac:dyDescent="0.25">
      <c r="A492" s="15"/>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5.75" hidden="1" customHeight="1" x14ac:dyDescent="0.25">
      <c r="A493" s="15"/>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5.75" hidden="1" customHeight="1" x14ac:dyDescent="0.25">
      <c r="A494" s="15"/>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5.75" hidden="1" customHeight="1" x14ac:dyDescent="0.25">
      <c r="A495" s="15"/>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5.75" hidden="1" customHeight="1" x14ac:dyDescent="0.25">
      <c r="A496" s="15"/>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5.75" hidden="1" customHeight="1" x14ac:dyDescent="0.25">
      <c r="A497" s="15"/>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5.75" hidden="1" customHeight="1" x14ac:dyDescent="0.25">
      <c r="A498" s="15"/>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5.75" hidden="1" customHeight="1" x14ac:dyDescent="0.25">
      <c r="A499" s="15"/>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5.75" hidden="1" customHeight="1" x14ac:dyDescent="0.25">
      <c r="A500" s="15"/>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5.75" hidden="1" customHeight="1" x14ac:dyDescent="0.25">
      <c r="A501" s="15"/>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5.75" hidden="1" customHeight="1" x14ac:dyDescent="0.25">
      <c r="A502" s="15"/>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5.75" hidden="1" customHeight="1" x14ac:dyDescent="0.25">
      <c r="A503" s="15"/>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5.75" hidden="1" customHeight="1" x14ac:dyDescent="0.25">
      <c r="A504" s="15"/>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5.75" hidden="1" customHeight="1" x14ac:dyDescent="0.25">
      <c r="A505" s="15"/>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5.75" hidden="1" customHeight="1" x14ac:dyDescent="0.25">
      <c r="A506" s="15"/>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5.75" hidden="1" customHeight="1" x14ac:dyDescent="0.25">
      <c r="A507" s="15"/>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5.75" hidden="1" customHeight="1" x14ac:dyDescent="0.25">
      <c r="A508" s="15"/>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5.75" hidden="1" customHeight="1" x14ac:dyDescent="0.25">
      <c r="A509" s="15"/>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5.75" hidden="1" customHeight="1" x14ac:dyDescent="0.25">
      <c r="A510" s="15"/>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5.75" hidden="1" customHeight="1" x14ac:dyDescent="0.25">
      <c r="A511" s="15"/>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5.75" hidden="1" customHeight="1" x14ac:dyDescent="0.25">
      <c r="A512" s="15"/>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5.75" hidden="1" customHeight="1" x14ac:dyDescent="0.25">
      <c r="A513" s="15"/>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5.75" hidden="1" customHeight="1" x14ac:dyDescent="0.25">
      <c r="A514" s="15"/>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5.75" hidden="1" customHeight="1" x14ac:dyDescent="0.25">
      <c r="A515" s="15"/>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5.75" hidden="1" customHeight="1" x14ac:dyDescent="0.25">
      <c r="A516" s="15"/>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5.75" hidden="1" customHeight="1" x14ac:dyDescent="0.25">
      <c r="A517" s="15"/>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5.75" hidden="1" customHeight="1" x14ac:dyDescent="0.25">
      <c r="A518" s="15"/>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5.75" hidden="1" customHeight="1" x14ac:dyDescent="0.25">
      <c r="A519" s="15"/>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5.75" hidden="1" customHeight="1" x14ac:dyDescent="0.25">
      <c r="A520" s="15"/>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5.75" hidden="1" customHeight="1" x14ac:dyDescent="0.25">
      <c r="A521" s="15"/>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5.75" hidden="1" customHeight="1" x14ac:dyDescent="0.25">
      <c r="A522" s="15"/>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5.75" hidden="1" customHeight="1" x14ac:dyDescent="0.25">
      <c r="A523" s="15"/>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5.75" hidden="1" customHeight="1" x14ac:dyDescent="0.25">
      <c r="A524" s="15"/>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5.75" hidden="1" customHeight="1" x14ac:dyDescent="0.25">
      <c r="A525" s="15"/>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5.75" hidden="1" customHeight="1" x14ac:dyDescent="0.25">
      <c r="A526" s="15"/>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5.75" hidden="1" customHeight="1" x14ac:dyDescent="0.25">
      <c r="A527" s="15"/>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5.75" hidden="1" customHeight="1" x14ac:dyDescent="0.25">
      <c r="A528" s="15"/>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5.75" hidden="1" customHeight="1" x14ac:dyDescent="0.25">
      <c r="A529" s="15"/>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5.75" hidden="1" customHeight="1" x14ac:dyDescent="0.25">
      <c r="A530" s="15"/>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5.75" hidden="1" customHeight="1" x14ac:dyDescent="0.25">
      <c r="A531" s="15"/>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5.75" hidden="1" customHeight="1" x14ac:dyDescent="0.25">
      <c r="A532" s="15"/>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5.75" hidden="1" customHeight="1" x14ac:dyDescent="0.25">
      <c r="A533" s="15"/>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5.75" hidden="1" customHeight="1" x14ac:dyDescent="0.25">
      <c r="A534" s="15"/>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5.75" hidden="1" customHeight="1" x14ac:dyDescent="0.25">
      <c r="A535" s="15"/>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5.75" hidden="1" customHeight="1" x14ac:dyDescent="0.25">
      <c r="A536" s="15"/>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5.75" hidden="1" customHeight="1" x14ac:dyDescent="0.25">
      <c r="A537" s="15"/>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5.75" hidden="1" customHeight="1" x14ac:dyDescent="0.25">
      <c r="A538" s="15"/>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5.75" hidden="1" customHeight="1" x14ac:dyDescent="0.25">
      <c r="A539" s="15"/>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5.75" hidden="1" customHeight="1" x14ac:dyDescent="0.25">
      <c r="A540" s="15"/>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5.75" hidden="1" customHeight="1" x14ac:dyDescent="0.25">
      <c r="A541" s="15"/>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5.75" hidden="1" customHeight="1" x14ac:dyDescent="0.25">
      <c r="A542" s="15"/>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5.75" hidden="1" customHeight="1" x14ac:dyDescent="0.25">
      <c r="A543" s="15"/>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5.75" hidden="1" customHeight="1" x14ac:dyDescent="0.25">
      <c r="A544" s="15"/>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5.75" hidden="1" customHeight="1" x14ac:dyDescent="0.25">
      <c r="A545" s="15"/>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5.75" hidden="1" customHeight="1" x14ac:dyDescent="0.25">
      <c r="A546" s="15"/>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5.75" hidden="1" customHeight="1" x14ac:dyDescent="0.25">
      <c r="A547" s="15"/>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5.75" hidden="1" customHeight="1" x14ac:dyDescent="0.25">
      <c r="A548" s="15"/>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5.75" hidden="1" customHeight="1" x14ac:dyDescent="0.25">
      <c r="A549" s="15"/>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5.75" hidden="1" customHeight="1" x14ac:dyDescent="0.25">
      <c r="A550" s="15"/>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5.75" hidden="1" customHeight="1" x14ac:dyDescent="0.25">
      <c r="A551" s="15"/>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5.75" hidden="1" customHeight="1" x14ac:dyDescent="0.25">
      <c r="A552" s="15"/>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5.75" hidden="1" customHeight="1" x14ac:dyDescent="0.25">
      <c r="A553" s="15"/>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5.75" hidden="1" customHeight="1" x14ac:dyDescent="0.25">
      <c r="A554" s="15"/>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5.75" hidden="1" customHeight="1" x14ac:dyDescent="0.25">
      <c r="A555" s="15"/>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5.75" hidden="1" customHeight="1" x14ac:dyDescent="0.25">
      <c r="A556" s="15"/>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5.75" hidden="1" customHeight="1" x14ac:dyDescent="0.25">
      <c r="A557" s="15"/>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5.75" hidden="1" customHeight="1" x14ac:dyDescent="0.25">
      <c r="A558" s="15"/>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5.75" hidden="1" customHeight="1" x14ac:dyDescent="0.25">
      <c r="A559" s="15"/>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5.75" hidden="1" customHeight="1" x14ac:dyDescent="0.25">
      <c r="A560" s="15"/>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5.75" hidden="1" customHeight="1" x14ac:dyDescent="0.25">
      <c r="A561" s="15"/>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5.75" hidden="1" customHeight="1" x14ac:dyDescent="0.25">
      <c r="A562" s="15"/>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5.75" hidden="1" customHeight="1" x14ac:dyDescent="0.25">
      <c r="A563" s="15"/>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5.75" hidden="1" customHeight="1" x14ac:dyDescent="0.25">
      <c r="A564" s="15"/>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5.75" hidden="1" customHeight="1" x14ac:dyDescent="0.25">
      <c r="A565" s="15"/>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5.75" hidden="1" customHeight="1" x14ac:dyDescent="0.25">
      <c r="A566" s="15"/>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5.75" hidden="1" customHeight="1" x14ac:dyDescent="0.25">
      <c r="A567" s="15"/>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5.75" hidden="1" customHeight="1" x14ac:dyDescent="0.25">
      <c r="A568" s="15"/>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5.75" hidden="1" customHeight="1" x14ac:dyDescent="0.25">
      <c r="A569" s="15"/>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5.75" hidden="1" customHeight="1" x14ac:dyDescent="0.25">
      <c r="A570" s="15"/>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5.75" hidden="1" customHeight="1" x14ac:dyDescent="0.25">
      <c r="A571" s="15"/>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5.75" hidden="1" customHeight="1" x14ac:dyDescent="0.25">
      <c r="A572" s="15"/>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5.75" hidden="1" customHeight="1" x14ac:dyDescent="0.25">
      <c r="A573" s="15"/>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5.75" hidden="1" customHeight="1" x14ac:dyDescent="0.25">
      <c r="A574" s="15"/>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5.75" hidden="1" customHeight="1" x14ac:dyDescent="0.25">
      <c r="A575" s="15"/>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5.75" hidden="1" customHeight="1" x14ac:dyDescent="0.25">
      <c r="A576" s="15"/>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5.75" hidden="1" customHeight="1" x14ac:dyDescent="0.25">
      <c r="A577" s="15"/>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5.75" hidden="1" customHeight="1" x14ac:dyDescent="0.25">
      <c r="A578" s="15"/>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5.75" hidden="1" customHeight="1" x14ac:dyDescent="0.25">
      <c r="A579" s="15"/>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5.75" hidden="1" customHeight="1" x14ac:dyDescent="0.25">
      <c r="A580" s="15"/>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5.75" hidden="1" customHeight="1" x14ac:dyDescent="0.25">
      <c r="A581" s="15"/>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5.75" hidden="1" customHeight="1" x14ac:dyDescent="0.25">
      <c r="A582" s="15"/>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5.75" hidden="1" customHeight="1" x14ac:dyDescent="0.25">
      <c r="A583" s="15"/>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5.75" hidden="1" customHeight="1" x14ac:dyDescent="0.25">
      <c r="A584" s="15"/>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5.75" hidden="1" customHeight="1" x14ac:dyDescent="0.25">
      <c r="A585" s="15"/>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5.75" hidden="1" customHeight="1" x14ac:dyDescent="0.25">
      <c r="A586" s="15"/>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5.75" hidden="1" customHeight="1" x14ac:dyDescent="0.25">
      <c r="A587" s="15"/>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5.75" hidden="1" customHeight="1" x14ac:dyDescent="0.25">
      <c r="A588" s="15"/>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5.75" hidden="1" customHeight="1" x14ac:dyDescent="0.25">
      <c r="A589" s="15"/>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5.75" hidden="1" customHeight="1" x14ac:dyDescent="0.25">
      <c r="A590" s="15"/>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5.75" hidden="1" customHeight="1" x14ac:dyDescent="0.25">
      <c r="A591" s="15"/>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5.75" hidden="1" customHeight="1" x14ac:dyDescent="0.25">
      <c r="A592" s="15"/>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5.75" hidden="1" customHeight="1" x14ac:dyDescent="0.25">
      <c r="A593" s="15"/>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5.75" hidden="1" customHeight="1" x14ac:dyDescent="0.25">
      <c r="A594" s="15"/>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5.75" hidden="1" customHeight="1" x14ac:dyDescent="0.25">
      <c r="A595" s="15"/>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5.75" hidden="1" customHeight="1" x14ac:dyDescent="0.25">
      <c r="A596" s="15"/>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5.75" hidden="1" customHeight="1" x14ac:dyDescent="0.25">
      <c r="A597" s="15"/>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5.75" hidden="1" customHeight="1" x14ac:dyDescent="0.25">
      <c r="A598" s="15"/>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5.75" hidden="1" customHeight="1" x14ac:dyDescent="0.25">
      <c r="A599" s="15"/>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5.75" hidden="1" customHeight="1" x14ac:dyDescent="0.25">
      <c r="A600" s="15"/>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5.75" hidden="1" customHeight="1" x14ac:dyDescent="0.25">
      <c r="A601" s="15"/>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5.75" hidden="1" customHeight="1" x14ac:dyDescent="0.25">
      <c r="A602" s="15"/>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5.75" hidden="1" customHeight="1" x14ac:dyDescent="0.25">
      <c r="A603" s="15"/>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5.75" hidden="1" customHeight="1" x14ac:dyDescent="0.25">
      <c r="A604" s="15"/>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5.75" hidden="1" customHeight="1" x14ac:dyDescent="0.25">
      <c r="A605" s="15"/>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5.75" hidden="1" customHeight="1" x14ac:dyDescent="0.25">
      <c r="A606" s="15"/>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5.75" hidden="1" customHeight="1" x14ac:dyDescent="0.25">
      <c r="A607" s="15"/>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5.75" hidden="1" customHeight="1" x14ac:dyDescent="0.25">
      <c r="A608" s="15"/>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5.75" hidden="1" customHeight="1" x14ac:dyDescent="0.25">
      <c r="A609" s="15"/>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5.75" hidden="1" customHeight="1" x14ac:dyDescent="0.25">
      <c r="A610" s="15"/>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5.75" hidden="1" customHeight="1" x14ac:dyDescent="0.25">
      <c r="A611" s="15"/>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5.75" hidden="1" customHeight="1" x14ac:dyDescent="0.25">
      <c r="A612" s="15"/>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5.75" hidden="1" customHeight="1" x14ac:dyDescent="0.25">
      <c r="A613" s="15"/>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5.75" hidden="1" customHeight="1" x14ac:dyDescent="0.25">
      <c r="A614" s="15"/>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5.75" hidden="1" customHeight="1" x14ac:dyDescent="0.25">
      <c r="A615" s="15"/>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5.75" hidden="1" customHeight="1" x14ac:dyDescent="0.25">
      <c r="A616" s="15"/>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5.75" hidden="1" customHeight="1" x14ac:dyDescent="0.25">
      <c r="A617" s="15"/>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5.75" hidden="1" customHeight="1" x14ac:dyDescent="0.25">
      <c r="A618" s="15"/>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5.75" hidden="1" customHeight="1" x14ac:dyDescent="0.25">
      <c r="A619" s="15"/>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5.75" hidden="1" customHeight="1" x14ac:dyDescent="0.25">
      <c r="A620" s="15"/>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5.75" hidden="1" customHeight="1" x14ac:dyDescent="0.25">
      <c r="A621" s="15"/>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5.75" hidden="1" customHeight="1" x14ac:dyDescent="0.25">
      <c r="A622" s="15"/>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5.75" hidden="1" customHeight="1" x14ac:dyDescent="0.25">
      <c r="A623" s="15"/>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5.75" hidden="1" customHeight="1" x14ac:dyDescent="0.25">
      <c r="A624" s="15"/>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5.75" hidden="1" customHeight="1" x14ac:dyDescent="0.25">
      <c r="A625" s="15"/>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5.75" hidden="1" customHeight="1" x14ac:dyDescent="0.25">
      <c r="A626" s="15"/>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5.75" hidden="1" customHeight="1" x14ac:dyDescent="0.25">
      <c r="A627" s="15"/>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5.75" hidden="1" customHeight="1" x14ac:dyDescent="0.25">
      <c r="A628" s="15"/>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5.75" hidden="1" customHeight="1" x14ac:dyDescent="0.25">
      <c r="A629" s="15"/>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5.75" hidden="1" customHeight="1" x14ac:dyDescent="0.25">
      <c r="A630" s="15"/>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5.75" hidden="1" customHeight="1" x14ac:dyDescent="0.25">
      <c r="A631" s="15"/>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5.75" hidden="1" customHeight="1" x14ac:dyDescent="0.25">
      <c r="A632" s="15"/>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5.75" hidden="1" customHeight="1" x14ac:dyDescent="0.25">
      <c r="A633" s="15"/>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5.75" hidden="1" customHeight="1" x14ac:dyDescent="0.25">
      <c r="A634" s="15"/>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5.75" hidden="1" customHeight="1" x14ac:dyDescent="0.25">
      <c r="A635" s="15"/>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5.75" hidden="1" customHeight="1" x14ac:dyDescent="0.25">
      <c r="A636" s="15"/>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5.75" hidden="1" customHeight="1" x14ac:dyDescent="0.25">
      <c r="A637" s="15"/>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5.75" hidden="1" customHeight="1" x14ac:dyDescent="0.25">
      <c r="A638" s="15"/>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5.75" hidden="1" customHeight="1" x14ac:dyDescent="0.25">
      <c r="A639" s="15"/>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5.75" hidden="1" customHeight="1" x14ac:dyDescent="0.25">
      <c r="A640" s="15"/>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5.75" hidden="1" customHeight="1" x14ac:dyDescent="0.25">
      <c r="A641" s="15"/>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5.75" hidden="1" customHeight="1" x14ac:dyDescent="0.25">
      <c r="A642" s="15"/>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5.75" hidden="1" customHeight="1" x14ac:dyDescent="0.25">
      <c r="A643" s="15"/>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5.75" hidden="1" customHeight="1" x14ac:dyDescent="0.25">
      <c r="A644" s="15"/>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5.75" hidden="1" customHeight="1" x14ac:dyDescent="0.25">
      <c r="A645" s="15"/>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5.75" hidden="1" customHeight="1" x14ac:dyDescent="0.25">
      <c r="A646" s="15"/>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5.75" hidden="1" customHeight="1" x14ac:dyDescent="0.25">
      <c r="A647" s="15"/>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5.75" hidden="1" customHeight="1" x14ac:dyDescent="0.25">
      <c r="A648" s="15"/>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5.75" hidden="1" customHeight="1" x14ac:dyDescent="0.25">
      <c r="A649" s="15"/>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5.75" hidden="1" customHeight="1" x14ac:dyDescent="0.25">
      <c r="A650" s="15"/>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5.75" hidden="1" customHeight="1" x14ac:dyDescent="0.25">
      <c r="A651" s="15"/>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5.75" hidden="1" customHeight="1" x14ac:dyDescent="0.25">
      <c r="A652" s="15"/>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5.75" hidden="1" customHeight="1" x14ac:dyDescent="0.25">
      <c r="A653" s="15"/>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5.75" hidden="1" customHeight="1" x14ac:dyDescent="0.25">
      <c r="A654" s="15"/>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5.75" hidden="1" customHeight="1" x14ac:dyDescent="0.25">
      <c r="A655" s="15"/>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5.75" hidden="1" customHeight="1" x14ac:dyDescent="0.25">
      <c r="A656" s="15"/>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5.75" hidden="1" customHeight="1" x14ac:dyDescent="0.25">
      <c r="A657" s="15"/>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5.75" hidden="1" customHeight="1" x14ac:dyDescent="0.25">
      <c r="A658" s="15"/>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5.75" hidden="1" customHeight="1" x14ac:dyDescent="0.25">
      <c r="A659" s="15"/>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5.75" hidden="1" customHeight="1" x14ac:dyDescent="0.25">
      <c r="A660" s="15"/>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5.75" hidden="1" customHeight="1" x14ac:dyDescent="0.25">
      <c r="A661" s="15"/>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5.75" hidden="1" customHeight="1" x14ac:dyDescent="0.25">
      <c r="A662" s="15"/>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5.75" hidden="1" customHeight="1" x14ac:dyDescent="0.25">
      <c r="A663" s="15"/>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5.75" hidden="1" customHeight="1" x14ac:dyDescent="0.25">
      <c r="A664" s="15"/>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5.75" hidden="1" customHeight="1" x14ac:dyDescent="0.25">
      <c r="A665" s="15"/>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5.75" hidden="1" customHeight="1" x14ac:dyDescent="0.25">
      <c r="A666" s="15"/>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5.75" hidden="1" customHeight="1" x14ac:dyDescent="0.25">
      <c r="A667" s="15"/>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5.75" hidden="1" customHeight="1" x14ac:dyDescent="0.25">
      <c r="A668" s="15"/>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5.75" hidden="1" customHeight="1" x14ac:dyDescent="0.25">
      <c r="A669" s="15"/>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5.75" hidden="1" customHeight="1" x14ac:dyDescent="0.25">
      <c r="A670" s="15"/>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5.75" hidden="1" customHeight="1" x14ac:dyDescent="0.25">
      <c r="A671" s="15"/>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5.75" hidden="1" customHeight="1" x14ac:dyDescent="0.25">
      <c r="A672" s="15"/>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5.75" hidden="1" customHeight="1" x14ac:dyDescent="0.25">
      <c r="A673" s="15"/>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5.75" hidden="1" customHeight="1" x14ac:dyDescent="0.25">
      <c r="A674" s="15"/>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5.75" hidden="1" customHeight="1" x14ac:dyDescent="0.25">
      <c r="A675" s="15"/>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5.75" hidden="1" customHeight="1" x14ac:dyDescent="0.25">
      <c r="A676" s="15"/>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5.75" hidden="1" customHeight="1" x14ac:dyDescent="0.25">
      <c r="A677" s="15"/>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5.75" hidden="1" customHeight="1" x14ac:dyDescent="0.25">
      <c r="A678" s="15"/>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5.75" hidden="1" customHeight="1" x14ac:dyDescent="0.25">
      <c r="A679" s="15"/>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5.75" hidden="1" customHeight="1" x14ac:dyDescent="0.25">
      <c r="A680" s="15"/>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5.75" hidden="1" customHeight="1" x14ac:dyDescent="0.25">
      <c r="A681" s="15"/>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5.75" hidden="1" customHeight="1" x14ac:dyDescent="0.25">
      <c r="A682" s="15"/>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5.75" hidden="1" customHeight="1" x14ac:dyDescent="0.25">
      <c r="A683" s="15"/>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5.75" hidden="1" customHeight="1" x14ac:dyDescent="0.25">
      <c r="A684" s="15"/>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5.75" hidden="1" customHeight="1" x14ac:dyDescent="0.25">
      <c r="A685" s="15"/>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5.75" hidden="1" customHeight="1" x14ac:dyDescent="0.25">
      <c r="A686" s="15"/>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5.75" hidden="1" customHeight="1" x14ac:dyDescent="0.25">
      <c r="A687" s="15"/>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5.75" hidden="1" customHeight="1" x14ac:dyDescent="0.25">
      <c r="A688" s="15"/>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5.75" hidden="1" customHeight="1" x14ac:dyDescent="0.25">
      <c r="A689" s="15"/>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5.75" hidden="1" customHeight="1" x14ac:dyDescent="0.25">
      <c r="A690" s="15"/>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5.75" hidden="1" customHeight="1" x14ac:dyDescent="0.25">
      <c r="A691" s="15"/>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5.75" hidden="1" customHeight="1" x14ac:dyDescent="0.25">
      <c r="A692" s="15"/>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5.75" hidden="1" customHeight="1" x14ac:dyDescent="0.25">
      <c r="A693" s="15"/>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5.75" hidden="1" customHeight="1" x14ac:dyDescent="0.25">
      <c r="A694" s="15"/>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5.75" hidden="1" customHeight="1" x14ac:dyDescent="0.25">
      <c r="A695" s="15"/>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5.75" hidden="1" customHeight="1" x14ac:dyDescent="0.25">
      <c r="A696" s="15"/>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5.75" hidden="1" customHeight="1" x14ac:dyDescent="0.25">
      <c r="A697" s="15"/>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5.75" hidden="1" customHeight="1" x14ac:dyDescent="0.25">
      <c r="A698" s="15"/>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5.75" hidden="1" customHeight="1" x14ac:dyDescent="0.25">
      <c r="A699" s="15"/>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5.75" hidden="1" customHeight="1" x14ac:dyDescent="0.25">
      <c r="A700" s="15"/>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5.75" hidden="1" customHeight="1" x14ac:dyDescent="0.25">
      <c r="A701" s="15"/>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5.75" hidden="1" customHeight="1" x14ac:dyDescent="0.25">
      <c r="A702" s="15"/>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5.75" hidden="1" customHeight="1" x14ac:dyDescent="0.25">
      <c r="A703" s="15"/>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5.75" hidden="1" customHeight="1" x14ac:dyDescent="0.25">
      <c r="A704" s="15"/>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5.75" hidden="1" customHeight="1" x14ac:dyDescent="0.25">
      <c r="A705" s="15"/>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5.75" hidden="1" customHeight="1" x14ac:dyDescent="0.25">
      <c r="A706" s="15"/>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5.75" hidden="1" customHeight="1" x14ac:dyDescent="0.25">
      <c r="A707" s="15"/>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5.75" hidden="1" customHeight="1" x14ac:dyDescent="0.25">
      <c r="A708" s="15"/>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5.75" hidden="1" customHeight="1" x14ac:dyDescent="0.25">
      <c r="A709" s="15"/>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5.75" hidden="1" customHeight="1" x14ac:dyDescent="0.25">
      <c r="A710" s="15"/>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5.75" hidden="1" customHeight="1" x14ac:dyDescent="0.25">
      <c r="A711" s="15"/>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5.75" hidden="1" customHeight="1" x14ac:dyDescent="0.25">
      <c r="A712" s="15"/>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5.75" hidden="1" customHeight="1" x14ac:dyDescent="0.25">
      <c r="A713" s="15"/>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5.75" hidden="1" customHeight="1" x14ac:dyDescent="0.25">
      <c r="A714" s="15"/>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5.75" hidden="1" customHeight="1" x14ac:dyDescent="0.25">
      <c r="A715" s="15"/>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5.75" hidden="1" customHeight="1" x14ac:dyDescent="0.25">
      <c r="A716" s="15"/>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5.75" hidden="1" customHeight="1" x14ac:dyDescent="0.25">
      <c r="A717" s="15"/>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5.75" hidden="1" customHeight="1" x14ac:dyDescent="0.25">
      <c r="A718" s="15"/>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5.75" hidden="1" customHeight="1" x14ac:dyDescent="0.25">
      <c r="A719" s="15"/>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5.75" hidden="1" customHeight="1" x14ac:dyDescent="0.25">
      <c r="A720" s="15"/>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5.75" hidden="1" customHeight="1" x14ac:dyDescent="0.25">
      <c r="A721" s="15"/>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5.75" hidden="1" customHeight="1" x14ac:dyDescent="0.25">
      <c r="A722" s="15"/>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5.75" hidden="1" customHeight="1" x14ac:dyDescent="0.25">
      <c r="A723" s="15"/>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5.75" hidden="1" customHeight="1" x14ac:dyDescent="0.25">
      <c r="A724" s="15"/>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5.75" hidden="1" customHeight="1" x14ac:dyDescent="0.25">
      <c r="A725" s="15"/>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5.75" hidden="1" customHeight="1" x14ac:dyDescent="0.25">
      <c r="A726" s="15"/>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5.75" hidden="1" customHeight="1" x14ac:dyDescent="0.25">
      <c r="A727" s="15"/>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5.75" hidden="1" customHeight="1" x14ac:dyDescent="0.25">
      <c r="A728" s="15"/>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5.75" hidden="1" customHeight="1" x14ac:dyDescent="0.25">
      <c r="A729" s="15"/>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5.75" hidden="1" customHeight="1" x14ac:dyDescent="0.25">
      <c r="A730" s="15"/>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5.75" hidden="1" customHeight="1" x14ac:dyDescent="0.25">
      <c r="A731" s="15"/>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5.75" hidden="1" customHeight="1" x14ac:dyDescent="0.25">
      <c r="A732" s="15"/>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5.75" hidden="1" customHeight="1" x14ac:dyDescent="0.25">
      <c r="A733" s="15"/>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5.75" hidden="1" customHeight="1" x14ac:dyDescent="0.25">
      <c r="A734" s="15"/>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5.75" hidden="1" customHeight="1" x14ac:dyDescent="0.25">
      <c r="A735" s="15"/>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5.75" hidden="1" customHeight="1" x14ac:dyDescent="0.25">
      <c r="A736" s="15"/>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5.75" hidden="1" customHeight="1" x14ac:dyDescent="0.25">
      <c r="A737" s="15"/>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5.75" hidden="1" customHeight="1" x14ac:dyDescent="0.25">
      <c r="A738" s="15"/>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5.75" hidden="1" customHeight="1" x14ac:dyDescent="0.25">
      <c r="A739" s="15"/>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5.75" hidden="1" customHeight="1" x14ac:dyDescent="0.25">
      <c r="A740" s="15"/>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5.75" hidden="1" customHeight="1" x14ac:dyDescent="0.25">
      <c r="A741" s="15"/>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5.75" hidden="1" customHeight="1" x14ac:dyDescent="0.25">
      <c r="A742" s="15"/>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5.75" hidden="1" customHeight="1" x14ac:dyDescent="0.25">
      <c r="A743" s="15"/>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5.75" hidden="1" customHeight="1" x14ac:dyDescent="0.25">
      <c r="A744" s="15"/>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5.75" hidden="1" customHeight="1" x14ac:dyDescent="0.25">
      <c r="A745" s="15"/>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5.75" hidden="1" customHeight="1" x14ac:dyDescent="0.25">
      <c r="A746" s="15"/>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5.75" hidden="1" customHeight="1" x14ac:dyDescent="0.25">
      <c r="A747" s="15"/>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5.75" hidden="1" customHeight="1" x14ac:dyDescent="0.25">
      <c r="A748" s="15"/>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5.75" hidden="1" customHeight="1" x14ac:dyDescent="0.25">
      <c r="A749" s="15"/>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5.75" hidden="1" customHeight="1" x14ac:dyDescent="0.25">
      <c r="A750" s="15"/>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5.75" hidden="1" customHeight="1" x14ac:dyDescent="0.25">
      <c r="A751" s="15"/>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5.75" hidden="1" customHeight="1" x14ac:dyDescent="0.25">
      <c r="A752" s="15"/>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5.75" hidden="1" customHeight="1" x14ac:dyDescent="0.25">
      <c r="A753" s="15"/>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5.75" hidden="1" customHeight="1" x14ac:dyDescent="0.25">
      <c r="A754" s="15"/>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5.75" hidden="1" customHeight="1" x14ac:dyDescent="0.25">
      <c r="A755" s="15"/>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5.75" hidden="1" customHeight="1" x14ac:dyDescent="0.25">
      <c r="A756" s="15"/>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5.75" hidden="1" customHeight="1" x14ac:dyDescent="0.25">
      <c r="A757" s="15"/>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5.75" hidden="1" customHeight="1" x14ac:dyDescent="0.25">
      <c r="A758" s="15"/>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5.75" hidden="1" customHeight="1" x14ac:dyDescent="0.25">
      <c r="A759" s="15"/>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5.75" hidden="1" customHeight="1" x14ac:dyDescent="0.25">
      <c r="A760" s="15"/>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5.75" hidden="1" customHeight="1" x14ac:dyDescent="0.25">
      <c r="A761" s="15"/>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5.75" hidden="1" customHeight="1" x14ac:dyDescent="0.25">
      <c r="A762" s="15"/>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5.75" hidden="1" customHeight="1" x14ac:dyDescent="0.25">
      <c r="A763" s="15"/>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5.75" hidden="1" customHeight="1" x14ac:dyDescent="0.25">
      <c r="A764" s="15"/>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5.75" hidden="1" customHeight="1" x14ac:dyDescent="0.25">
      <c r="A765" s="15"/>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5.75" hidden="1" customHeight="1" x14ac:dyDescent="0.25">
      <c r="A766" s="15"/>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5.75" hidden="1" customHeight="1" x14ac:dyDescent="0.25">
      <c r="A767" s="15"/>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5.75" hidden="1" customHeight="1" x14ac:dyDescent="0.25">
      <c r="A768" s="15"/>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5.75" hidden="1" customHeight="1" x14ac:dyDescent="0.25">
      <c r="A769" s="15"/>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5.75" hidden="1" customHeight="1" x14ac:dyDescent="0.25">
      <c r="A770" s="15"/>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5.75" hidden="1" customHeight="1" x14ac:dyDescent="0.25">
      <c r="A771" s="15"/>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5.75" hidden="1" customHeight="1" x14ac:dyDescent="0.25">
      <c r="A772" s="15"/>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5.75" hidden="1" customHeight="1" x14ac:dyDescent="0.25">
      <c r="A773" s="15"/>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5.75" hidden="1" customHeight="1" x14ac:dyDescent="0.25">
      <c r="A774" s="15"/>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5.75" hidden="1" customHeight="1" x14ac:dyDescent="0.25">
      <c r="A775" s="15"/>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5.75" hidden="1" customHeight="1" x14ac:dyDescent="0.25">
      <c r="A776" s="15"/>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5.75" hidden="1" customHeight="1" x14ac:dyDescent="0.25">
      <c r="A777" s="15"/>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5.75" hidden="1" customHeight="1" x14ac:dyDescent="0.25">
      <c r="A778" s="15"/>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5.75" hidden="1" customHeight="1" x14ac:dyDescent="0.25">
      <c r="A779" s="15"/>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5.75" hidden="1" customHeight="1" x14ac:dyDescent="0.25">
      <c r="A780" s="15"/>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5.75" hidden="1" customHeight="1" x14ac:dyDescent="0.25">
      <c r="A781" s="15"/>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5.75" hidden="1" customHeight="1" x14ac:dyDescent="0.25">
      <c r="A782" s="15"/>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5.75" hidden="1" customHeight="1" x14ac:dyDescent="0.25">
      <c r="A783" s="15"/>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5.75" hidden="1" customHeight="1" x14ac:dyDescent="0.25">
      <c r="A784" s="15"/>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5.75" hidden="1" customHeight="1" x14ac:dyDescent="0.25">
      <c r="A785" s="15"/>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5.75" hidden="1" customHeight="1" x14ac:dyDescent="0.25">
      <c r="A786" s="15"/>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5.75" hidden="1" customHeight="1" x14ac:dyDescent="0.25">
      <c r="A787" s="15"/>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5.75" hidden="1" customHeight="1" x14ac:dyDescent="0.25">
      <c r="A788" s="15"/>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5.75" hidden="1" customHeight="1" x14ac:dyDescent="0.25">
      <c r="A789" s="15"/>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5.75" hidden="1" customHeight="1" x14ac:dyDescent="0.25">
      <c r="A790" s="15"/>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5.75" hidden="1" customHeight="1" x14ac:dyDescent="0.25">
      <c r="A791" s="15"/>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5.75" hidden="1" customHeight="1" x14ac:dyDescent="0.25">
      <c r="A792" s="15"/>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5.75" hidden="1" customHeight="1" x14ac:dyDescent="0.25">
      <c r="A793" s="15"/>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5.75" hidden="1" customHeight="1" x14ac:dyDescent="0.25">
      <c r="A794" s="15"/>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5.75" hidden="1" customHeight="1" x14ac:dyDescent="0.25">
      <c r="A795" s="15"/>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5.75" hidden="1" customHeight="1" x14ac:dyDescent="0.25">
      <c r="A796" s="15"/>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5.75" hidden="1" customHeight="1" x14ac:dyDescent="0.25">
      <c r="A797" s="15"/>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5.75" hidden="1" customHeight="1" x14ac:dyDescent="0.25">
      <c r="A798" s="15"/>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5.75" hidden="1" customHeight="1" x14ac:dyDescent="0.25">
      <c r="A799" s="15"/>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5.75" hidden="1" customHeight="1" x14ac:dyDescent="0.25">
      <c r="A800" s="15"/>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5.75" hidden="1" customHeight="1" x14ac:dyDescent="0.25">
      <c r="A801" s="15"/>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5.75" hidden="1" customHeight="1" x14ac:dyDescent="0.25">
      <c r="A802" s="15"/>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5.75" hidden="1" customHeight="1" x14ac:dyDescent="0.25">
      <c r="A803" s="15"/>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5.75" hidden="1" customHeight="1" x14ac:dyDescent="0.25">
      <c r="A804" s="15"/>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5.75" hidden="1" customHeight="1" x14ac:dyDescent="0.25">
      <c r="A805" s="15"/>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5.75" hidden="1" customHeight="1" x14ac:dyDescent="0.25">
      <c r="A806" s="15"/>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5.75" hidden="1" customHeight="1" x14ac:dyDescent="0.25">
      <c r="A807" s="15"/>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5.75" hidden="1" customHeight="1" x14ac:dyDescent="0.25">
      <c r="A808" s="15"/>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5.75" hidden="1" customHeight="1" x14ac:dyDescent="0.25">
      <c r="A809" s="15"/>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5.75" hidden="1" customHeight="1" x14ac:dyDescent="0.25">
      <c r="A810" s="15"/>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5.75" hidden="1" customHeight="1" x14ac:dyDescent="0.25">
      <c r="A811" s="15"/>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5.75" hidden="1" customHeight="1" x14ac:dyDescent="0.25">
      <c r="A812" s="15"/>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5.75" hidden="1" customHeight="1" x14ac:dyDescent="0.25">
      <c r="A813" s="15"/>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5.75" hidden="1" customHeight="1" x14ac:dyDescent="0.25">
      <c r="A814" s="15"/>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5.75" hidden="1" customHeight="1" x14ac:dyDescent="0.25">
      <c r="A815" s="15"/>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5.75" hidden="1" customHeight="1" x14ac:dyDescent="0.25">
      <c r="A816" s="15"/>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5.75" hidden="1" customHeight="1" x14ac:dyDescent="0.25">
      <c r="A817" s="15"/>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5.75" hidden="1" customHeight="1" x14ac:dyDescent="0.25">
      <c r="A818" s="15"/>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5.75" hidden="1" customHeight="1" x14ac:dyDescent="0.25">
      <c r="A819" s="15"/>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5.75" hidden="1" customHeight="1" x14ac:dyDescent="0.25">
      <c r="A820" s="15"/>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5.75" hidden="1" customHeight="1" x14ac:dyDescent="0.25">
      <c r="A821" s="15"/>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5.75" hidden="1" customHeight="1" x14ac:dyDescent="0.25">
      <c r="A822" s="15"/>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5.75" hidden="1" customHeight="1" x14ac:dyDescent="0.25">
      <c r="A823" s="15"/>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5.75" hidden="1" customHeight="1" x14ac:dyDescent="0.25">
      <c r="A824" s="15"/>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5.75" hidden="1" customHeight="1" x14ac:dyDescent="0.25">
      <c r="A825" s="15"/>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5.75" hidden="1" customHeight="1" x14ac:dyDescent="0.25">
      <c r="A826" s="15"/>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5.75" hidden="1" customHeight="1" x14ac:dyDescent="0.25">
      <c r="A827" s="15"/>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5.75" hidden="1" customHeight="1" x14ac:dyDescent="0.25">
      <c r="A828" s="15"/>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5.75" hidden="1" customHeight="1" x14ac:dyDescent="0.25">
      <c r="A829" s="15"/>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5.75" hidden="1" customHeight="1" x14ac:dyDescent="0.25">
      <c r="A830" s="15"/>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5.75" hidden="1" customHeight="1" x14ac:dyDescent="0.25">
      <c r="A831" s="15"/>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5.75" hidden="1" customHeight="1" x14ac:dyDescent="0.25">
      <c r="A832" s="15"/>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5.75" hidden="1" customHeight="1" x14ac:dyDescent="0.25">
      <c r="A833" s="15"/>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5.75" hidden="1" customHeight="1" x14ac:dyDescent="0.25">
      <c r="A834" s="15"/>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5.75" hidden="1" customHeight="1" x14ac:dyDescent="0.25">
      <c r="A835" s="15"/>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5.75" hidden="1" customHeight="1" x14ac:dyDescent="0.25">
      <c r="A836" s="15"/>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5.75" hidden="1" customHeight="1" x14ac:dyDescent="0.25">
      <c r="A837" s="15"/>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5.75" hidden="1" customHeight="1" x14ac:dyDescent="0.25">
      <c r="A838" s="15"/>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5.75" hidden="1" customHeight="1" x14ac:dyDescent="0.25">
      <c r="A839" s="15"/>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5.75" hidden="1" customHeight="1" x14ac:dyDescent="0.25">
      <c r="A840" s="15"/>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5.75" hidden="1" customHeight="1" x14ac:dyDescent="0.25">
      <c r="A841" s="15"/>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5.75" hidden="1" customHeight="1" x14ac:dyDescent="0.25">
      <c r="A842" s="15"/>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5.75" hidden="1" customHeight="1" x14ac:dyDescent="0.25">
      <c r="A843" s="15"/>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5.75" hidden="1" customHeight="1" x14ac:dyDescent="0.25">
      <c r="A844" s="15"/>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5.75" hidden="1" customHeight="1" x14ac:dyDescent="0.25">
      <c r="A845" s="15"/>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5.75" hidden="1" customHeight="1" x14ac:dyDescent="0.25">
      <c r="A846" s="15"/>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5.75" hidden="1" customHeight="1" x14ac:dyDescent="0.25">
      <c r="A847" s="15"/>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5.75" hidden="1" customHeight="1" x14ac:dyDescent="0.25">
      <c r="A848" s="15"/>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5.75" hidden="1" customHeight="1" x14ac:dyDescent="0.25">
      <c r="A849" s="15"/>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5.75" hidden="1" customHeight="1" x14ac:dyDescent="0.25">
      <c r="A850" s="15"/>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5.75" hidden="1" customHeight="1" x14ac:dyDescent="0.25">
      <c r="A851" s="15"/>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5.75" hidden="1" customHeight="1" x14ac:dyDescent="0.25">
      <c r="A852" s="15"/>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5.75" hidden="1" customHeight="1" x14ac:dyDescent="0.25">
      <c r="A853" s="15"/>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5.75" hidden="1" customHeight="1" x14ac:dyDescent="0.25">
      <c r="A854" s="15"/>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5.75" hidden="1" customHeight="1" x14ac:dyDescent="0.25">
      <c r="A855" s="15"/>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5.75" hidden="1" customHeight="1" x14ac:dyDescent="0.25">
      <c r="A856" s="15"/>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5.75" hidden="1" customHeight="1" x14ac:dyDescent="0.25">
      <c r="A857" s="15"/>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5.75" hidden="1" customHeight="1" x14ac:dyDescent="0.25">
      <c r="A858" s="15"/>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5.75" hidden="1" customHeight="1" x14ac:dyDescent="0.25">
      <c r="A859" s="15"/>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5.75" hidden="1" customHeight="1" x14ac:dyDescent="0.25">
      <c r="A860" s="15"/>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5.75" hidden="1" customHeight="1" x14ac:dyDescent="0.25">
      <c r="A861" s="15"/>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5.75" hidden="1" customHeight="1" x14ac:dyDescent="0.25">
      <c r="A862" s="15"/>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5.75" hidden="1" customHeight="1" x14ac:dyDescent="0.25">
      <c r="A863" s="15"/>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5.75" hidden="1" customHeight="1" x14ac:dyDescent="0.25">
      <c r="A864" s="15"/>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5.75" hidden="1" customHeight="1" x14ac:dyDescent="0.25">
      <c r="A865" s="15"/>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5.75" hidden="1" customHeight="1" x14ac:dyDescent="0.25">
      <c r="A866" s="15"/>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5.75" hidden="1" customHeight="1" x14ac:dyDescent="0.25">
      <c r="A867" s="15"/>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5.75" hidden="1" customHeight="1" x14ac:dyDescent="0.25">
      <c r="A868" s="15"/>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5.75" hidden="1" customHeight="1" x14ac:dyDescent="0.25">
      <c r="A869" s="15"/>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5.75" hidden="1" customHeight="1" x14ac:dyDescent="0.25">
      <c r="A870" s="15"/>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5.75" hidden="1" customHeight="1" x14ac:dyDescent="0.25">
      <c r="A871" s="15"/>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5.75" hidden="1" customHeight="1" x14ac:dyDescent="0.25">
      <c r="A872" s="15"/>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5.75" hidden="1" customHeight="1" x14ac:dyDescent="0.25">
      <c r="A873" s="15"/>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5.75" hidden="1" customHeight="1" x14ac:dyDescent="0.25">
      <c r="A874" s="15"/>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5.75" hidden="1" customHeight="1" x14ac:dyDescent="0.25">
      <c r="A875" s="15"/>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5.75" hidden="1" customHeight="1" x14ac:dyDescent="0.25">
      <c r="A876" s="15"/>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5.75" hidden="1" customHeight="1" x14ac:dyDescent="0.25">
      <c r="A877" s="15"/>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5.75" hidden="1" customHeight="1" x14ac:dyDescent="0.25">
      <c r="A878" s="15"/>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5.75" hidden="1" customHeight="1" x14ac:dyDescent="0.25">
      <c r="A879" s="15"/>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5.75" hidden="1" customHeight="1" x14ac:dyDescent="0.25">
      <c r="A880" s="15"/>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5.75" hidden="1" customHeight="1" x14ac:dyDescent="0.25">
      <c r="A881" s="15"/>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5.75" hidden="1" customHeight="1" x14ac:dyDescent="0.25">
      <c r="A882" s="15"/>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5.75" hidden="1" customHeight="1" x14ac:dyDescent="0.25">
      <c r="A883" s="15"/>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5.75" hidden="1" customHeight="1" x14ac:dyDescent="0.25">
      <c r="A884" s="15"/>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5.75" hidden="1" customHeight="1" x14ac:dyDescent="0.25">
      <c r="A885" s="15"/>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5.75" hidden="1" customHeight="1" x14ac:dyDescent="0.25">
      <c r="A886" s="15"/>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5.75" hidden="1" customHeight="1" x14ac:dyDescent="0.25">
      <c r="A887" s="15"/>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5.75" hidden="1" customHeight="1" x14ac:dyDescent="0.25">
      <c r="A888" s="15"/>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5.75" hidden="1" customHeight="1" x14ac:dyDescent="0.25">
      <c r="A889" s="15"/>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5.75" hidden="1" customHeight="1" x14ac:dyDescent="0.25">
      <c r="A890" s="15"/>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5.75" hidden="1" customHeight="1" x14ac:dyDescent="0.25">
      <c r="A891" s="15"/>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5.75" hidden="1" customHeight="1" x14ac:dyDescent="0.25">
      <c r="A892" s="15"/>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5.75" hidden="1" customHeight="1" x14ac:dyDescent="0.25">
      <c r="A893" s="15"/>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5.75" hidden="1" customHeight="1" x14ac:dyDescent="0.25">
      <c r="A894" s="15"/>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5.75" hidden="1" customHeight="1" x14ac:dyDescent="0.25">
      <c r="A895" s="15"/>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5.75" hidden="1" customHeight="1" x14ac:dyDescent="0.25">
      <c r="A896" s="15"/>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5.75" hidden="1" customHeight="1" x14ac:dyDescent="0.25">
      <c r="A897" s="15"/>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5.75" hidden="1" customHeight="1" x14ac:dyDescent="0.25">
      <c r="A898" s="15"/>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5.75" hidden="1" customHeight="1" x14ac:dyDescent="0.25">
      <c r="A899" s="15"/>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5.75" hidden="1" customHeight="1" x14ac:dyDescent="0.25">
      <c r="A900" s="15"/>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5.75" hidden="1" customHeight="1" x14ac:dyDescent="0.25">
      <c r="A901" s="15"/>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5.75" hidden="1" customHeight="1" x14ac:dyDescent="0.25">
      <c r="A902" s="15"/>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5.75" hidden="1" customHeight="1" x14ac:dyDescent="0.25">
      <c r="A903" s="15"/>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5.75" hidden="1" customHeight="1" x14ac:dyDescent="0.25">
      <c r="A904" s="15"/>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5.75" hidden="1" customHeight="1" x14ac:dyDescent="0.25">
      <c r="A905" s="15"/>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5.75" hidden="1" customHeight="1" x14ac:dyDescent="0.25">
      <c r="A906" s="15"/>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5.75" hidden="1" customHeight="1" x14ac:dyDescent="0.25">
      <c r="A907" s="15"/>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5.75" hidden="1" customHeight="1" x14ac:dyDescent="0.25">
      <c r="A908" s="15"/>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5.75" hidden="1" customHeight="1" x14ac:dyDescent="0.25">
      <c r="A909" s="15"/>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5.75" hidden="1" customHeight="1" x14ac:dyDescent="0.25">
      <c r="A910" s="15"/>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5.75" hidden="1" customHeight="1" x14ac:dyDescent="0.25">
      <c r="A911" s="15"/>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5.75" hidden="1" customHeight="1" x14ac:dyDescent="0.25">
      <c r="A912" s="15"/>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5.75" hidden="1" customHeight="1" x14ac:dyDescent="0.25">
      <c r="A913" s="15"/>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5.75" hidden="1" customHeight="1" x14ac:dyDescent="0.25">
      <c r="A914" s="15"/>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5.75" hidden="1" customHeight="1" x14ac:dyDescent="0.25">
      <c r="A915" s="15"/>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5.75" hidden="1" customHeight="1" x14ac:dyDescent="0.25">
      <c r="A916" s="15"/>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5.75" hidden="1" customHeight="1" x14ac:dyDescent="0.25">
      <c r="A917" s="15"/>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5.75" hidden="1" customHeight="1" x14ac:dyDescent="0.25">
      <c r="A918" s="15"/>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5.75" hidden="1" customHeight="1" x14ac:dyDescent="0.25">
      <c r="A919" s="15"/>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5.75" hidden="1" customHeight="1" x14ac:dyDescent="0.25">
      <c r="A920" s="15"/>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5.75" hidden="1" customHeight="1" x14ac:dyDescent="0.25">
      <c r="A921" s="15"/>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5.75" hidden="1" customHeight="1" x14ac:dyDescent="0.25">
      <c r="A922" s="15"/>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5.75" hidden="1" customHeight="1" x14ac:dyDescent="0.25">
      <c r="A923" s="15"/>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5.75" hidden="1" customHeight="1" x14ac:dyDescent="0.25">
      <c r="A924" s="15"/>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5.75" hidden="1" customHeight="1" x14ac:dyDescent="0.25">
      <c r="A925" s="15"/>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5.75" hidden="1" customHeight="1" x14ac:dyDescent="0.25">
      <c r="A926" s="15"/>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5.75" hidden="1" customHeight="1" x14ac:dyDescent="0.25">
      <c r="A927" s="15"/>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5.75" hidden="1" customHeight="1" x14ac:dyDescent="0.25">
      <c r="A928" s="15"/>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5.75" hidden="1" customHeight="1" x14ac:dyDescent="0.25">
      <c r="A929" s="15"/>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5.75" hidden="1" customHeight="1" x14ac:dyDescent="0.25">
      <c r="A930" s="15"/>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5.75" hidden="1" customHeight="1" x14ac:dyDescent="0.25">
      <c r="A931" s="15"/>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5.75" hidden="1" customHeight="1" x14ac:dyDescent="0.25">
      <c r="A932" s="15"/>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5.75" hidden="1" customHeight="1" x14ac:dyDescent="0.25">
      <c r="A933" s="15"/>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5.75" hidden="1" customHeight="1" x14ac:dyDescent="0.25">
      <c r="A934" s="15"/>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5.75" hidden="1" customHeight="1" x14ac:dyDescent="0.25">
      <c r="A935" s="15"/>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5.75" hidden="1" customHeight="1" x14ac:dyDescent="0.25">
      <c r="A936" s="15"/>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5.75" hidden="1" customHeight="1" x14ac:dyDescent="0.25">
      <c r="A937" s="15"/>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5.75" hidden="1" customHeight="1" x14ac:dyDescent="0.25">
      <c r="A938" s="15"/>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5.75" hidden="1" customHeight="1" x14ac:dyDescent="0.25">
      <c r="A939" s="15"/>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5.75" hidden="1" customHeight="1" x14ac:dyDescent="0.25">
      <c r="A940" s="15"/>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5.75" hidden="1" customHeight="1" x14ac:dyDescent="0.25">
      <c r="A941" s="15"/>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5.75" hidden="1" customHeight="1" x14ac:dyDescent="0.25">
      <c r="A942" s="15"/>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5.75" hidden="1" customHeight="1" x14ac:dyDescent="0.25">
      <c r="A943" s="15"/>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5.75" hidden="1" customHeight="1" x14ac:dyDescent="0.25">
      <c r="A944" s="15"/>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5.75" hidden="1" customHeight="1" x14ac:dyDescent="0.25">
      <c r="A945" s="15"/>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5.75" hidden="1" customHeight="1" x14ac:dyDescent="0.25">
      <c r="A946" s="15"/>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5.75" hidden="1" customHeight="1" x14ac:dyDescent="0.25">
      <c r="A947" s="15"/>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5.75" hidden="1" customHeight="1" x14ac:dyDescent="0.25">
      <c r="A948" s="15"/>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5.75" hidden="1" customHeight="1" x14ac:dyDescent="0.25">
      <c r="A949" s="15"/>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5.75" hidden="1" customHeight="1" x14ac:dyDescent="0.25">
      <c r="A950" s="15"/>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5.75" hidden="1" customHeight="1" x14ac:dyDescent="0.25">
      <c r="A951" s="15"/>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5.75" hidden="1" customHeight="1" x14ac:dyDescent="0.25">
      <c r="A952" s="15"/>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5.75" hidden="1" customHeight="1" x14ac:dyDescent="0.25">
      <c r="A953" s="15"/>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5.75" hidden="1" customHeight="1" x14ac:dyDescent="0.25">
      <c r="A954" s="15"/>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5.75" hidden="1" customHeight="1" x14ac:dyDescent="0.25">
      <c r="A955" s="15"/>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5.75" hidden="1" customHeight="1" x14ac:dyDescent="0.25">
      <c r="A956" s="15"/>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5.75" hidden="1" customHeight="1" x14ac:dyDescent="0.25">
      <c r="A957" s="15"/>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5.75" hidden="1" customHeight="1" x14ac:dyDescent="0.25">
      <c r="A958" s="15"/>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5.75" hidden="1" customHeight="1" x14ac:dyDescent="0.25">
      <c r="A959" s="15"/>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5.75" hidden="1" customHeight="1" x14ac:dyDescent="0.25">
      <c r="A960" s="15"/>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5.75" hidden="1" customHeight="1" x14ac:dyDescent="0.25">
      <c r="A961" s="15"/>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5.75" hidden="1" customHeight="1" x14ac:dyDescent="0.25">
      <c r="A962" s="15"/>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5.75" hidden="1" customHeight="1" x14ac:dyDescent="0.25">
      <c r="A963" s="15"/>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5.75" hidden="1" customHeight="1" x14ac:dyDescent="0.25">
      <c r="A964" s="15"/>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5.75" hidden="1" customHeight="1" x14ac:dyDescent="0.25">
      <c r="A965" s="15"/>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5.75" hidden="1" customHeight="1" x14ac:dyDescent="0.25">
      <c r="A966" s="15"/>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5.75" hidden="1" customHeight="1" x14ac:dyDescent="0.25">
      <c r="A967" s="15"/>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5.75" hidden="1" customHeight="1" x14ac:dyDescent="0.25">
      <c r="A968" s="15"/>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5.75" hidden="1" customHeight="1" x14ac:dyDescent="0.25">
      <c r="A969" s="15"/>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5.75" hidden="1" customHeight="1" x14ac:dyDescent="0.25">
      <c r="A970" s="15"/>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5.75" hidden="1" customHeight="1" x14ac:dyDescent="0.25">
      <c r="A971" s="15"/>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5.75" hidden="1" customHeight="1" x14ac:dyDescent="0.25">
      <c r="A972" s="15"/>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5.75" hidden="1" customHeight="1" x14ac:dyDescent="0.25">
      <c r="A973" s="15"/>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5.75" hidden="1" customHeight="1" x14ac:dyDescent="0.25">
      <c r="A974" s="15"/>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5.75" hidden="1" customHeight="1" x14ac:dyDescent="0.25">
      <c r="A975" s="15"/>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5.75" hidden="1" customHeight="1" x14ac:dyDescent="0.25">
      <c r="A976" s="15"/>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5.75" hidden="1" customHeight="1" x14ac:dyDescent="0.25">
      <c r="A977" s="15"/>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5.75" hidden="1" customHeight="1" x14ac:dyDescent="0.25">
      <c r="A978" s="15"/>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5.75" hidden="1" customHeight="1" x14ac:dyDescent="0.25">
      <c r="A979" s="15"/>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5.75" hidden="1" customHeight="1" x14ac:dyDescent="0.25">
      <c r="A980" s="15"/>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5.75" hidden="1" customHeight="1" x14ac:dyDescent="0.25">
      <c r="A981" s="15"/>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5.75" hidden="1" customHeight="1" x14ac:dyDescent="0.25">
      <c r="A982" s="15"/>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5.75" hidden="1" customHeight="1" x14ac:dyDescent="0.25">
      <c r="A983" s="15"/>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5.75" hidden="1" customHeight="1" x14ac:dyDescent="0.25">
      <c r="A984" s="15"/>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5.75" hidden="1" customHeight="1" x14ac:dyDescent="0.25">
      <c r="A985" s="15"/>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5.75" hidden="1" customHeight="1" x14ac:dyDescent="0.25">
      <c r="A986" s="15"/>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5.75" hidden="1" customHeight="1" x14ac:dyDescent="0.25">
      <c r="A987" s="15"/>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5.75" hidden="1" customHeight="1" x14ac:dyDescent="0.25">
      <c r="A988" s="15"/>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5.75" hidden="1" customHeight="1" x14ac:dyDescent="0.25">
      <c r="A989" s="15"/>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5.75" hidden="1" customHeight="1" x14ac:dyDescent="0.25">
      <c r="A990" s="15"/>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5.75" hidden="1" customHeight="1" x14ac:dyDescent="0.25">
      <c r="A991" s="15"/>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5.75" hidden="1" customHeight="1" x14ac:dyDescent="0.25">
      <c r="A992" s="15"/>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5.75" hidden="1" customHeight="1" x14ac:dyDescent="0.25">
      <c r="A993" s="15"/>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5.75" hidden="1" customHeight="1" x14ac:dyDescent="0.25">
      <c r="A994" s="15"/>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5.75" hidden="1" customHeight="1" x14ac:dyDescent="0.25">
      <c r="A995" s="15"/>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5.75" hidden="1" customHeight="1" x14ac:dyDescent="0.25">
      <c r="A996" s="15"/>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5.75" hidden="1" customHeight="1" x14ac:dyDescent="0.25">
      <c r="A997" s="15"/>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5.75" hidden="1" customHeight="1" x14ac:dyDescent="0.25">
      <c r="A998" s="15"/>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5.75" hidden="1" customHeight="1" x14ac:dyDescent="0.25">
      <c r="A999" s="15"/>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5.75" hidden="1" customHeight="1" x14ac:dyDescent="0.25">
      <c r="A1000" s="15"/>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2">
    <cfRule type="expression" dxfId="7" priority="1">
      <formula>AND(F21&gt;=15,F21&lt;=25)</formula>
    </cfRule>
  </conditionalFormatting>
  <conditionalFormatting sqref="F21:F22">
    <cfRule type="expression" dxfId="6" priority="2">
      <formula>AND(F21&gt;=9,F21&lt;=12)</formula>
    </cfRule>
  </conditionalFormatting>
  <conditionalFormatting sqref="F21:F22">
    <cfRule type="expression" dxfId="5" priority="3">
      <formula>AND(F21&gt;=3,F21&lt;=8)</formula>
    </cfRule>
  </conditionalFormatting>
  <conditionalFormatting sqref="F21:F22">
    <cfRule type="expression" dxfId="4" priority="4">
      <formula>AND(F21&gt;=1,F21&lt;=2)</formula>
    </cfRule>
  </conditionalFormatting>
  <conditionalFormatting sqref="F23:F27">
    <cfRule type="expression" dxfId="3" priority="5">
      <formula>AND(F23&gt;=15,F23&lt;=25)</formula>
    </cfRule>
  </conditionalFormatting>
  <conditionalFormatting sqref="F23:F27">
    <cfRule type="expression" dxfId="2" priority="6">
      <formula>AND(F23&gt;=9,F23&lt;=12)</formula>
    </cfRule>
  </conditionalFormatting>
  <conditionalFormatting sqref="F23:F27">
    <cfRule type="expression" dxfId="1" priority="7">
      <formula>AND(F23&gt;=3,F23&lt;=8)</formula>
    </cfRule>
  </conditionalFormatting>
  <conditionalFormatting sqref="F23:F27">
    <cfRule type="expression" dxfId="0" priority="8">
      <formula>AND(F23&gt;=1,F23&lt;=2)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E23:E27</xm:sqref>
        </x14:dataValidation>
        <x14:dataValidation type="list" allowBlank="1" showErrorMessage="1">
          <x14:formula1>
            <xm:f>'Anexo Tabla Riesgos'!$D$9:$D$13</xm:f>
          </x14:formula1>
          <xm:sqref>D23:D27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