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KoqLzAil2baDv575mAa9EVfAn48Z2xIcG77JZG5gEwA="/>
    </ext>
  </extLst>
</workbook>
</file>

<file path=xl/calcChain.xml><?xml version="1.0" encoding="utf-8"?>
<calcChain xmlns="http://schemas.openxmlformats.org/spreadsheetml/2006/main">
  <c r="D78" i="4" l="1"/>
  <c r="D69" i="4"/>
  <c r="D60" i="4"/>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c r="F21" i="8" a="1"/>
  <c r="F21" i="8" s="1"/>
  <c r="M28" i="8" s="1"/>
  <c r="C18" i="8"/>
  <c r="D13" i="8"/>
  <c r="D11" i="8"/>
  <c r="D9" i="8"/>
  <c r="D13" i="7"/>
  <c r="D11" i="7"/>
  <c r="D9" i="7"/>
  <c r="D13" i="6"/>
  <c r="D11" i="6"/>
  <c r="D9" i="6"/>
  <c r="H182" i="5"/>
  <c r="B182" i="5"/>
  <c r="H181" i="5"/>
  <c r="B167" i="5"/>
  <c r="B166" i="5"/>
  <c r="B181" i="5" s="1"/>
  <c r="B165" i="5"/>
  <c r="B180" i="5" s="1"/>
  <c r="B164" i="5"/>
  <c r="B179" i="5" s="1"/>
  <c r="B163" i="5"/>
  <c r="B178" i="5" s="1"/>
  <c r="B150" i="5"/>
  <c r="B149" i="5"/>
  <c r="B148" i="5"/>
  <c r="B147" i="5"/>
  <c r="B146" i="5"/>
  <c r="B133" i="5"/>
  <c r="B132" i="5"/>
  <c r="D131" i="5"/>
  <c r="D148" i="5" s="1"/>
  <c r="B131" i="5"/>
  <c r="D130" i="5"/>
  <c r="D147" i="5" s="1"/>
  <c r="D164" i="5" s="1"/>
  <c r="B130" i="5"/>
  <c r="D129" i="5"/>
  <c r="B129" i="5"/>
  <c r="D118" i="5"/>
  <c r="B117" i="5"/>
  <c r="B116" i="5"/>
  <c r="B115" i="5"/>
  <c r="B114" i="5"/>
  <c r="B113" i="5"/>
  <c r="E102" i="5"/>
  <c r="F101" i="5"/>
  <c r="G101" i="5" s="1"/>
  <c r="F100" i="5"/>
  <c r="F99" i="5"/>
  <c r="F98" i="5"/>
  <c r="G98" i="5" s="1"/>
  <c r="H98" i="5" s="1"/>
  <c r="I98" i="5" s="1"/>
  <c r="B98" i="5"/>
  <c r="B99" i="5" s="1"/>
  <c r="B100" i="5" s="1"/>
  <c r="B101" i="5" s="1"/>
  <c r="F97" i="5"/>
  <c r="F96" i="5"/>
  <c r="G96" i="5" s="1"/>
  <c r="F95" i="5"/>
  <c r="F94" i="5"/>
  <c r="G94" i="5" s="1"/>
  <c r="F93" i="5"/>
  <c r="B92" i="5"/>
  <c r="E85" i="5"/>
  <c r="C116" i="5" s="1"/>
  <c r="F84" i="5"/>
  <c r="G84" i="5" s="1"/>
  <c r="H84" i="5" s="1"/>
  <c r="F83" i="5"/>
  <c r="G83" i="5" s="1"/>
  <c r="F82" i="5"/>
  <c r="G82" i="5" s="1"/>
  <c r="F81" i="5"/>
  <c r="B81" i="5"/>
  <c r="B82" i="5" s="1"/>
  <c r="B83" i="5" s="1"/>
  <c r="B84" i="5" s="1"/>
  <c r="F80" i="5"/>
  <c r="F79" i="5"/>
  <c r="G79" i="5" s="1"/>
  <c r="H79" i="5" s="1"/>
  <c r="F78" i="5"/>
  <c r="F77" i="5"/>
  <c r="G77" i="5" s="1"/>
  <c r="H77" i="5" s="1"/>
  <c r="F76" i="5"/>
  <c r="B75" i="5"/>
  <c r="F68" i="5"/>
  <c r="F67" i="5"/>
  <c r="G67" i="5" s="1"/>
  <c r="H67" i="5" s="1"/>
  <c r="I67" i="5" s="1"/>
  <c r="F66" i="5"/>
  <c r="F65" i="5"/>
  <c r="G65" i="5" s="1"/>
  <c r="B65" i="5"/>
  <c r="B66" i="5" s="1"/>
  <c r="B67" i="5" s="1"/>
  <c r="B68" i="5" s="1"/>
  <c r="F64" i="5"/>
  <c r="G64" i="5" s="1"/>
  <c r="F63" i="5"/>
  <c r="F62" i="5"/>
  <c r="G62" i="5" s="1"/>
  <c r="F61" i="5"/>
  <c r="F60" i="5"/>
  <c r="E60" i="5"/>
  <c r="E69" i="5" s="1"/>
  <c r="C115" i="5" s="1"/>
  <c r="B59" i="5"/>
  <c r="E54" i="5"/>
  <c r="C114" i="5" s="1"/>
  <c r="F53" i="5"/>
  <c r="G53" i="5" s="1"/>
  <c r="F52" i="5"/>
  <c r="G52" i="5" s="1"/>
  <c r="H52" i="5" s="1"/>
  <c r="I52" i="5" s="1"/>
  <c r="F51" i="5"/>
  <c r="G51" i="5" s="1"/>
  <c r="F50" i="5"/>
  <c r="G50" i="5" s="1"/>
  <c r="H50" i="5" s="1"/>
  <c r="I50" i="5" s="1"/>
  <c r="F49" i="5"/>
  <c r="G49" i="5" s="1"/>
  <c r="G48" i="5"/>
  <c r="H48" i="5" s="1"/>
  <c r="I48" i="5" s="1"/>
  <c r="F48" i="5"/>
  <c r="F47" i="5"/>
  <c r="G47" i="5" s="1"/>
  <c r="F46" i="5"/>
  <c r="G46" i="5" s="1"/>
  <c r="H46" i="5" s="1"/>
  <c r="I46" i="5" s="1"/>
  <c r="F45" i="5"/>
  <c r="G45" i="5" s="1"/>
  <c r="B44" i="5"/>
  <c r="E39" i="5"/>
  <c r="C113" i="5" s="1"/>
  <c r="E113" i="5" s="1"/>
  <c r="J178" i="5" s="1"/>
  <c r="F38" i="5"/>
  <c r="F37" i="5"/>
  <c r="G37" i="5" s="1"/>
  <c r="H37" i="5" s="1"/>
  <c r="I37" i="5" s="1"/>
  <c r="F36" i="5"/>
  <c r="F35" i="5"/>
  <c r="G35" i="5" s="1"/>
  <c r="H35" i="5" s="1"/>
  <c r="I35" i="5" s="1"/>
  <c r="F34" i="5"/>
  <c r="F33" i="5"/>
  <c r="G33" i="5" s="1"/>
  <c r="H33" i="5" s="1"/>
  <c r="I33" i="5" s="1"/>
  <c r="F32" i="5"/>
  <c r="G31" i="5"/>
  <c r="H31" i="5" s="1"/>
  <c r="I31" i="5" s="1"/>
  <c r="F31" i="5"/>
  <c r="F30" i="5"/>
  <c r="B29" i="5"/>
  <c r="C13" i="5"/>
  <c r="C11" i="5"/>
  <c r="C9" i="5"/>
  <c r="D96" i="4"/>
  <c r="D87" i="4"/>
  <c r="D57"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F69" i="5" l="1"/>
  <c r="C131" i="5" s="1"/>
  <c r="D134" i="5"/>
  <c r="G54" i="5"/>
  <c r="C147" i="5" s="1"/>
  <c r="E147" i="5" s="1"/>
  <c r="L179" i="5" s="1"/>
  <c r="I77" i="5"/>
  <c r="F39" i="5"/>
  <c r="C129" i="5" s="1"/>
  <c r="I79" i="5"/>
  <c r="F54" i="5"/>
  <c r="C130" i="5" s="1"/>
  <c r="D179" i="5" s="1"/>
  <c r="G66" i="5"/>
  <c r="H66" i="5" s="1"/>
  <c r="H179" i="5"/>
  <c r="I84" i="5"/>
  <c r="H64" i="5"/>
  <c r="I64" i="5" s="1"/>
  <c r="E115" i="5"/>
  <c r="C180" i="5"/>
  <c r="E114" i="5"/>
  <c r="C179" i="5"/>
  <c r="D165" i="5"/>
  <c r="H180" i="5" s="1"/>
  <c r="H82" i="5"/>
  <c r="I82" i="5" s="1"/>
  <c r="H94" i="5"/>
  <c r="I94" i="5" s="1"/>
  <c r="H62" i="5"/>
  <c r="I62" i="5" s="1"/>
  <c r="H96" i="5"/>
  <c r="I96" i="5" s="1"/>
  <c r="H101" i="5"/>
  <c r="I101" i="5" s="1"/>
  <c r="C181" i="5"/>
  <c r="G32" i="5"/>
  <c r="H32" i="5" s="1"/>
  <c r="G34" i="5"/>
  <c r="H34" i="5" s="1"/>
  <c r="G38" i="5"/>
  <c r="H38" i="5" s="1"/>
  <c r="G81" i="5"/>
  <c r="H81" i="5" s="1"/>
  <c r="G100" i="5"/>
  <c r="H100" i="5" s="1"/>
  <c r="E116" i="5"/>
  <c r="G61" i="5"/>
  <c r="H61" i="5" s="1"/>
  <c r="G63" i="5"/>
  <c r="H63" i="5" s="1"/>
  <c r="G68" i="5"/>
  <c r="H68" i="5" s="1"/>
  <c r="G93" i="5"/>
  <c r="G95" i="5"/>
  <c r="H95" i="5" s="1"/>
  <c r="G97" i="5"/>
  <c r="H97" i="5" s="1"/>
  <c r="F102" i="5"/>
  <c r="C133" i="5" s="1"/>
  <c r="G30" i="5"/>
  <c r="G36" i="5"/>
  <c r="H36" i="5" s="1"/>
  <c r="C117" i="5"/>
  <c r="C178" i="5"/>
  <c r="H45" i="5"/>
  <c r="I45" i="5" s="1"/>
  <c r="H47" i="5"/>
  <c r="I47" i="5" s="1"/>
  <c r="H49" i="5"/>
  <c r="I49" i="5" s="1"/>
  <c r="H51" i="5"/>
  <c r="I51" i="5" s="1"/>
  <c r="H53" i="5"/>
  <c r="I53" i="5" s="1"/>
  <c r="H65" i="5"/>
  <c r="I65" i="5" s="1"/>
  <c r="G76" i="5"/>
  <c r="G78" i="5"/>
  <c r="H78" i="5" s="1"/>
  <c r="G80" i="5"/>
  <c r="H80" i="5" s="1"/>
  <c r="H83" i="5"/>
  <c r="I83" i="5" s="1"/>
  <c r="F85" i="5"/>
  <c r="C132" i="5" s="1"/>
  <c r="G99" i="5"/>
  <c r="H99" i="5" s="1"/>
  <c r="D146" i="5"/>
  <c r="G60" i="5"/>
  <c r="E130" i="5" l="1"/>
  <c r="K179" i="5" s="1"/>
  <c r="E179" i="5"/>
  <c r="E132" i="5"/>
  <c r="K181" i="5" s="1"/>
  <c r="D181" i="5"/>
  <c r="I61" i="5"/>
  <c r="I66" i="5"/>
  <c r="J181" i="5"/>
  <c r="D182" i="5"/>
  <c r="E133" i="5"/>
  <c r="K182" i="5" s="1"/>
  <c r="I95" i="5"/>
  <c r="J180" i="5"/>
  <c r="G85" i="5"/>
  <c r="C149" i="5" s="1"/>
  <c r="H76" i="5"/>
  <c r="H85" i="5" s="1"/>
  <c r="C166" i="5" s="1"/>
  <c r="E117" i="5"/>
  <c r="E118" i="5" s="1"/>
  <c r="C182" i="5"/>
  <c r="G102" i="5"/>
  <c r="C150" i="5" s="1"/>
  <c r="H93" i="5"/>
  <c r="H102" i="5" s="1"/>
  <c r="C167" i="5" s="1"/>
  <c r="I38" i="5"/>
  <c r="I93" i="5"/>
  <c r="I68" i="5"/>
  <c r="I100" i="5"/>
  <c r="E131" i="5"/>
  <c r="K180" i="5" s="1"/>
  <c r="D180" i="5"/>
  <c r="I76" i="5"/>
  <c r="J179" i="5"/>
  <c r="I97" i="5"/>
  <c r="D151" i="5"/>
  <c r="D163" i="5"/>
  <c r="D168" i="5" s="1"/>
  <c r="I32" i="5"/>
  <c r="I81" i="5"/>
  <c r="I63" i="5"/>
  <c r="I36" i="5"/>
  <c r="G69" i="5"/>
  <c r="H60" i="5"/>
  <c r="H69" i="5" s="1"/>
  <c r="C165" i="5" s="1"/>
  <c r="G39" i="5"/>
  <c r="H30" i="5"/>
  <c r="I99" i="5"/>
  <c r="E129" i="5"/>
  <c r="D178" i="5"/>
  <c r="C134" i="5"/>
  <c r="D135" i="5" s="1"/>
  <c r="C118" i="5"/>
  <c r="D119" i="5" s="1"/>
  <c r="H54" i="5"/>
  <c r="I78" i="5"/>
  <c r="I80" i="5"/>
  <c r="I34" i="5"/>
  <c r="I85" i="5" l="1"/>
  <c r="C183" i="5"/>
  <c r="E119" i="5"/>
  <c r="C120" i="5" s="1"/>
  <c r="E182" i="5"/>
  <c r="E150" i="5"/>
  <c r="L182" i="5" s="1"/>
  <c r="I102" i="5"/>
  <c r="H39" i="5"/>
  <c r="C163" i="5" s="1"/>
  <c r="I30" i="5"/>
  <c r="C146" i="5"/>
  <c r="I39" i="5"/>
  <c r="H178" i="5"/>
  <c r="H183" i="5" s="1"/>
  <c r="F180" i="5"/>
  <c r="E165" i="5"/>
  <c r="M180" i="5" s="1"/>
  <c r="I60" i="5"/>
  <c r="E181" i="5"/>
  <c r="E149" i="5"/>
  <c r="E166" i="5"/>
  <c r="M181" i="5" s="1"/>
  <c r="F181" i="5"/>
  <c r="D183" i="5"/>
  <c r="C164" i="5"/>
  <c r="I54" i="5"/>
  <c r="J182" i="5"/>
  <c r="J183" i="5" s="1"/>
  <c r="C148" i="5"/>
  <c r="I69" i="5"/>
  <c r="E134" i="5"/>
  <c r="E135" i="5" s="1"/>
  <c r="C136" i="5" s="1"/>
  <c r="K178" i="5"/>
  <c r="K183" i="5" s="1"/>
  <c r="F182" i="5"/>
  <c r="E167" i="5"/>
  <c r="M182" i="5" s="1"/>
  <c r="G182" i="5" l="1"/>
  <c r="G181" i="5"/>
  <c r="E178" i="5"/>
  <c r="E146" i="5"/>
  <c r="C151" i="5"/>
  <c r="D152" i="5" s="1"/>
  <c r="F179" i="5"/>
  <c r="G179" i="5" s="1"/>
  <c r="E164" i="5"/>
  <c r="E180" i="5"/>
  <c r="G180" i="5" s="1"/>
  <c r="E148" i="5"/>
  <c r="F178" i="5"/>
  <c r="E163" i="5"/>
  <c r="C168" i="5"/>
  <c r="D169" i="5" s="1"/>
  <c r="I182" i="5"/>
  <c r="L181" i="5"/>
  <c r="I181" i="5"/>
  <c r="E183" i="5" l="1"/>
  <c r="G178" i="5"/>
  <c r="G183" i="5"/>
  <c r="H184" i="5" s="1"/>
  <c r="M179" i="5"/>
  <c r="I179" i="5"/>
  <c r="E168" i="5"/>
  <c r="E169" i="5" s="1"/>
  <c r="C170" i="5" s="1"/>
  <c r="M178" i="5"/>
  <c r="F183" i="5"/>
  <c r="E151" i="5"/>
  <c r="E152" i="5" s="1"/>
  <c r="C153" i="5" s="1"/>
  <c r="L178" i="5"/>
  <c r="I178" i="5"/>
  <c r="L180" i="5"/>
  <c r="I180" i="5"/>
  <c r="M183" i="5" l="1"/>
  <c r="L183" i="5"/>
  <c r="I183" i="5"/>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ID#AAABkBWh1XE
Usuario UTP    (2025-05-23 21:17:04)
2018 - 2.4
2019 - 2.42</t>
        </r>
      </text>
    </comment>
    <comment ref="H4" authorId="0" shapeId="0">
      <text>
        <r>
          <rPr>
            <sz val="11"/>
            <color theme="1"/>
            <rFont val="Calibri"/>
            <family val="2"/>
            <scheme val="minor"/>
          </rPr>
          <t>======
ID#AAABkBWh1W8
Usuario UTP    (2025-05-23 21:17:04)
Siempre el 90%</t>
        </r>
      </text>
    </comment>
    <comment ref="H5" authorId="0" shapeId="0">
      <text>
        <r>
          <rPr>
            <sz val="11"/>
            <color theme="1"/>
            <rFont val="Calibri"/>
            <family val="2"/>
            <scheme val="minor"/>
          </rPr>
          <t>======
ID#AAABkBWh1XA
Usuario UTP    (2025-05-23 21:17:04)
2018 - 82%
2019 - 84%</t>
        </r>
      </text>
    </comment>
    <comment ref="H18" authorId="0" shapeId="0">
      <text>
        <r>
          <rPr>
            <sz val="11"/>
            <color theme="1"/>
            <rFont val="Calibri"/>
            <family val="2"/>
            <scheme val="minor"/>
          </rPr>
          <t>======
ID#AAABkBWh1W4
Usuario UTP    (2025-05-23 21:17:04)
2018 - 78%
2019 - 79%</t>
        </r>
      </text>
    </comment>
  </commentList>
  <extLst>
    <ext xmlns:r="http://schemas.openxmlformats.org/officeDocument/2006/relationships" uri="GoogleSheetsCustomDataVersion2">
      <go:sheetsCustomData xmlns:go="http://customooxmlschemas.google.com/" r:id="rId1" roundtripDataSignature="AMtx7mjVkPMVwHFiwC6t36GVqnROuWmZDQ=="/>
    </ext>
  </extLst>
</comments>
</file>

<file path=xl/sharedStrings.xml><?xml version="1.0" encoding="utf-8"?>
<sst xmlns="http://schemas.openxmlformats.org/spreadsheetml/2006/main" count="2147" uniqueCount="1255">
  <si>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</si>
  <si>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</si>
  <si>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</si>
  <si>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</si>
  <si>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</si>
  <si>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</si>
  <si>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</si>
  <si>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</si>
  <si>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</si>
  <si>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</si>
  <si>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</si>
  <si>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</si>
  <si>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</si>
  <si>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</si>
  <si>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</si>
  <si>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</si>
  <si>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Formación Vivencial</t>
  </si>
  <si>
    <t>Procesos asociados 
(Sistema Integral de Gestión)</t>
  </si>
  <si>
    <t>De apoyo - Bienestar Institucional</t>
  </si>
  <si>
    <t>Misionales - Docencia</t>
  </si>
  <si>
    <t>Misionales - Extensión y proyección social</t>
  </si>
  <si>
    <t>Factores de calidad institucional a los que apunta el proyecto</t>
  </si>
  <si>
    <t>2. Estudiantes</t>
  </si>
  <si>
    <t>Características relacionadas</t>
  </si>
  <si>
    <t>4. Deberes y derechos de los estudiantes.</t>
  </si>
  <si>
    <t>5. Admisión y permanencia de estudiantes.</t>
  </si>
  <si>
    <t>6. Sistemas de estímulos y créditos para estudiantes.</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</si>
  <si>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</si>
  <si>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</si>
  <si>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</si>
  <si>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</si>
  <si>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</si>
  <si>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</si>
  <si>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</si>
  <si>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Estándares de calidad (Modelo de acreditación internacional Sello Sofía)</t>
  </si>
  <si>
    <t>4. Recursos materiales y servicios</t>
  </si>
  <si>
    <t>Criterios relacionados</t>
  </si>
  <si>
    <t>11. Servicios de apoyo al aprendizaje y al bienestar del estudiantado (Biblioteca, inserción laboral, idiomas, becas, …)</t>
  </si>
  <si>
    <t xml:space="preserve">Otras instancias o dependencias participantes </t>
  </si>
  <si>
    <t>Egresados, jubilados, Comunidad externa, Vicerrectorías (Administrativa, académica, investigación, Facultad Ciencias de la salud, Ciencias de la educación, Gestión de servicios institucionales.</t>
  </si>
  <si>
    <t>Actores o entidades externas a la UTP que participan en el proyecto</t>
  </si>
  <si>
    <t>Programas a los cuales le aporta indirectamente el proyecto</t>
  </si>
  <si>
    <t>Gestión curricular</t>
  </si>
  <si>
    <t>Gestión de egresados</t>
  </si>
  <si>
    <t>Acceso, inserción y acompañamiento estudiantil</t>
  </si>
  <si>
    <t>Internacionalización integral de la Universidad</t>
  </si>
  <si>
    <t>Consolidación de la investigación institucional con impacto en la sociedad y reconocimiento nacional e internacional a través de la generación de conocimiento y la creación artística</t>
  </si>
  <si>
    <t>Objetivos de Desarrollo Sostenible (ODS) a los cuales le aporta el proyecto</t>
  </si>
  <si>
    <t>Objetivo</t>
  </si>
  <si>
    <t>Descripción de la manera como aporta:</t>
  </si>
  <si>
    <t>3. Garantizar una vida sana y promover el bienestar para todos en todas las edades</t>
  </si>
  <si>
    <t>Mediante la práctica, el fomento y la inclusión de la cultura y el deporte y la garantía de espacios propicios para su desarrollo, en las actividades de la comunidad universitaria y ciudadanía en general.</t>
  </si>
  <si>
    <t>4. Garantizar una educación inclusiva, equitativa y de calidad y promover oportunidades de aprendizaje durante toda la vida para todos</t>
  </si>
  <si>
    <t>Las actividades de formación cultural y deportiva, así como el deporte competitivo, como parte de una programación permanente está dirigida a todos los estamentos sin distingo de edades, étnicas, religiosas, de género, políticas, inclusivas en género y culturales, garantizando la integración de las capacidades y habilidades como una única comunidad con capacidad de acción colectiva.; el deporte en todas sus manifestaciones en los procesos de formación vivencial.</t>
  </si>
  <si>
    <t>5. Lograr la igualddad entre todos los géneros y empoderar a todas las mujeres y las niñas</t>
  </si>
  <si>
    <t>Las actividades de formación cultural y deportiva, así como el deporte competitivo, garantizan la participación e integración de las capacidades y habilidades de las mujeres y niñas promoviendo el desarrollo de sus talentos, destacando sus habilidades y potencialidades en la comunidad universitaria.</t>
  </si>
  <si>
    <t>16. Promover sociedades justas, pacíficas e inclusivas</t>
  </si>
  <si>
    <t>El desarrollo cultural, deportivo en todas sus expresiones, la promoción de los hábitos y estilo de vida saludable, los espacios físicos propicios para ello, permiten la interacción, integración y promoción de la sana convivencia y el libre desarrollo de la personalidad a través de sus prácticas, incluyendo aquellas relacionadas con los grupos étnicos.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</si>
  <si>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</si>
  <si>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</si>
  <si>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</si>
  <si>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</si>
  <si>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</si>
  <si>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</si>
  <si>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</si>
  <si>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1. La oferta institucional de cultura no corresponde a una estrategia de masificación de sus practicas artísticas y culturales.</t>
  </si>
  <si>
    <t>1.1. El presupuesto para el desarrollo de las actividades culturales no es suficiente para la masificación.
1.2. La implementación es insuficiente y se encuentra en estado de deterioro por obsolescencia por uso.
1.3. Existen espacios físicos para actividades culturales que no son administrados desde la Vicerrectoría y los que están disponibles no cumplen con los requisitos técnicos para las practicas.</t>
  </si>
  <si>
    <t>2. Dificultad para una articulación sistémica de las diferentes intervenciones de desarrollo humano realizadas por la Institución a lo largo de la Vida Universitaria.</t>
  </si>
  <si>
    <t>2.1. Dificultades en la diferenciación entre temáticas para la adaptación que requieren de proceso formativos de mayor profundidad y duración, frente a temáticas que pueden desarrollarse en un único espacio; La diversidad y cantidad de información dificultan el aprendizaje; La mayor parte de los postgrados no reciben inducción y los administrativos y docentes no tienen un espacio formal con la Vicerrectoría de Responsabilidad Social y Bienestar Universitario.
2,2, El cumplimiento de indicadores sobre Desarrollo Humano se orientan más a comunidad de primer semestre y de último semestre por las actividades de Adaptación a la Vida Universitaria y Símbolos Institucionales. Estudiantes de segundo semestre en adelante no tienen contacto directo con el área de Desarrollo Humano; El desarrollo de competencias blandas no tiene un procesos específico adicional al generado por el currículo oculto.
2,3, No existen procesos estructurados para el Desarrollo Humano en la preparación para el egreso de estudiantes. El acompañamiento en el egreso, de empleados y administrativos, así como las despedidas por fallecimiento no cuentan con un procedimiento por parte de esta Vicerrectoría.</t>
  </si>
  <si>
    <t>3. Poca claridad de la visión, normatividad y modelo del deporte Universitario UTP por parte de las dependencias que toman decisiones en esta materia.</t>
  </si>
  <si>
    <t>1. Escasas condiciones administrativas y técnicas para el desarrollo del deporte Competitivo, formativo, recreativo de la UTP que no cumplen con el estándar mínimo.
1.2. Desarticulación y descontextualización en las políticas institucionales, la formación integral, el deporte Universitario y la normatividad en materia de deporte.</t>
  </si>
  <si>
    <t>Efectos directos</t>
  </si>
  <si>
    <t>Efectos indirectos</t>
  </si>
  <si>
    <t>1. Uso inadecuado del tiempo libre y poco desarrollo de la dimensión lúdica en relación a habilidades artísticas y culturales en la comunidad universitaria.</t>
  </si>
  <si>
    <t>1.1. Participación en actividades de ocio poco saludables 
1.2. Desconocimiento del desarrollo de la dimensión lúdica del ser humano.</t>
  </si>
  <si>
    <t>2. Dificultad de los estudiantes para desenvolverse en la vida universitaria; La comunidad egresa con las herramientas que espontáneamente hallan logrado adquirir en su proceso formativo a lo largo de la carrera.</t>
  </si>
  <si>
    <t>2.1. Desconocimiento de tramites y servicios, aprovechamiento de oportunidades y disfrute de derechos.
2.2. Temas que requieren profundidad para aportar en la adaptación del estudiantes no la alcanzan a tener y los que requieren procesos de memoria no parecen quedar en la recordación de los estudiantes.</t>
  </si>
  <si>
    <t>1.1. Desmotivación del TH para realizar sus actividades laborales, dada la Inequidad entre los Tipos de contratación.
1.2. Bajo desarrollo deportivo de la UTP 13. Desarticulación entre la demanda y oferta de la UTP.</t>
  </si>
  <si>
    <t>Identificación del problema, necesidad u oportunidad (descripción o explicación del árbol del problema)</t>
  </si>
  <si>
    <t xml:space="preserve">El Modelo funcional del deporte Universitario, de la cultura y visión del desarrollo humano en la UTP actualmente, es insuficiente de acuerdo al crecimiento actual, así como las necesidades de la comunidad interna y externa que han venido creciendo permanentemente, y con ella, sus gustos, expectativas e intereses en lo deportivo, a lo que la oferta institucional se ha quedado corta (insuficiente y restringida) en lo referente a programas, servicios y espacios deportivos que podría ofrecer. En este sentido se considera que las políticas, visión y objetivos institucionales de la UTP, están desarticuladas a tal demanda, así como al contexto, tendencias y normatividad del deporte Universitario a nivel nacional y por consiguiente al modelo de la UTP en sus componentes de deporte formativo, recreativo, competitivo, hábitos saludables, club deportivo y el uso de los escenarios deportivos, presuntamente debido a la falta de claridad por parte de las dependencias involucradas en la toma de decisiones para el desarrollo de este modelo y todo lo que requiere (necesidades en materia de talento humano, espacios, preparación y entrenamiento del deporte competitivo, implementación) para su adecuado y óptimo desarrollo que atienda la demanda creciente. Esto conlleva a que sea insuficiente la asignación de recursos económicos para el desarrollo de la estrategia deportiva UTP y en ella el crecimiento en calidad y cantidad no solo de los programas deportivos, sino de los escenarios existentes. </t>
  </si>
  <si>
    <t>Descripción del proyecto</t>
  </si>
  <si>
    <t>Consiste en el Fortalecimiento de las dimensiones de la formación integral de la Comunidad Universitaria, a través del desarrollo humano, el deporte y la cultura, durante su permanencia en esta comunidad y aún después de que egrese exitosamente ya con el rol de egresado, jubilado y/o comunidad externa, desde una perspectiva holística; generando acciones positivas que permitan resaltar e integrar a la cultura institucional las expresiones de la comunidad, reconocimiento y apoyando a grupos poblacionales con necesidades educativas especiales y promoviendo sus talentos, habilidades y destrezas. El desarrollo de las actividades deportivas en todos sus componentes (formativo, recreativo, competitivo, club deportivo, escenarios deportivos y actividad física saludable), se hace fundamental para lograr este propósito por medio de la dinámica y ejecución continua de los planes operativos que estos componentes desarrollan para todos los nichos poblacionales. Igualmente, estos componentes requieren de espacios que si bien, han venido creciendo en esta última administración de 16 a 35 escenarios deportivos, requieren de adecuaciones, dotaciones, mantenimiento de todos los espacios deportivos que permitan su desarrollo y óptima utilización por parte de los usuarios.</t>
  </si>
  <si>
    <t>Justificación</t>
  </si>
  <si>
    <t>El desarrollo humano es factor fundamental para la Formación vivencial de la Comunidad Universitaria máxime en un contexto en el cual se ha definido un Proyecto Educativo Institucional que da un importante lugar a los valores y capacidades relacionadas con la Formación Integral de la Comunidad, de tal forma que las acciones que desde aquí se desarrollan inciden de forma directa en la misión institucional. Así mismo, considerada una de las mejores del país con altos estándares de calidad, entre otras instituciones, tiene por misión contribuir a procesos de formación integral a través de procesos formativos en el deporte, y a su vez, la construcción de espacios físicos y estructuralmente adecuados ya que generan sin duda alguna el desarrollo para nuestra comunidad, pese a ello, y teniendo en cuenta su crecimiento en materia de infraestructura física y deportiva, la demanda es superior a la oferta en materia de espacios deportivos y programas deportivos, es decir, no cuenta con espacios deportivos suficientes y dotados óptimamente para tal fin y el cumplimiento óptimo de su objeto misional; los escenarios deportivos, serían a su vez, escenarios de encuentro cultural y social potencializando la región a nivel económico, ambiental y cultural con principios de sostenibilidad. 
Así pues, la construcción de espacios físicos deportivos en los cuales se puedan desarrollar programas, proyectos, eventos y actividades sociales, deportivas, culturales, académicas, recreativas, artísticas, entre otras que generen demanda, es una carta de navegación para otros sectores sociales contemplados en las políticas nacionales y proyectos adecuados que coadyuvan sin duda alguna, al fortalecimiento del tejido social, al tiempo que promueven la cohesión comunitaria. Esta propuesta, se plantea como una posible alternativa que le permita dar respuesta oportuna a la problemática de oferta deportiva en todos sus componentes: programas deportivos, recreativos y sociales de usuarios internos y externos, y de infraestructura bien dotada para actividades tales como: 
La práctica de actividades del deporte, la cultura, la recreación y el aprovechamiento del tiempo libre al interior de la misma anteriormente expuestas; así mismo el desarrollo y fortalecimiento del deporte universitario en sus diferentes manifestaciones, disciplinas y modalidades a todo nivel; El desarrollo de eventos deportivos de carácter nacional e internacional; La implementación, proceso y desarrollo de las asignaturas y el crédito de formación integral estrategia en construcción; El desarrollo de las prácticas deportivas de carácter recreativo y competitivo de los selectivos y comunidad universitaria y externa; El Impulso de actividades culturales, sociales y académicas tales como procesos de inducción, conferencias, talleres, muestras y presentaciones artísticas y eventos masivos de carácter institucional, interinstitucional, local, regional, nacional e internacional. 
En este orden de ideas, se requiere fortalecer el área de formación deportiva de la UTP a través de la ampliación de la oferta en materia deportiva (deporte formativo, recreativo y competitivo), la adecuación y dotación de ED existentes, para llevar las actividades propiamente dichas. Con esta obra se satisfacen necesidades no solo deportivas, sino también académicas, recreativas, culturales y sociales, y de paso se garantiza la solución al problema de espacio ya mencionado. Para todo lo anterior y el fortalecimiento del deporte en todos sus componentes, se requiere la vinculación de manera digna, suficiente del talento humano cualificado, la adquisición de implementación deportiva, recreativa y cultural, la dotación y adecuación de espacios deportivos óptimos, la asignación de recursos para la preparación y desarrollo de procesos de entrenamiento de los selectivos deportivos que representan a la Universidad (docentes, estudiantes y administrativos), un plan de estímulos y reconocimiento a los atletas que nos representan institucionalmente y todo lo que esto requiere, y la oferta del deporte recreativo, la práctica de la actividad física el fomento del club deportivo, para el sano disfrute y el óptimo aprovechamiento del tiempo libre de toda la comunidad universitaria.</t>
  </si>
  <si>
    <t>Caracterización población objetivo (beneficiarios)</t>
  </si>
  <si>
    <t>La población está integrada por estudiantes, docentes y administrativos, y comunidad externa como: jubilados, egresados y otra comunidad usuaria de los servicios y espacios de la Universidad Tecnológica de Pereira.</t>
  </si>
  <si>
    <t>Pilar de gestión</t>
  </si>
  <si>
    <t>Nombre del Proyecto</t>
  </si>
  <si>
    <t>Problema Central del proyecto</t>
  </si>
  <si>
    <t>Objetivo general del proyecto</t>
  </si>
  <si>
    <t>Consolidar un modelo de deporte, cultura y desarrollo humano Universitario construido con la participación de todos los grupos sociales y de interés del deporte UTP (nivel directivo y operativo), conforme a la normatividad nacional, el objetivo visionar de la Universidad y las tendencias y necesidades del deporte y la cultura UTP.</t>
  </si>
  <si>
    <t>Causa Directa 1</t>
  </si>
  <si>
    <t>Objetivo específico 1</t>
  </si>
  <si>
    <t>Implementar una estrategia de masificación cultural y artística para la Comunidad Universitaria.</t>
  </si>
  <si>
    <t>Causa Directa 2</t>
  </si>
  <si>
    <t>Objetivo específico 2</t>
  </si>
  <si>
    <t>Transversalizar la Estrategia de Formación para el Desarrollo Humano en la Comunidad Universitaria</t>
  </si>
  <si>
    <t>Causa Directa 3</t>
  </si>
  <si>
    <t>Objetivo específico 3</t>
  </si>
  <si>
    <t>Implementar un modelo consolidado y validado de Deporte Universitario, con todos los actores sociales de la Universidad implicados con el sector.</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</si>
  <si>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</si>
  <si>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</si>
  <si>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</si>
  <si>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</si>
  <si>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</si>
  <si>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</si>
  <si>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</si>
  <si>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</si>
  <si>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</si>
  <si>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</si>
  <si>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</si>
  <si>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</si>
  <si>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</si>
  <si>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</si>
  <si>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</si>
  <si>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</si>
  <si>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</si>
  <si>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</si>
  <si>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</si>
  <si>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</si>
  <si>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</si>
  <si>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</si>
  <si>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</si>
  <si>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</si>
  <si>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</si>
  <si>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</si>
  <si>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</si>
  <si>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</si>
  <si>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</si>
  <si>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</si>
  <si>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</si>
  <si>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</si>
  <si>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</si>
  <si>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</si>
  <si>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</si>
  <si>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</si>
  <si>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</si>
  <si>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</si>
  <si>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</si>
  <si>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</si>
  <si>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</si>
  <si>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</si>
  <si>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</si>
  <si>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</si>
  <si>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</si>
  <si>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</si>
  <si>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 xml:space="preserve">Programas de formación vivencial
</t>
  </si>
  <si>
    <t>Mide la cantidad de programas enfocados a fomentar el deporte, la recreación, la actividad física, el desarrollo humano, la responsabilidad social, la expresión artística, la formación vivencial de competencias blandas y habilidades para la vida</t>
  </si>
  <si>
    <t>Unidad Absoluta UN</t>
  </si>
  <si>
    <t>Número de programas enfocados a la formación vivencial</t>
  </si>
  <si>
    <t>Formatos de asistencia aprobados por el sistema de gestión de calidad.</t>
  </si>
  <si>
    <t>Disponibilidad presupuestal para la ejecución. 
Continuidad de los procesos</t>
  </si>
  <si>
    <t>Formación para la vida</t>
  </si>
  <si>
    <t>Masificación programas de formación vivencial</t>
  </si>
  <si>
    <t>Mide el porcentaje de los estudiantes que participan en las actividades de formación vivencial con respecto al total de la comunidad estudiantil</t>
  </si>
  <si>
    <t>Numero de estudiantes que participan en actividades formación vivencial sobre el total de estudiantes matriculados en la Universidad</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</si>
  <si>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</si>
  <si>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</si>
  <si>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</si>
  <si>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</si>
  <si>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</si>
  <si>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</si>
  <si>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Avance en el cumplimiento del Plan Operativo Practicas culturales de la comunidad universitaria, como habito y estilo de vida</t>
  </si>
  <si>
    <t>Mide el cumplimiento de las actividades del Plan Operativo de Practicas culturales de la comunidad universitaria, como habito y estilo de vida</t>
  </si>
  <si>
    <t>Porcentaje</t>
  </si>
  <si>
    <t>N. de actividades desarrolladas/N. de actividades planeadas*100</t>
  </si>
  <si>
    <t>Reporte de asistencia por cada línea. 
Plan de acción</t>
  </si>
  <si>
    <t>Profesional formación artística cultural</t>
  </si>
  <si>
    <t>Avance en el cumplimiento del Plan Operativo de Formación para el Desarrollo Humano</t>
  </si>
  <si>
    <t>El indicador mide el cumplimiento de las actividades del Plan Operativo de Transversalización de la Estrategia de Formación para el Desarrollo Humano de la Comunidad Universitaria.</t>
  </si>
  <si>
    <t>Avance en el cumplimiento del Plan Operativo El deporte Universitario, como estilo de vida UTP.</t>
  </si>
  <si>
    <t>Mide el cumplimiento de las actividades del Plan Operativo El deporte Universitario, como estilo de vida UTP.</t>
  </si>
  <si>
    <t>Documento Plan de acción, actas, listas de asistencia</t>
  </si>
  <si>
    <t>Profesional en formación para el desarrollo humano</t>
  </si>
  <si>
    <t>En este nivel encuentran las actividades que se desarrollarán en el plan operativo 2025</t>
  </si>
  <si>
    <t>Actividades 2025</t>
  </si>
  <si>
    <t>Fecha de inicio 2025 (dd/mm/aa)</t>
  </si>
  <si>
    <t>Fecha fin 2025 (dd/mm/aa)</t>
  </si>
  <si>
    <t>Dependencia Responsable</t>
  </si>
  <si>
    <t>Vicerrectoría de Responsabilidad Social y Bienestar Universitario</t>
  </si>
  <si>
    <t>Grupos Representativos: Ensayos a los integrantes de cada grupo representativo con niveles altos para participar en los diferentes eventos, festivales y concursos.</t>
  </si>
  <si>
    <t>Programación Cultural Permanente: Programación cultural variada para la comunidad Universitaria</t>
  </si>
  <si>
    <t>Resultados de aprendizaje</t>
  </si>
  <si>
    <t>Proceso Adaptación a la Vida Universitaria</t>
  </si>
  <si>
    <t>Formación continua en responsabilidad social</t>
  </si>
  <si>
    <t>Acompañamiento a posgrados</t>
  </si>
  <si>
    <t>Desarrollo del deporte formativo I y II</t>
  </si>
  <si>
    <t>Desarrollo del deporte competitivo y representativo</t>
  </si>
  <si>
    <t>Desarrollo del deporte Recreativo y Promoción de estrategias de actividad física saludable para todos</t>
  </si>
  <si>
    <t>Consolidación y fortalecimiento del club deportivo UTP</t>
  </si>
  <si>
    <t>Gestión de alianzas y convenios para el fortalecimiento del deporte y escenarios deportivos</t>
  </si>
  <si>
    <t>Gestión y administración de los escenarios deportivos</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</si>
  <si>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</si>
  <si>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</si>
  <si>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</si>
  <si>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</si>
  <si>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</si>
  <si>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</si>
  <si>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</si>
  <si>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</si>
  <si>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</si>
  <si>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</si>
  <si>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</si>
  <si>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</si>
  <si>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</si>
  <si>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</si>
  <si>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</si>
  <si>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</si>
  <si>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</si>
  <si>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</si>
  <si>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</si>
  <si>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</si>
  <si>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</si>
  <si>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</si>
  <si>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</si>
  <si>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</si>
  <si>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</si>
  <si>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</si>
  <si>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</si>
  <si>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</si>
  <si>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</si>
  <si>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</si>
  <si>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</si>
  <si>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</si>
  <si>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</si>
  <si>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</si>
  <si>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</si>
  <si>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</si>
  <si>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</si>
  <si>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</si>
  <si>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</si>
  <si>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</si>
  <si>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</si>
  <si>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</si>
  <si>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</si>
  <si>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</si>
  <si>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</si>
  <si>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</si>
  <si>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</si>
  <si>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</si>
  <si>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</si>
  <si>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</si>
  <si>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</si>
  <si>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</si>
  <si>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</si>
  <si>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</si>
  <si>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</si>
  <si>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</si>
  <si>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</si>
  <si>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</si>
  <si>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</si>
  <si>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</si>
  <si>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</si>
  <si>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</si>
  <si>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</si>
  <si>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</si>
  <si>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</si>
  <si>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</si>
  <si>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</si>
  <si>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</si>
  <si>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</si>
  <si>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</si>
  <si>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</si>
  <si>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</si>
  <si>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</si>
  <si>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</si>
  <si>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</si>
  <si>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</si>
  <si>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</si>
  <si>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</si>
  <si>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</si>
  <si>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</si>
  <si>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</si>
  <si>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</si>
  <si>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</si>
  <si>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</si>
  <si>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</si>
  <si>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</si>
  <si>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</si>
  <si>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</si>
  <si>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</si>
  <si>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</si>
  <si>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</si>
  <si>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</si>
  <si>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</si>
  <si>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</si>
  <si>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</si>
  <si>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</si>
  <si>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</si>
  <si>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</si>
  <si>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</si>
  <si>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Consolidación de una propuesta de formación vivencial. Fortalecimiento de la formación vivencial de la comunidad universitaria, especialmente los estudiantes; de la práctica de actividades del deporte, la cultura, la recreación y el aprovechamiento del tiempo libre; El desarrollo y fortalecimiento del deporte universitario en sus diferentes manifestaciones, disciplinas y modalidades a todo nivel; El desarrollo de eventos deportivos de carácter nacional e internacional; La implementación, proceso y desarrollo de las asignaturas y el créditos de formación vivencial estrategia en construcción; El desarrollo de las prácticas deportivas de carácter recreativo y competitivo de los selectivos y comunidad universitaria y externa; El Impulso de actividades culturales, sociales y académicas tales como procesos de inducción, conferencias, talleres, muestras y presentaciones artísticas y eventos masivos de carácter institucional, interinstitucional, local, regional, nacional e internacional.</t>
  </si>
  <si>
    <t>Describa brevemente los beneficios económicos del proyecto</t>
  </si>
  <si>
    <t>Consolidación de un proyecto de operación comercial de venta de servicios para el uso, disfrute y aprovechamiento de los escenarios deportivos, de programas deportivos tales como Escuelas de formación deportiva, cursos para el aprendizaje, formación y perfeccionamiento de diferentes disciplinas deportivas. Todo dirigido a la comunidad externa y quienes quieran ser parte de la comunidad interna.</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</si>
  <si>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</si>
  <si>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</si>
  <si>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</si>
  <si>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</si>
  <si>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</si>
  <si>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</si>
  <si>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</si>
  <si>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</si>
  <si>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</si>
  <si>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</si>
  <si>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</si>
  <si>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</si>
  <si>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Operacionales</t>
  </si>
  <si>
    <t>Baja participación y apropiación por parte de los actores institucionales y comunitarios</t>
  </si>
  <si>
    <t>Raro</t>
  </si>
  <si>
    <t>Mayor</t>
  </si>
  <si>
    <t xml:space="preserve">Implicaciones en la salud mental, el desarrollo y formación integral
La poca apropiación por parte de la comunidad universitaria puede derivar en una fragmentación de las estrategias culturales, deportivas y de desarrollo humano, dificultando su articulación y coherencia institucional. 
</t>
  </si>
  <si>
    <t>Fortalecer la comunicación y la articulación institucional
Diseñar procesos participativos</t>
  </si>
  <si>
    <t>Financieros</t>
  </si>
  <si>
    <t>Recursos insuficientes para el desarrollo del deporte y la cultura</t>
  </si>
  <si>
    <t>Moderado</t>
  </si>
  <si>
    <t>Baja cobertura en los programas asociados al deporte y la cultura afectando la salud mental y el bienestar de la comunidad universitaria</t>
  </si>
  <si>
    <t xml:space="preserve">Desde la planeación generar procesos continuos y sostenibles en el tiempo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</si>
  <si>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</si>
  <si>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</si>
  <si>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</si>
  <si>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</si>
  <si>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</si>
  <si>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</si>
  <si>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</si>
  <si>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</si>
  <si>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</si>
  <si>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</si>
  <si>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</si>
  <si>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</si>
  <si>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</si>
  <si>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</si>
  <si>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</si>
  <si>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</si>
  <si>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</si>
  <si>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</si>
  <si>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</si>
  <si>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</si>
  <si>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</si>
  <si>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</si>
  <si>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</si>
  <si>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</si>
  <si>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</si>
  <si>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</si>
  <si>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</si>
  <si>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</si>
  <si>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</si>
  <si>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</si>
  <si>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</si>
  <si>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</si>
  <si>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</si>
  <si>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</si>
  <si>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</si>
  <si>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</si>
  <si>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</si>
  <si>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</si>
  <si>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</si>
  <si>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</si>
  <si>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</si>
  <si>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</si>
  <si>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</si>
  <si>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Catastrófico</t>
  </si>
  <si>
    <t>Importante</t>
  </si>
  <si>
    <t>Casi seguro</t>
  </si>
  <si>
    <t>Probable</t>
  </si>
  <si>
    <t>Apreciable</t>
  </si>
  <si>
    <t>improbable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</si>
  <si>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</si>
  <si>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</si>
  <si>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</si>
  <si>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</si>
  <si>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</si>
  <si>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</si>
  <si>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</si>
  <si>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</si>
  <si>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</si>
  <si>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</si>
  <si>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</si>
  <si>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</si>
  <si>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</si>
  <si>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</si>
  <si>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</si>
  <si>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</si>
  <si>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</si>
  <si>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</si>
  <si>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</si>
  <si>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</si>
  <si>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</si>
  <si>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</si>
  <si>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</si>
  <si>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</si>
  <si>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</si>
  <si>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</si>
  <si>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</si>
  <si>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</si>
  <si>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</si>
  <si>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Organización</t>
  </si>
  <si>
    <t>CRITERIO4</t>
  </si>
  <si>
    <t>FACTOR5</t>
  </si>
  <si>
    <t>5. Financiación</t>
  </si>
  <si>
    <t>5. Formación</t>
  </si>
  <si>
    <t>CRITERIO5</t>
  </si>
  <si>
    <t>6. Investigación y creación artística</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</si>
  <si>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</si>
  <si>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</si>
  <si>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</si>
  <si>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</si>
  <si>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</si>
  <si>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</si>
  <si>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</si>
  <si>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</si>
  <si>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</si>
  <si>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</si>
  <si>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</si>
  <si>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</si>
  <si>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</si>
  <si>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</si>
  <si>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</si>
  <si>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</si>
  <si>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</si>
  <si>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</si>
  <si>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</si>
  <si>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</si>
  <si>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</si>
  <si>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</si>
  <si>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</si>
  <si>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</si>
  <si>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</si>
  <si>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</si>
  <si>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</si>
  <si>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</si>
  <si>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</si>
  <si>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</si>
  <si>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</si>
  <si>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</si>
  <si>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Plan de Mejora.</t>
  </si>
  <si>
    <t>CRITERIO11</t>
  </si>
  <si>
    <t xml:space="preserve">12. Recursos financieros </t>
  </si>
  <si>
    <t>FACTOR12</t>
  </si>
  <si>
    <t>4. PROCESOS
ACADÉMICOS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</si>
  <si>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</si>
  <si>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</si>
  <si>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</si>
  <si>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</si>
  <si>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</si>
  <si>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</si>
  <si>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</si>
  <si>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</si>
  <si>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</si>
  <si>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</si>
  <si>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</si>
  <si>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</si>
  <si>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</si>
  <si>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</si>
  <si>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</si>
  <si>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</si>
  <si>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</si>
  <si>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</si>
  <si>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</si>
  <si>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</si>
  <si>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</si>
  <si>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</si>
  <si>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</si>
  <si>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</si>
  <si>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</si>
  <si>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</si>
  <si>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</si>
  <si>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</si>
  <si>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</si>
  <si>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</si>
  <si>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</si>
  <si>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</si>
  <si>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</si>
  <si>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</si>
  <si>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</si>
  <si>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</si>
  <si>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</si>
  <si>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</si>
  <si>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</si>
  <si>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</si>
  <si>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</si>
  <si>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</si>
  <si>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</si>
  <si>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</si>
  <si>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</si>
  <si>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</si>
  <si>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</si>
  <si>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</si>
  <si>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</si>
  <si>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</si>
  <si>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</si>
  <si>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</si>
  <si>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</si>
  <si>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</si>
  <si>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</si>
  <si>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</si>
  <si>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</si>
  <si>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</si>
  <si>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</si>
  <si>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</si>
  <si>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</si>
  <si>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</si>
  <si>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De apoyo - Egresados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</si>
  <si>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</si>
  <si>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</si>
  <si>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</si>
  <si>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</si>
  <si>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</si>
  <si>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</si>
  <si>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</si>
  <si>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</si>
  <si>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</si>
  <si>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</si>
  <si>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</si>
  <si>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</si>
  <si>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</si>
  <si>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</si>
  <si>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</si>
  <si>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</si>
  <si>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</si>
  <si>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</si>
  <si>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</si>
  <si>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</si>
  <si>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</si>
  <si>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</si>
  <si>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</si>
  <si>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</si>
  <si>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</si>
  <si>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Desarrollo Docente</t>
  </si>
  <si>
    <t>Medios, recursos e integración de las TIC en los procesos educativos</t>
  </si>
  <si>
    <t>Consolidación de la educación virtual</t>
  </si>
  <si>
    <t>CGTC</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</si>
  <si>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</si>
  <si>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</si>
  <si>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</si>
  <si>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</si>
  <si>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</si>
  <si>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</si>
  <si>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</si>
  <si>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</si>
  <si>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</si>
  <si>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</si>
  <si>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</si>
  <si>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</si>
  <si>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CV</t>
  </si>
  <si>
    <t>Gestión e Implementación de la Política de Bienestar Institucional</t>
  </si>
  <si>
    <t>Acompañamiento Integral e inclusión</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</si>
  <si>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</si>
  <si>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</si>
  <si>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</si>
  <si>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</si>
  <si>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</si>
  <si>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</si>
  <si>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</si>
  <si>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</si>
  <si>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</si>
  <si>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</si>
  <si>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</si>
  <si>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</si>
  <si>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</si>
  <si>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</si>
  <si>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</si>
  <si>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</si>
  <si>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</si>
  <si>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</si>
  <si>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</si>
  <si>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</si>
  <si>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</si>
  <si>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</si>
  <si>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</si>
  <si>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</si>
  <si>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</si>
  <si>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</si>
  <si>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</si>
  <si>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</si>
  <si>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</si>
  <si>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</si>
  <si>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</si>
  <si>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</si>
  <si>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</si>
  <si>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</si>
  <si>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</si>
  <si>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</si>
  <si>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</si>
  <si>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</si>
  <si>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</si>
  <si>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</si>
  <si>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</si>
  <si>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</si>
  <si>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</si>
  <si>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</si>
  <si>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</si>
  <si>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</si>
  <si>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</si>
  <si>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</si>
  <si>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</si>
  <si>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</si>
  <si>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</si>
  <si>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</si>
  <si>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</si>
  <si>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</si>
  <si>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</si>
  <si>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</si>
  <si>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</si>
  <si>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</si>
  <si>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</si>
  <si>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</si>
  <si>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</si>
  <si>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</si>
  <si>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</si>
  <si>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</si>
  <si>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</si>
  <si>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</si>
  <si>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</si>
  <si>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</si>
  <si>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</si>
  <si>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</si>
  <si>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</si>
  <si>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</si>
  <si>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</si>
  <si>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</si>
  <si>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</si>
  <si>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</si>
  <si>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</si>
  <si>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</si>
  <si>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</si>
  <si>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</si>
  <si>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</si>
  <si>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</si>
  <si>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</si>
  <si>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</si>
  <si>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</si>
  <si>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</si>
  <si>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</si>
  <si>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</si>
  <si>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</si>
  <si>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</si>
  <si>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</si>
  <si>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</si>
  <si>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</si>
  <si>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</si>
  <si>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</si>
  <si>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</si>
  <si>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</si>
  <si>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</si>
  <si>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</si>
  <si>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</si>
  <si>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</si>
  <si>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</si>
  <si>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</si>
  <si>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</si>
  <si>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</si>
  <si>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</si>
  <si>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</si>
  <si>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</si>
  <si>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</si>
  <si>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</si>
  <si>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</si>
  <si>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</si>
  <si>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</si>
  <si>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</si>
  <si>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</si>
  <si>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</si>
  <si>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</si>
  <si>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</si>
  <si>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</si>
  <si>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</si>
  <si>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</si>
  <si>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</si>
  <si>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</si>
  <si>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</si>
  <si>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</si>
  <si>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</si>
  <si>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</si>
  <si>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</si>
  <si>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</si>
  <si>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</si>
  <si>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</si>
  <si>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</si>
  <si>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</si>
  <si>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</si>
  <si>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</si>
  <si>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</si>
  <si>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</si>
  <si>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</si>
  <si>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</si>
  <si>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</si>
  <si>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</si>
  <si>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</si>
  <si>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</si>
  <si>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</si>
  <si>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</si>
  <si>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</si>
  <si>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</si>
  <si>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</si>
  <si>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</si>
  <si>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</si>
  <si>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</si>
  <si>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</si>
  <si>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</si>
  <si>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</si>
  <si>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</si>
  <si>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</si>
  <si>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</si>
  <si>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</si>
  <si>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</si>
  <si>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</si>
  <si>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</si>
  <si>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</si>
  <si>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</si>
  <si>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</si>
  <si>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</si>
  <si>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</si>
  <si>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</si>
  <si>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</si>
  <si>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</si>
  <si>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</si>
  <si>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</si>
  <si>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</si>
  <si>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</si>
  <si>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</si>
  <si>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</si>
  <si>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</si>
  <si>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</si>
  <si>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</si>
  <si>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</si>
  <si>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</si>
  <si>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</si>
  <si>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</si>
  <si>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</si>
  <si>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</si>
  <si>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</si>
  <si>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</si>
  <si>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</si>
  <si>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</si>
  <si>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</si>
  <si>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</si>
  <si>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</si>
  <si>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</si>
  <si>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</si>
  <si>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</si>
  <si>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</si>
  <si>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</si>
  <si>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</si>
  <si>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</si>
  <si>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</si>
  <si>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</si>
  <si>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</si>
  <si>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</si>
  <si>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</si>
  <si>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</si>
  <si>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</si>
  <si>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</si>
  <si>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</si>
  <si>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</si>
  <si>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</si>
  <si>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</si>
  <si>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</si>
  <si>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</si>
  <si>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</si>
  <si>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</si>
  <si>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</si>
  <si>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</si>
  <si>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</si>
  <si>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</si>
  <si>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</si>
  <si>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</si>
  <si>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</si>
  <si>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</si>
  <si>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</si>
  <si>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</si>
  <si>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</si>
  <si>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</si>
  <si>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</si>
  <si>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</si>
  <si>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</si>
  <si>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</si>
  <si>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</si>
  <si>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</si>
  <si>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</si>
  <si>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</si>
  <si>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</si>
  <si>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</si>
  <si>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</si>
  <si>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</si>
  <si>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</si>
  <si>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</si>
  <si>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</si>
  <si>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</si>
  <si>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</si>
  <si>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</si>
  <si>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</si>
  <si>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</si>
  <si>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</si>
  <si>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</si>
  <si>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</si>
  <si>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</si>
  <si>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</si>
  <si>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</si>
  <si>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</si>
  <si>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</si>
  <si>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</si>
  <si>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</si>
  <si>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</si>
  <si>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</si>
  <si>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</si>
  <si>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</si>
  <si>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</si>
  <si>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</si>
  <si>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</si>
  <si>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</si>
  <si>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</si>
  <si>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</si>
  <si>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</si>
  <si>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</si>
  <si>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</si>
  <si>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</si>
  <si>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</si>
  <si>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</si>
  <si>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</si>
  <si>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</si>
  <si>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</si>
  <si>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</si>
  <si>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</si>
  <si>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</si>
  <si>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</si>
  <si>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</si>
  <si>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</si>
  <si>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</si>
  <si>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</si>
  <si>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</si>
  <si>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</si>
  <si>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</si>
  <si>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</si>
  <si>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</si>
  <si>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</si>
  <si>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</si>
  <si>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</si>
  <si>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</si>
  <si>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</si>
  <si>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</si>
  <si>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</si>
  <si>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</si>
  <si>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</si>
  <si>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</si>
  <si>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</si>
  <si>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</si>
  <si>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</si>
  <si>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</si>
  <si>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</si>
  <si>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</si>
  <si>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</si>
  <si>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</si>
  <si>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</si>
  <si>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</si>
  <si>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</si>
  <si>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</si>
  <si>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</si>
  <si>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</si>
  <si>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</si>
  <si>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</si>
  <si>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</si>
  <si>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</si>
  <si>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</si>
  <si>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</si>
  <si>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</si>
  <si>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</si>
  <si>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</si>
  <si>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</si>
  <si>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</si>
  <si>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</si>
  <si>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</si>
  <si>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</si>
  <si>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</si>
  <si>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</si>
  <si>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</si>
  <si>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</si>
  <si>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</si>
  <si>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</si>
  <si>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</si>
  <si>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</si>
  <si>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</si>
  <si>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</si>
  <si>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</si>
  <si>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</si>
  <si>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</si>
  <si>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</si>
  <si>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</si>
  <si>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</si>
  <si>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</si>
  <si>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</si>
  <si>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</si>
  <si>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</si>
  <si>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</si>
  <si>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</si>
  <si>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</si>
  <si>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</si>
  <si>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</si>
  <si>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</si>
  <si>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</si>
  <si>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</si>
  <si>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</si>
  <si>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</si>
  <si>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</si>
  <si>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</si>
  <si>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</si>
  <si>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</si>
  <si>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</si>
  <si>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</si>
  <si>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</si>
  <si>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</si>
  <si>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</si>
  <si>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</si>
  <si>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</si>
  <si>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</si>
  <si>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</si>
  <si>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</si>
  <si>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</si>
  <si>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</si>
  <si>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</si>
  <si>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</si>
  <si>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</si>
  <si>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</si>
  <si>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</si>
  <si>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</si>
  <si>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</si>
  <si>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</si>
  <si>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</si>
  <si>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</si>
  <si>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</si>
  <si>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</si>
  <si>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</si>
  <si>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</si>
  <si>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</si>
  <si>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</si>
  <si>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</si>
  <si>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</si>
  <si>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</si>
  <si>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</si>
  <si>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</si>
  <si>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</si>
  <si>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</si>
  <si>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</si>
  <si>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</si>
  <si>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</si>
  <si>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</si>
  <si>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</si>
  <si>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</si>
  <si>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</si>
  <si>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</si>
  <si>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</si>
  <si>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</si>
  <si>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</si>
  <si>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</si>
  <si>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</si>
  <si>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</si>
  <si>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</si>
  <si>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</si>
  <si>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</si>
  <si>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</si>
  <si>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</si>
  <si>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</si>
  <si>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</si>
  <si>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</si>
  <si>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</si>
  <si>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</si>
  <si>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</si>
  <si>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</si>
  <si>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</si>
  <si>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</si>
  <si>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</si>
  <si>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</si>
  <si>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</si>
  <si>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</si>
  <si>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</si>
  <si>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</si>
  <si>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</si>
  <si>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</si>
  <si>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</si>
  <si>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</si>
  <si>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</si>
  <si>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</si>
  <si>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</si>
  <si>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</si>
  <si>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</si>
  <si>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</si>
  <si>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</si>
  <si>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</si>
  <si>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</si>
  <si>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</si>
  <si>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</si>
  <si>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</si>
  <si>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</si>
  <si>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</si>
  <si>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</si>
  <si>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</si>
  <si>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</si>
  <si>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</si>
  <si>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</si>
  <si>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</si>
  <si>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</si>
  <si>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</si>
  <si>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</si>
  <si>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</si>
  <si>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</si>
  <si>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</si>
  <si>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</si>
  <si>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</si>
  <si>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</si>
  <si>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</si>
  <si>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</si>
  <si>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</si>
  <si>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</si>
  <si>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</si>
  <si>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</si>
  <si>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</si>
  <si>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</si>
  <si>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</si>
  <si>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</si>
  <si>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</si>
  <si>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</si>
  <si>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</si>
  <si>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</si>
  <si>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</si>
  <si>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</si>
  <si>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</si>
  <si>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</si>
  <si>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</si>
  <si>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</si>
  <si>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</si>
  <si>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</si>
  <si>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</si>
  <si>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</si>
  <si>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</si>
  <si>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</si>
  <si>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</si>
  <si>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</si>
  <si>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</si>
  <si>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</si>
  <si>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</si>
  <si>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</si>
  <si>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</si>
  <si>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</si>
  <si>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</si>
  <si>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</si>
  <si>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</si>
  <si>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</si>
  <si>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</si>
  <si>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</si>
  <si>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</si>
  <si>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</si>
  <si>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</si>
  <si>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</si>
  <si>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</si>
  <si>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</si>
  <si>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</si>
  <si>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</si>
  <si>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</si>
  <si>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</si>
  <si>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</si>
  <si>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</si>
  <si>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</si>
  <si>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</si>
  <si>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</si>
  <si>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</si>
  <si>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</si>
  <si>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</si>
  <si>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</si>
  <si>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</si>
  <si>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</si>
  <si>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</si>
  <si>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</si>
  <si>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</si>
  <si>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</si>
  <si>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</si>
  <si>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</si>
  <si>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</si>
  <si>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</si>
  <si>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</si>
  <si>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</si>
  <si>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</si>
  <si>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</si>
  <si>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</si>
  <si>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</si>
  <si>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</si>
  <si>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</si>
  <si>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</si>
  <si>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</si>
  <si>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</si>
  <si>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</si>
  <si>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</si>
  <si>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</si>
  <si>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</si>
  <si>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</si>
  <si>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</si>
  <si>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</si>
  <si>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</si>
  <si>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</si>
  <si>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</si>
  <si>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</si>
  <si>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</si>
  <si>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</si>
  <si>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</si>
  <si>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</si>
  <si>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</si>
  <si>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</si>
  <si>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</si>
  <si>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</si>
  <si>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</si>
  <si>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</si>
  <si>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</si>
  <si>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</si>
  <si>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</si>
  <si>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</si>
  <si>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</si>
  <si>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</si>
  <si>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</si>
  <si>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</si>
  <si>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</si>
  <si>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</si>
  <si>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</si>
  <si>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</si>
  <si>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</si>
  <si>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</si>
  <si>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</si>
  <si>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</si>
  <si>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</si>
  <si>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</si>
  <si>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</si>
  <si>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</si>
  <si>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</si>
  <si>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</si>
  <si>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</si>
  <si>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</si>
  <si>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</si>
  <si>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</si>
  <si>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</si>
  <si>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</si>
  <si>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</si>
  <si>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</si>
  <si>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</si>
  <si>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</si>
  <si>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</si>
  <si>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</si>
  <si>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</si>
  <si>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</si>
  <si>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</si>
  <si>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</si>
  <si>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</si>
  <si>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</si>
  <si>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</si>
  <si>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</si>
  <si>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</si>
  <si>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</si>
  <si>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</si>
  <si>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</si>
  <si>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</si>
  <si>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</si>
  <si>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</si>
  <si>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</si>
  <si>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</si>
  <si>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</si>
  <si>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</si>
  <si>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</si>
  <si>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</si>
  <si>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</si>
  <si>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</si>
  <si>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</si>
  <si>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</si>
  <si>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</si>
  <si>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</si>
  <si>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</si>
  <si>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</si>
  <si>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</si>
  <si>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</si>
  <si>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</si>
  <si>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</si>
  <si>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</si>
  <si>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</si>
  <si>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</si>
  <si>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</si>
  <si>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</si>
  <si>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</si>
  <si>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</si>
  <si>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</si>
  <si>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</si>
  <si>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</si>
  <si>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</si>
  <si>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</si>
  <si>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</si>
  <si>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</si>
  <si>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</si>
  <si>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</si>
  <si>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</si>
  <si>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</si>
  <si>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</si>
  <si>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</si>
  <si>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</si>
  <si>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</si>
  <si>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</si>
  <si>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</si>
  <si>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</si>
  <si>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</si>
  <si>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</si>
  <si>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</si>
  <si>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</si>
  <si>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</si>
  <si>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</si>
  <si>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</si>
  <si>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</si>
  <si>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Programas de formación vivencial</t>
  </si>
  <si>
    <t>Ajuste en la meta del 2028</t>
  </si>
  <si>
    <t>De acuerdo con el comportamiento histórico y considerando que, con el paso del tiempo, los programas de formación se han ido consolidando y han logrado impactar efectivamente a la población a la que están destinados, se establece mantener la meta en la misma cantidad de programas.</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</si>
  <si>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</si>
  <si>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</si>
  <si>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</si>
  <si>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t>Modelo funcional  del deporte Universitario, de la cultura y visión del desarrollo humano en la  UTP insuficiente de acuerdo con el crecimiento actual y futuro de esta demanda.</t>
  </si>
  <si>
    <t xml:space="preserve">Cultura, desarrollo humano y deporte universitario como estilo de vida UTP (PDI2028 – BCV - 44)      </t>
  </si>
  <si>
    <t>SECRETARÍA DE CULTURA DE PEREIRA, SECRETARÍA DE DEPORTES RECREACIÓN Y CULTURA DEPARTAMENTAL-MINISTERIOS. Entidades territoriales, DNP, Coldeportes Nacional, Ascun deportes, Ministerio de educación.</t>
  </si>
  <si>
    <t>5. Lograr la igualdad entre todos los géneros y empoderar a todas las mujeres y las niñas</t>
  </si>
  <si>
    <t>Responsable
Pilar de Gestión</t>
  </si>
  <si>
    <t>Formación Cultural: Formación a los miembros de la comunidad que participen de los cursos artísticos y culturales en las diferentes manifestaciones culturales.</t>
  </si>
  <si>
    <t>Participación de los grupos representativos al interior y exterior de la Universidad.</t>
  </si>
  <si>
    <t>Apoyo a las solicitudes de amplificación y sonido a los eventos al interior de la Universidad</t>
  </si>
  <si>
    <t>Taller de símbolos</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</si>
  <si>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</si>
  <si>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</si>
  <si>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</si>
  <si>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</si>
  <si>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</si>
  <si>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De acuerdo al comportamiento histórico y a los esfuerzos por continuar ampliando la cobertura de participantes en estas actividades se realiza un aumento en la meta.</t>
  </si>
  <si>
    <t>Nombre del indicador de pilar o programa nuevo o a eliminar</t>
  </si>
  <si>
    <t>02 de julio de 2025</t>
  </si>
  <si>
    <r>
      <rPr>
        <b/>
        <sz val="11"/>
        <color theme="1"/>
        <rFont val="Arial Narrow"/>
        <family val="2"/>
      </rPr>
      <t>Plan operativo 1.</t>
    </r>
    <r>
      <rPr>
        <sz val="11"/>
        <color theme="1"/>
        <rFont val="Arial Narrow"/>
        <family val="2"/>
      </rPr>
      <t xml:space="preserve"> Practicas culturales de la comunidad universitaria, como habito y estilo de vida</t>
    </r>
  </si>
  <si>
    <r>
      <rPr>
        <b/>
        <sz val="11"/>
        <color theme="1"/>
        <rFont val="Arial Narrow"/>
        <family val="2"/>
      </rPr>
      <t>Plan operativo 2.</t>
    </r>
    <r>
      <rPr>
        <sz val="11"/>
        <color theme="1"/>
        <rFont val="Arial Narrow"/>
        <family val="2"/>
      </rPr>
      <t xml:space="preserve"> Desarrollo Humano</t>
    </r>
  </si>
  <si>
    <r>
      <rPr>
        <b/>
        <sz val="11"/>
        <color theme="1"/>
        <rFont val="Arial Narrow"/>
        <family val="2"/>
      </rPr>
      <t>Plan operativo 3.</t>
    </r>
    <r>
      <rPr>
        <sz val="11"/>
        <color theme="1"/>
        <rFont val="Arial Narrow"/>
        <family val="2"/>
      </rPr>
      <t xml:space="preserve"> El deporte Universitario, como estilo de vida UTP.</t>
    </r>
  </si>
  <si>
    <t>1 de 8</t>
  </si>
  <si>
    <t>2 de 8</t>
  </si>
  <si>
    <t>3 de 8</t>
  </si>
  <si>
    <t>4 de 8</t>
  </si>
  <si>
    <t>5 de 8</t>
  </si>
  <si>
    <t>6 de 8</t>
  </si>
  <si>
    <t>7 de 8</t>
  </si>
  <si>
    <t>8 de 8</t>
  </si>
  <si>
    <t xml:space="preserve">Acta 001 Comité de sistema de gerencia del PDI </t>
  </si>
  <si>
    <t xml:space="preserve"> 19 de febrero de 2021</t>
  </si>
  <si>
    <t xml:space="preserve">Acta N° 1 del comité del sistema de gerencia del PDI </t>
  </si>
  <si>
    <t>20 de febrero de 2024</t>
  </si>
  <si>
    <t>Acuerdo N° 26 del Consejo Superior Universitario</t>
  </si>
  <si>
    <t xml:space="preserve">Se adiciona un nuevo indicador al plan operativo "Practicas  culturales de la comunidad universitaria, como habito y estilo de vida" denominado: 
Participaciones de asistentes de actividades artístico-culturales en la línea de difusión cultural
</t>
  </si>
  <si>
    <t>Se divide el indicador en dos, dado que se hace necesario identificar la población que está participante en los diferentes eventos, es decir el público asistente, a diferencia del indicador anterior que se tenía contabilizado solo los participantes y no las asistencias a eventos los cuales representan difusión y  el otro es el de trabajo artístico.
Se proyecta la meta para el año 2022 a 7000 asistentes.</t>
  </si>
  <si>
    <t>Se realiza el cambio en la forma de medición de los indicadores de los siguientes planes operativos:
Plan operativo: "Practicas  culturales de la comunidad universitaria, como habito y estilo de vida"
Indicadores 2021 - 2023 
Sumatoria de participantes de cada una de las líneas de cultura (formación artística y cultural,  Difusión cultural y representación Institucional)
sumatoria de participaciones de asistentes de actividades artístico-culturales en la línea de difusión cultural
Indicador 2024: % de avance de las actividades del plan operativo
_____________
Plan operativo: "El deporte Universitario, como estilo de vida UTP. "
Indicadores 2021 - 2023 
Sumatoria de participantes de cada una de las líneas de del deporte (deporte formativo, académico, representativo, recreativo y actividad física saludable)  
Indicador 2024: % de avance de las actividades del plan operativo</t>
  </si>
  <si>
    <t>Practicas  culturales de la comunidad universitaria, como habito y estilo de vida</t>
  </si>
  <si>
    <t>Practicas  culturales de la comunidad universitaria, como habito y estilo de vida
El deporte Universitario, como estilo de vida UTP</t>
  </si>
  <si>
    <t xml:space="preserve">3. No logro de los objetivos y metas institucionales en materia de deporte Universitario. 
</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</si>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</sst>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FFFF"/>
      </patternFill>
    </fill>
    <fill>
      <patternFill patternType="solid">
        <fgColor theme="0"/>
        <bgColor indexed="64"/>
      </patternFill>
    </fill>
    <fill>
      <patternFill patternType="solid">
        <fgColor theme="4" tint="-0.499984740745262"/>
        <bgColor indexed="64"/>
      </patternFill>
    </fill>
  </fills>
  <borders count="66">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3">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9" fillId="0" borderId="0" xfId="0" applyFont="1"/>
    <xf numFmtId="0" fontId="10" fillId="6" borderId="9" xfId="0" applyFont="1" applyFill="1" applyBorder="1" applyAlignment="1">
      <alignment horizontal="center" vertical="center"/>
    </xf>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7" borderId="29" xfId="0" applyFont="1" applyFill="1" applyBorder="1" applyAlignment="1">
      <alignment horizontal="center" vertical="center" wrapText="1"/>
    </xf>
    <xf numFmtId="0" fontId="1" fillId="0" borderId="29"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6"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29"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9"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9" xfId="0" applyFont="1" applyBorder="1" applyAlignment="1">
      <alignment horizontal="center" vertical="center" wrapText="1"/>
    </xf>
    <xf numFmtId="0" fontId="9" fillId="11" borderId="29" xfId="0" applyFont="1" applyFill="1" applyBorder="1" applyAlignment="1">
      <alignment horizontal="center" vertical="center" wrapText="1"/>
    </xf>
    <xf numFmtId="9" fontId="9" fillId="0" borderId="29" xfId="0" applyNumberFormat="1" applyFont="1" applyBorder="1" applyAlignment="1">
      <alignment horizontal="center" vertical="center" wrapText="1"/>
    </xf>
    <xf numFmtId="164" fontId="9" fillId="11" borderId="2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11" fillId="5" borderId="1" xfId="0" applyFont="1" applyFill="1" applyBorder="1" applyAlignment="1">
      <alignment horizontal="left" vertical="center"/>
    </xf>
    <xf numFmtId="164" fontId="9" fillId="11" borderId="29"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11" fillId="5" borderId="29" xfId="0" applyFont="1" applyFill="1" applyBorder="1"/>
    <xf numFmtId="0" fontId="11" fillId="5" borderId="29" xfId="0" applyFont="1" applyFill="1" applyBorder="1" applyAlignment="1">
      <alignment horizontal="center"/>
    </xf>
    <xf numFmtId="0" fontId="11" fillId="0" borderId="2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9" xfId="0" applyFont="1" applyBorder="1"/>
    <xf numFmtId="0" fontId="9" fillId="0" borderId="29" xfId="0" applyFont="1" applyBorder="1" applyAlignment="1">
      <alignment horizontal="center" vertical="center"/>
    </xf>
    <xf numFmtId="0" fontId="7" fillId="0" borderId="29" xfId="0" applyFont="1" applyBorder="1" applyAlignment="1">
      <alignment horizontal="center" vertical="center" wrapText="1"/>
    </xf>
    <xf numFmtId="9" fontId="1" fillId="0" borderId="29" xfId="0" applyNumberFormat="1" applyFont="1" applyBorder="1" applyAlignment="1">
      <alignment horizontal="center" vertical="center" wrapText="1"/>
    </xf>
    <xf numFmtId="0" fontId="10" fillId="6" borderId="42" xfId="0" applyFont="1" applyFill="1" applyBorder="1" applyAlignment="1">
      <alignment horizontal="center" vertical="center" wrapText="1"/>
    </xf>
    <xf numFmtId="0" fontId="7" fillId="10" borderId="36" xfId="0" applyFont="1" applyFill="1" applyBorder="1" applyAlignment="1">
      <alignment horizontal="center" vertical="center" wrapText="1"/>
    </xf>
    <xf numFmtId="9" fontId="11" fillId="0" borderId="29"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0" fontId="9" fillId="0" borderId="29" xfId="0" applyFont="1" applyBorder="1" applyAlignment="1">
      <alignment vertical="center" wrapText="1"/>
    </xf>
    <xf numFmtId="1" fontId="11" fillId="0" borderId="29" xfId="0" applyNumberFormat="1" applyFont="1" applyBorder="1" applyAlignment="1">
      <alignment vertical="center" wrapText="1"/>
    </xf>
    <xf numFmtId="0" fontId="7" fillId="10" borderId="29"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29" xfId="0" applyFont="1" applyFill="1" applyBorder="1" applyAlignment="1">
      <alignment horizontal="center" vertical="center"/>
    </xf>
    <xf numFmtId="0" fontId="10" fillId="10" borderId="29" xfId="0"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9" fillId="0" borderId="29" xfId="0" applyFont="1" applyBorder="1" applyAlignment="1">
      <alignment horizontal="center" wrapText="1"/>
    </xf>
    <xf numFmtId="165" fontId="9" fillId="0" borderId="29"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9" xfId="0" applyFont="1" applyFill="1" applyBorder="1" applyAlignment="1">
      <alignment horizontal="center" vertical="center" wrapText="1"/>
    </xf>
    <xf numFmtId="0" fontId="7" fillId="10" borderId="29" xfId="0" applyFont="1" applyFill="1" applyBorder="1" applyAlignment="1">
      <alignment horizontal="left" vertical="center" wrapText="1"/>
    </xf>
    <xf numFmtId="0" fontId="9" fillId="10"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66" fontId="11" fillId="0" borderId="29" xfId="0" applyNumberFormat="1" applyFont="1" applyBorder="1" applyAlignment="1">
      <alignment horizontal="center" vertical="center" wrapText="1"/>
    </xf>
    <xf numFmtId="165" fontId="9" fillId="10" borderId="29" xfId="0" applyNumberFormat="1" applyFont="1" applyFill="1" applyBorder="1" applyAlignment="1">
      <alignment horizontal="center" vertical="center"/>
    </xf>
    <xf numFmtId="165" fontId="9" fillId="5" borderId="1" xfId="0" applyNumberFormat="1" applyFont="1" applyFill="1" applyBorder="1"/>
    <xf numFmtId="165" fontId="10" fillId="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9" xfId="0" applyNumberFormat="1" applyFont="1" applyBorder="1" applyAlignment="1">
      <alignment horizontal="center" vertical="center" wrapText="1"/>
    </xf>
    <xf numFmtId="165" fontId="11" fillId="0" borderId="29"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9" xfId="0" applyNumberFormat="1" applyFont="1" applyBorder="1" applyAlignment="1">
      <alignment horizontal="center" vertical="center"/>
    </xf>
    <xf numFmtId="165" fontId="11" fillId="0" borderId="29" xfId="0" applyNumberFormat="1" applyFont="1" applyBorder="1" applyAlignment="1">
      <alignment horizontal="center" vertical="center"/>
    </xf>
    <xf numFmtId="167" fontId="9" fillId="0" borderId="29"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9"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49" fontId="11" fillId="0" borderId="29" xfId="0" applyNumberFormat="1" applyFont="1" applyBorder="1" applyAlignment="1">
      <alignment horizontal="center" vertical="center" wrapText="1"/>
    </xf>
    <xf numFmtId="10" fontId="10" fillId="0" borderId="29"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165" fontId="10" fillId="11" borderId="29" xfId="0" applyNumberFormat="1" applyFont="1" applyFill="1" applyBorder="1" applyAlignment="1">
      <alignment horizontal="center" vertical="center" wrapText="1"/>
    </xf>
    <xf numFmtId="165" fontId="11" fillId="6" borderId="29" xfId="0" applyNumberFormat="1"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9"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4" xfId="0" applyFont="1" applyFill="1" applyBorder="1" applyAlignment="1">
      <alignment horizontal="center" vertical="center" wrapText="1"/>
    </xf>
    <xf numFmtId="0" fontId="9" fillId="11" borderId="4" xfId="0" applyFont="1" applyFill="1" applyBorder="1"/>
    <xf numFmtId="0" fontId="9" fillId="11" borderId="46" xfId="0" applyFont="1" applyFill="1" applyBorder="1"/>
    <xf numFmtId="0" fontId="13" fillId="6" borderId="29" xfId="0" applyFont="1" applyFill="1" applyBorder="1" applyAlignment="1">
      <alignment horizontal="center" vertical="center"/>
    </xf>
    <xf numFmtId="0" fontId="9" fillId="5" borderId="1" xfId="0" applyFont="1" applyFill="1" applyBorder="1" applyAlignment="1">
      <alignment vertical="center"/>
    </xf>
    <xf numFmtId="0" fontId="13" fillId="6" borderId="29" xfId="0" applyFont="1" applyFill="1" applyBorder="1" applyAlignment="1">
      <alignment horizontal="center" vertical="center"/>
    </xf>
    <xf numFmtId="0" fontId="13" fillId="6" borderId="29" xfId="0" applyFont="1" applyFill="1" applyBorder="1" applyAlignment="1">
      <alignment horizontal="center" vertical="center" wrapText="1"/>
    </xf>
    <xf numFmtId="0" fontId="9" fillId="10" borderId="29" xfId="0" applyFont="1" applyFill="1" applyBorder="1" applyAlignment="1">
      <alignment wrapText="1"/>
    </xf>
    <xf numFmtId="0" fontId="9" fillId="5" borderId="29"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6" xfId="0" applyFont="1" applyFill="1" applyBorder="1" applyAlignment="1">
      <alignment horizontal="center" vertical="center"/>
    </xf>
    <xf numFmtId="0" fontId="1" fillId="5" borderId="1" xfId="0" applyFont="1" applyFill="1" applyBorder="1" applyAlignment="1">
      <alignment vertical="center"/>
    </xf>
    <xf numFmtId="14" fontId="9" fillId="0" borderId="29" xfId="0" applyNumberFormat="1" applyFont="1" applyBorder="1" applyAlignment="1">
      <alignment horizontal="center" vertical="center" wrapText="1"/>
    </xf>
    <xf numFmtId="0" fontId="1" fillId="5" borderId="29" xfId="0" applyFont="1" applyFill="1" applyBorder="1"/>
    <xf numFmtId="0" fontId="13" fillId="0" borderId="0" xfId="0" applyFont="1"/>
    <xf numFmtId="0" fontId="23" fillId="0" borderId="0" xfId="0" applyFont="1"/>
    <xf numFmtId="0" fontId="1" fillId="5" borderId="51"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 fillId="17" borderId="29" xfId="0" applyFont="1" applyFill="1" applyBorder="1"/>
    <xf numFmtId="0" fontId="7" fillId="13" borderId="29" xfId="0" applyFont="1" applyFill="1" applyBorder="1" applyAlignment="1">
      <alignment horizontal="center" vertical="center"/>
    </xf>
    <xf numFmtId="0" fontId="1" fillId="18" borderId="29" xfId="0" applyFont="1" applyFill="1" applyBorder="1"/>
    <xf numFmtId="0" fontId="7" fillId="13" borderId="29" xfId="0" applyFont="1" applyFill="1" applyBorder="1"/>
    <xf numFmtId="0" fontId="9" fillId="19" borderId="29" xfId="0" applyFont="1" applyFill="1" applyBorder="1" applyAlignment="1">
      <alignment horizontal="center" vertical="center"/>
    </xf>
    <xf numFmtId="0" fontId="9" fillId="18" borderId="29" xfId="0" applyFont="1" applyFill="1" applyBorder="1" applyAlignment="1">
      <alignment horizontal="center" vertical="center"/>
    </xf>
    <xf numFmtId="0" fontId="9" fillId="17" borderId="29" xfId="0" applyFont="1" applyFill="1" applyBorder="1" applyAlignment="1">
      <alignment horizontal="center" vertical="center"/>
    </xf>
    <xf numFmtId="0" fontId="1" fillId="19" borderId="29" xfId="0" applyFont="1" applyFill="1" applyBorder="1"/>
    <xf numFmtId="0" fontId="1" fillId="5" borderId="56" xfId="0" applyFont="1" applyFill="1" applyBorder="1"/>
    <xf numFmtId="0" fontId="1" fillId="5" borderId="57" xfId="0" applyFont="1" applyFill="1" applyBorder="1"/>
    <xf numFmtId="0" fontId="1" fillId="5" borderId="58"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9" xfId="0" applyFont="1" applyFill="1" applyBorder="1"/>
    <xf numFmtId="0" fontId="13" fillId="21" borderId="29" xfId="0" applyFont="1" applyFill="1" applyBorder="1" applyAlignment="1">
      <alignment vertical="center"/>
    </xf>
    <xf numFmtId="0" fontId="1" fillId="21" borderId="29" xfId="0" applyFont="1" applyFill="1" applyBorder="1" applyAlignment="1">
      <alignment vertical="center"/>
    </xf>
    <xf numFmtId="0" fontId="13" fillId="21" borderId="29" xfId="0" applyFont="1" applyFill="1" applyBorder="1" applyAlignment="1">
      <alignment vertical="center" wrapText="1"/>
    </xf>
    <xf numFmtId="0" fontId="25" fillId="21" borderId="29" xfId="0" applyFont="1" applyFill="1" applyBorder="1" applyAlignment="1">
      <alignment vertical="center" wrapText="1"/>
    </xf>
    <xf numFmtId="0" fontId="13" fillId="0" borderId="29" xfId="0" applyFont="1" applyBorder="1" applyAlignment="1">
      <alignment vertical="center"/>
    </xf>
    <xf numFmtId="0" fontId="1" fillId="21" borderId="29" xfId="0" applyFont="1" applyFill="1" applyBorder="1"/>
    <xf numFmtId="0" fontId="13" fillId="0" borderId="29" xfId="0" applyFont="1" applyBorder="1" applyAlignment="1">
      <alignment vertical="center" wrapText="1"/>
    </xf>
    <xf numFmtId="0" fontId="25" fillId="0" borderId="29" xfId="0" applyFont="1" applyBorder="1" applyAlignment="1">
      <alignment vertical="center" wrapText="1"/>
    </xf>
    <xf numFmtId="0" fontId="1" fillId="0" borderId="29" xfId="0" applyFont="1" applyBorder="1" applyAlignment="1">
      <alignment vertical="center"/>
    </xf>
    <xf numFmtId="0" fontId="13" fillId="21" borderId="59" xfId="0" applyFont="1" applyFill="1" applyBorder="1" applyAlignment="1">
      <alignment vertical="center"/>
    </xf>
    <xf numFmtId="0" fontId="13" fillId="0" borderId="29" xfId="0" applyFont="1" applyBorder="1"/>
    <xf numFmtId="0" fontId="1" fillId="0" borderId="29" xfId="0" applyFont="1" applyBorder="1" applyAlignment="1">
      <alignment wrapText="1"/>
    </xf>
    <xf numFmtId="0" fontId="1" fillId="21" borderId="29" xfId="0" applyFont="1" applyFill="1" applyBorder="1" applyAlignment="1">
      <alignment vertical="center" wrapText="1"/>
    </xf>
    <xf numFmtId="0" fontId="25" fillId="0" borderId="29" xfId="0" applyFont="1" applyBorder="1" applyAlignment="1">
      <alignment horizontal="left" vertical="center" wrapText="1"/>
    </xf>
    <xf numFmtId="0" fontId="1" fillId="0" borderId="29" xfId="0" applyFont="1" applyBorder="1" applyAlignment="1">
      <alignment vertical="center" wrapText="1"/>
    </xf>
    <xf numFmtId="0" fontId="25" fillId="21" borderId="29" xfId="0" applyFont="1" applyFill="1" applyBorder="1" applyAlignment="1">
      <alignment horizontal="left" vertical="center" wrapText="1"/>
    </xf>
    <xf numFmtId="0" fontId="13" fillId="20" borderId="29" xfId="0" applyFont="1" applyFill="1" applyBorder="1" applyAlignment="1">
      <alignment horizontal="center"/>
    </xf>
    <xf numFmtId="0" fontId="1" fillId="0" borderId="29"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9" xfId="0" applyFont="1" applyFill="1" applyBorder="1" applyAlignment="1">
      <alignment horizontal="center" vertical="center" wrapText="1"/>
    </xf>
    <xf numFmtId="0" fontId="28" fillId="7" borderId="29" xfId="0" applyFont="1" applyFill="1" applyBorder="1" applyAlignment="1">
      <alignment vertical="center" wrapText="1"/>
    </xf>
    <xf numFmtId="0" fontId="27" fillId="0" borderId="0" xfId="0" applyFont="1" applyAlignment="1">
      <alignment vertical="center"/>
    </xf>
    <xf numFmtId="0" fontId="28" fillId="5" borderId="36"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9" xfId="0" applyFont="1" applyFill="1" applyBorder="1" applyAlignment="1">
      <alignment horizontal="center" vertical="center" wrapText="1"/>
    </xf>
    <xf numFmtId="0" fontId="28" fillId="5" borderId="29" xfId="0" applyFont="1" applyFill="1" applyBorder="1" applyAlignment="1">
      <alignment horizontal="left" vertical="center" wrapText="1"/>
    </xf>
    <xf numFmtId="10" fontId="28" fillId="0" borderId="29"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6" xfId="0" applyFont="1" applyFill="1" applyBorder="1" applyAlignment="1">
      <alignment vertical="center" wrapText="1"/>
    </xf>
    <xf numFmtId="0" fontId="29" fillId="0" borderId="20" xfId="0" applyFont="1" applyBorder="1" applyAlignment="1">
      <alignment vertical="center" wrapText="1"/>
    </xf>
    <xf numFmtId="0" fontId="27"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9" xfId="0" applyNumberFormat="1" applyFont="1" applyBorder="1" applyAlignment="1">
      <alignment horizontal="center" vertical="center" wrapText="1"/>
    </xf>
    <xf numFmtId="0" fontId="29" fillId="0" borderId="29" xfId="0" applyFont="1" applyBorder="1" applyAlignment="1">
      <alignment vertical="center" wrapText="1"/>
    </xf>
    <xf numFmtId="10" fontId="29" fillId="0" borderId="29" xfId="0" applyNumberFormat="1" applyFont="1" applyBorder="1" applyAlignment="1">
      <alignment horizontal="center" vertical="center" wrapText="1"/>
    </xf>
    <xf numFmtId="164" fontId="29" fillId="0" borderId="29" xfId="0" applyNumberFormat="1" applyFont="1" applyBorder="1" applyAlignment="1">
      <alignment horizontal="center" vertical="center" wrapText="1"/>
    </xf>
    <xf numFmtId="9" fontId="29" fillId="0" borderId="29"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60"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9"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9" xfId="0" applyNumberFormat="1" applyFont="1" applyBorder="1" applyAlignment="1">
      <alignment horizontal="center" vertical="center" wrapText="1"/>
    </xf>
    <xf numFmtId="0" fontId="27" fillId="0" borderId="29" xfId="0" applyFont="1" applyBorder="1" applyAlignment="1">
      <alignment horizontal="center" vertical="center"/>
    </xf>
    <xf numFmtId="9" fontId="27" fillId="0" borderId="29" xfId="0" applyNumberFormat="1" applyFont="1" applyBorder="1" applyAlignment="1">
      <alignment horizontal="center" vertical="center"/>
    </xf>
    <xf numFmtId="0" fontId="8" fillId="22" borderId="29"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9" xfId="0" applyFont="1" applyFill="1" applyBorder="1" applyAlignment="1">
      <alignment vertical="center" wrapText="1"/>
    </xf>
    <xf numFmtId="0" fontId="1" fillId="23" borderId="29" xfId="0" applyFont="1" applyFill="1" applyBorder="1" applyAlignment="1">
      <alignment horizontal="center" vertical="center" wrapText="1"/>
    </xf>
    <xf numFmtId="0" fontId="1" fillId="23" borderId="29" xfId="0" applyFont="1" applyFill="1" applyBorder="1" applyAlignment="1">
      <alignment horizontal="left" vertical="center" wrapText="1"/>
    </xf>
    <xf numFmtId="10" fontId="1" fillId="23" borderId="29" xfId="0" applyNumberFormat="1" applyFont="1" applyFill="1" applyBorder="1" applyAlignment="1">
      <alignment horizontal="center" vertical="center" wrapText="1"/>
    </xf>
    <xf numFmtId="0" fontId="10" fillId="23" borderId="36" xfId="0" applyFont="1" applyFill="1" applyBorder="1" applyAlignment="1">
      <alignment vertical="center" wrapText="1"/>
    </xf>
    <xf numFmtId="0" fontId="9" fillId="23" borderId="29"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9" xfId="0" applyFont="1" applyFill="1" applyBorder="1" applyAlignment="1">
      <alignment horizontal="center" vertical="center" wrapText="1"/>
    </xf>
    <xf numFmtId="10" fontId="11" fillId="23" borderId="29" xfId="0" applyNumberFormat="1" applyFont="1" applyFill="1" applyBorder="1" applyAlignment="1">
      <alignment horizontal="center" vertical="center" wrapText="1"/>
    </xf>
    <xf numFmtId="0" fontId="7" fillId="23" borderId="29" xfId="0" applyFont="1" applyFill="1" applyBorder="1" applyAlignment="1">
      <alignment horizontal="left" vertical="center" wrapText="1"/>
    </xf>
    <xf numFmtId="0" fontId="11" fillId="23" borderId="29" xfId="0" applyFont="1" applyFill="1" applyBorder="1" applyAlignment="1">
      <alignment horizontal="left" vertical="center" wrapText="1"/>
    </xf>
    <xf numFmtId="0" fontId="9" fillId="23" borderId="29" xfId="0" applyFont="1" applyFill="1" applyBorder="1" applyAlignment="1">
      <alignment horizontal="left" wrapText="1"/>
    </xf>
    <xf numFmtId="9" fontId="11" fillId="23" borderId="29" xfId="0" applyNumberFormat="1" applyFont="1" applyFill="1" applyBorder="1" applyAlignment="1">
      <alignment horizontal="center" vertical="center" wrapText="1"/>
    </xf>
    <xf numFmtId="0" fontId="9" fillId="23" borderId="36" xfId="0" applyFont="1" applyFill="1" applyBorder="1" applyAlignment="1">
      <alignment vertical="center" wrapText="1"/>
    </xf>
    <xf numFmtId="10" fontId="9" fillId="23" borderId="29" xfId="0" applyNumberFormat="1" applyFont="1" applyFill="1" applyBorder="1" applyAlignment="1">
      <alignment horizontal="center" vertical="center" wrapText="1"/>
    </xf>
    <xf numFmtId="0" fontId="11" fillId="23" borderId="29" xfId="0" applyFont="1" applyFill="1" applyBorder="1" applyAlignment="1">
      <alignment horizontal="center" vertical="center" wrapText="1"/>
    </xf>
    <xf numFmtId="0" fontId="9" fillId="23" borderId="42" xfId="0" applyFont="1" applyFill="1" applyBorder="1" applyAlignment="1">
      <alignment horizontal="left" vertical="center" wrapText="1"/>
    </xf>
    <xf numFmtId="0" fontId="13" fillId="24" borderId="29" xfId="0" applyFont="1" applyFill="1" applyBorder="1" applyAlignment="1">
      <alignment vertical="center" wrapText="1"/>
    </xf>
    <xf numFmtId="0" fontId="7" fillId="24" borderId="36" xfId="0" applyFont="1" applyFill="1" applyBorder="1" applyAlignment="1">
      <alignment vertical="center" wrapText="1"/>
    </xf>
    <xf numFmtId="0" fontId="9" fillId="24" borderId="29"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9" xfId="0" applyFont="1" applyFill="1" applyBorder="1" applyAlignment="1">
      <alignment horizontal="center" vertical="center"/>
    </xf>
    <xf numFmtId="2" fontId="11" fillId="24" borderId="29"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9" xfId="0" applyFont="1" applyFill="1" applyBorder="1" applyAlignment="1">
      <alignment horizontal="center" vertical="center" wrapText="1"/>
    </xf>
    <xf numFmtId="10" fontId="11" fillId="24" borderId="29" xfId="0" applyNumberFormat="1" applyFont="1" applyFill="1" applyBorder="1" applyAlignment="1">
      <alignment horizontal="center" vertical="center" wrapText="1"/>
    </xf>
    <xf numFmtId="9" fontId="9" fillId="24" borderId="29" xfId="0" applyNumberFormat="1" applyFont="1" applyFill="1" applyBorder="1" applyAlignment="1">
      <alignment horizontal="center" vertical="center"/>
    </xf>
    <xf numFmtId="9" fontId="11" fillId="24" borderId="29" xfId="0" applyNumberFormat="1" applyFont="1" applyFill="1" applyBorder="1" applyAlignment="1">
      <alignment horizontal="center" vertical="center" wrapText="1"/>
    </xf>
    <xf numFmtId="10" fontId="9" fillId="24" borderId="29" xfId="0" applyNumberFormat="1" applyFont="1" applyFill="1" applyBorder="1" applyAlignment="1">
      <alignment horizontal="center" vertical="center" wrapText="1"/>
    </xf>
    <xf numFmtId="164" fontId="11" fillId="24" borderId="29" xfId="0" applyNumberFormat="1" applyFont="1" applyFill="1" applyBorder="1" applyAlignment="1">
      <alignment horizontal="center" vertical="center" wrapText="1"/>
    </xf>
    <xf numFmtId="9" fontId="11" fillId="24" borderId="29" xfId="0" applyNumberFormat="1" applyFont="1" applyFill="1" applyBorder="1" applyAlignment="1">
      <alignment horizontal="center" vertical="center"/>
    </xf>
    <xf numFmtId="0" fontId="11" fillId="24" borderId="13" xfId="0" applyFont="1" applyFill="1" applyBorder="1"/>
    <xf numFmtId="0" fontId="10" fillId="24" borderId="36" xfId="0" applyFont="1" applyFill="1" applyBorder="1" applyAlignment="1">
      <alignment vertical="center" wrapText="1"/>
    </xf>
    <xf numFmtId="1" fontId="11" fillId="24" borderId="29" xfId="0" applyNumberFormat="1" applyFont="1" applyFill="1" applyBorder="1" applyAlignment="1">
      <alignment horizontal="center" vertical="center" wrapText="1"/>
    </xf>
    <xf numFmtId="1" fontId="9" fillId="24" borderId="29" xfId="0" applyNumberFormat="1" applyFont="1" applyFill="1" applyBorder="1" applyAlignment="1">
      <alignment horizontal="center" vertical="center"/>
    </xf>
    <xf numFmtId="169" fontId="11" fillId="24" borderId="29" xfId="0" applyNumberFormat="1" applyFont="1" applyFill="1" applyBorder="1" applyAlignment="1">
      <alignment horizontal="center" vertical="center" wrapText="1"/>
    </xf>
    <xf numFmtId="0" fontId="9" fillId="24" borderId="29" xfId="0" applyFont="1" applyFill="1" applyBorder="1" applyAlignment="1">
      <alignment horizontal="center" wrapText="1"/>
    </xf>
    <xf numFmtId="2" fontId="9" fillId="24" borderId="29"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wrapText="1"/>
    </xf>
    <xf numFmtId="2" fontId="9" fillId="24" borderId="29" xfId="0" applyNumberFormat="1" applyFont="1" applyFill="1" applyBorder="1" applyAlignment="1">
      <alignment horizontal="center" vertical="center" wrapText="1"/>
    </xf>
    <xf numFmtId="0" fontId="7" fillId="24" borderId="29" xfId="0" applyFont="1" applyFill="1" applyBorder="1" applyAlignment="1">
      <alignment vertical="center" wrapText="1"/>
    </xf>
    <xf numFmtId="0" fontId="9" fillId="24" borderId="29" xfId="0" applyFont="1" applyFill="1" applyBorder="1" applyAlignment="1">
      <alignment vertical="center" wrapText="1"/>
    </xf>
    <xf numFmtId="9" fontId="9" fillId="24" borderId="29" xfId="0" applyNumberFormat="1" applyFont="1" applyFill="1" applyBorder="1" applyAlignment="1">
      <alignment horizontal="center" vertical="center" wrapText="1"/>
    </xf>
    <xf numFmtId="164" fontId="9" fillId="24" borderId="29" xfId="0" applyNumberFormat="1"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9" fillId="24" borderId="36" xfId="0" applyFont="1" applyFill="1" applyBorder="1" applyAlignment="1">
      <alignment horizontal="center" vertical="center" wrapText="1"/>
    </xf>
    <xf numFmtId="10" fontId="11" fillId="24" borderId="36" xfId="0" applyNumberFormat="1" applyFont="1" applyFill="1" applyBorder="1" applyAlignment="1">
      <alignment horizontal="center" vertical="center" wrapText="1"/>
    </xf>
    <xf numFmtId="10" fontId="11" fillId="24" borderId="36" xfId="0" applyNumberFormat="1" applyFont="1" applyFill="1" applyBorder="1" applyAlignment="1">
      <alignment horizontal="center" vertical="center"/>
    </xf>
    <xf numFmtId="9" fontId="11" fillId="24" borderId="36" xfId="0" applyNumberFormat="1" applyFont="1" applyFill="1" applyBorder="1" applyAlignment="1">
      <alignment horizontal="center" vertical="center"/>
    </xf>
    <xf numFmtId="0" fontId="13" fillId="25" borderId="29" xfId="0" applyFont="1" applyFill="1" applyBorder="1" applyAlignment="1">
      <alignment vertical="center" wrapText="1"/>
    </xf>
    <xf numFmtId="0" fontId="10" fillId="25" borderId="29" xfId="0" applyFont="1" applyFill="1" applyBorder="1" applyAlignment="1">
      <alignment vertical="center" wrapText="1"/>
    </xf>
    <xf numFmtId="0" fontId="9" fillId="25" borderId="29" xfId="0" applyFont="1" applyFill="1" applyBorder="1" applyAlignment="1">
      <alignment vertical="center" wrapText="1"/>
    </xf>
    <xf numFmtId="0" fontId="11" fillId="25" borderId="29" xfId="0" applyFont="1" applyFill="1" applyBorder="1" applyAlignment="1">
      <alignment horizontal="center" vertical="center" wrapText="1"/>
    </xf>
    <xf numFmtId="9" fontId="11"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wrapText="1"/>
    </xf>
    <xf numFmtId="164" fontId="11" fillId="25" borderId="29" xfId="0" applyNumberFormat="1" applyFont="1" applyFill="1" applyBorder="1" applyAlignment="1">
      <alignment horizontal="center" vertical="center" wrapText="1"/>
    </xf>
    <xf numFmtId="10" fontId="11" fillId="25" borderId="29" xfId="0" applyNumberFormat="1" applyFont="1" applyFill="1" applyBorder="1" applyAlignment="1">
      <alignment horizontal="center" vertical="center" wrapText="1"/>
    </xf>
    <xf numFmtId="0" fontId="9" fillId="25" borderId="29" xfId="0" applyFont="1" applyFill="1" applyBorder="1" applyAlignment="1">
      <alignment horizontal="left" vertical="center" wrapText="1"/>
    </xf>
    <xf numFmtId="170" fontId="9" fillId="25" borderId="29" xfId="0" applyNumberFormat="1" applyFont="1" applyFill="1" applyBorder="1" applyAlignment="1">
      <alignment horizontal="center" vertical="center" wrapText="1"/>
    </xf>
    <xf numFmtId="0" fontId="11" fillId="25" borderId="29" xfId="0" applyFont="1" applyFill="1" applyBorder="1" applyAlignment="1">
      <alignment horizontal="center" vertical="center"/>
    </xf>
    <xf numFmtId="0" fontId="9" fillId="25" borderId="29" xfId="0" applyFont="1" applyFill="1" applyBorder="1" applyAlignment="1">
      <alignment horizontal="center" vertical="center"/>
    </xf>
    <xf numFmtId="0" fontId="9" fillId="25" borderId="29" xfId="0" applyFont="1" applyFill="1" applyBorder="1" applyAlignment="1">
      <alignment horizontal="center" vertical="center" wrapText="1"/>
    </xf>
    <xf numFmtId="9" fontId="9"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xf>
    <xf numFmtId="0" fontId="10" fillId="25" borderId="29" xfId="0" applyFont="1" applyFill="1" applyBorder="1" applyAlignment="1">
      <alignment vertical="center"/>
    </xf>
    <xf numFmtId="0" fontId="10" fillId="25" borderId="29" xfId="0" applyFont="1" applyFill="1" applyBorder="1" applyAlignment="1">
      <alignment horizontal="center" vertical="center" wrapText="1"/>
    </xf>
    <xf numFmtId="0" fontId="11" fillId="25" borderId="29" xfId="0" applyFont="1" applyFill="1" applyBorder="1" applyAlignment="1">
      <alignment vertical="center" wrapText="1"/>
    </xf>
    <xf numFmtId="0" fontId="16" fillId="25" borderId="29" xfId="0" applyFont="1" applyFill="1" applyBorder="1" applyAlignment="1">
      <alignment horizontal="left" vertical="center" wrapText="1"/>
    </xf>
    <xf numFmtId="0" fontId="13" fillId="26" borderId="42" xfId="0" applyFont="1" applyFill="1" applyBorder="1" applyAlignment="1">
      <alignment vertical="center" wrapText="1"/>
    </xf>
    <xf numFmtId="0" fontId="10" fillId="26" borderId="61" xfId="0" applyFont="1" applyFill="1" applyBorder="1" applyAlignment="1">
      <alignment vertical="center" wrapText="1"/>
    </xf>
    <xf numFmtId="0" fontId="11" fillId="26" borderId="42" xfId="0" applyFont="1" applyFill="1" applyBorder="1" applyAlignment="1">
      <alignment horizontal="center" vertical="center" wrapText="1"/>
    </xf>
    <xf numFmtId="0" fontId="11" fillId="26" borderId="62" xfId="0" applyFont="1" applyFill="1" applyBorder="1" applyAlignment="1">
      <alignment horizontal="center" vertical="center" wrapText="1"/>
    </xf>
    <xf numFmtId="0" fontId="9" fillId="26" borderId="42" xfId="0" applyFont="1" applyFill="1" applyBorder="1" applyAlignment="1">
      <alignment horizontal="center" vertical="center" wrapText="1"/>
    </xf>
    <xf numFmtId="0" fontId="10" fillId="26" borderId="29" xfId="0" applyFont="1" applyFill="1" applyBorder="1" applyAlignment="1">
      <alignment vertical="center" wrapText="1"/>
    </xf>
    <xf numFmtId="0" fontId="11" fillId="26" borderId="50"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9" xfId="0" applyFont="1" applyFill="1" applyBorder="1" applyAlignment="1">
      <alignment horizontal="center" vertical="center" wrapText="1"/>
    </xf>
    <xf numFmtId="0" fontId="11" fillId="26" borderId="29"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9" xfId="0" applyNumberFormat="1" applyFont="1" applyFill="1" applyBorder="1" applyAlignment="1">
      <alignment horizontal="center" vertical="center" wrapText="1"/>
    </xf>
    <xf numFmtId="0" fontId="11" fillId="26" borderId="36" xfId="0"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9" xfId="0" applyFont="1" applyFill="1" applyBorder="1" applyAlignment="1">
      <alignment horizontal="center" vertical="center"/>
    </xf>
    <xf numFmtId="0" fontId="9" fillId="26" borderId="29" xfId="0" applyFont="1" applyFill="1" applyBorder="1" applyAlignment="1">
      <alignment horizontal="center" vertical="center"/>
    </xf>
    <xf numFmtId="0" fontId="10" fillId="26" borderId="29" xfId="0" applyFont="1" applyFill="1" applyBorder="1" applyAlignment="1">
      <alignment horizontal="center" vertical="center" wrapText="1"/>
    </xf>
    <xf numFmtId="0" fontId="13" fillId="27" borderId="29" xfId="0" applyFont="1" applyFill="1" applyBorder="1" applyAlignment="1">
      <alignment vertical="center"/>
    </xf>
    <xf numFmtId="0" fontId="7" fillId="27" borderId="29" xfId="0" applyFont="1" applyFill="1" applyBorder="1" applyAlignment="1">
      <alignment vertical="center" wrapText="1"/>
    </xf>
    <xf numFmtId="0" fontId="9" fillId="27" borderId="29"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9" xfId="0" applyNumberFormat="1" applyFont="1" applyFill="1" applyBorder="1" applyAlignment="1">
      <alignment horizontal="center" vertical="center" wrapText="1"/>
    </xf>
    <xf numFmtId="9"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xf>
    <xf numFmtId="0" fontId="7" fillId="27" borderId="29" xfId="0" applyFont="1" applyFill="1" applyBorder="1" applyAlignment="1">
      <alignment horizontal="center" vertical="center" wrapText="1"/>
    </xf>
    <xf numFmtId="0" fontId="13" fillId="24" borderId="29" xfId="0" applyFont="1" applyFill="1" applyBorder="1" applyAlignment="1">
      <alignment vertical="center"/>
    </xf>
    <xf numFmtId="0" fontId="10" fillId="24" borderId="29" xfId="0" applyFont="1" applyFill="1" applyBorder="1" applyAlignment="1">
      <alignment vertical="center" wrapText="1"/>
    </xf>
    <xf numFmtId="0" fontId="31" fillId="24" borderId="29" xfId="0" applyFont="1" applyFill="1" applyBorder="1" applyAlignment="1">
      <alignment horizontal="center" vertical="center"/>
    </xf>
    <xf numFmtId="0" fontId="32" fillId="24" borderId="50" xfId="0" applyFont="1" applyFill="1" applyBorder="1" applyAlignment="1">
      <alignment horizontal="center" vertical="center" wrapText="1"/>
    </xf>
    <xf numFmtId="0" fontId="9" fillId="24" borderId="50" xfId="0" applyFont="1" applyFill="1" applyBorder="1" applyAlignment="1">
      <alignment horizontal="center" vertical="center" wrapText="1"/>
    </xf>
    <xf numFmtId="0" fontId="11" fillId="24" borderId="29" xfId="0" applyFont="1" applyFill="1" applyBorder="1" applyAlignment="1">
      <alignment horizontal="center" vertical="center"/>
    </xf>
    <xf numFmtId="0" fontId="32" fillId="24" borderId="63" xfId="0" applyFont="1" applyFill="1" applyBorder="1" applyAlignment="1">
      <alignment horizontal="center" vertical="center" wrapText="1"/>
    </xf>
    <xf numFmtId="0" fontId="9" fillId="24" borderId="63"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10" fillId="27" borderId="29"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9" xfId="0" applyFont="1" applyFill="1" applyBorder="1" applyAlignment="1">
      <alignment horizontal="center" vertical="center"/>
    </xf>
    <xf numFmtId="9" fontId="11" fillId="27" borderId="29" xfId="0" applyNumberFormat="1"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7" fillId="27" borderId="36" xfId="0" applyFont="1" applyFill="1" applyBorder="1" applyAlignment="1">
      <alignment vertical="center" wrapText="1"/>
    </xf>
    <xf numFmtId="0" fontId="9" fillId="27" borderId="42" xfId="0" applyFont="1" applyFill="1" applyBorder="1" applyAlignment="1">
      <alignment horizontal="center" vertical="center" wrapText="1"/>
    </xf>
    <xf numFmtId="0" fontId="9" fillId="27" borderId="62" xfId="0" applyFont="1" applyFill="1" applyBorder="1" applyAlignment="1">
      <alignment horizontal="center" vertical="center" wrapText="1"/>
    </xf>
    <xf numFmtId="0" fontId="9" fillId="27" borderId="42" xfId="0" applyFont="1" applyFill="1" applyBorder="1" applyAlignment="1">
      <alignment horizontal="center" vertical="center"/>
    </xf>
    <xf numFmtId="1" fontId="11" fillId="27" borderId="29" xfId="0" applyNumberFormat="1" applyFont="1" applyFill="1" applyBorder="1" applyAlignment="1">
      <alignment horizontal="center" vertical="center" wrapText="1"/>
    </xf>
    <xf numFmtId="0" fontId="33" fillId="27" borderId="29" xfId="0" applyFont="1" applyFill="1" applyBorder="1" applyAlignment="1">
      <alignment vertical="center" wrapText="1"/>
    </xf>
    <xf numFmtId="165" fontId="9" fillId="0" borderId="29" xfId="0" applyNumberFormat="1" applyFont="1" applyBorder="1" applyAlignment="1">
      <alignment horizontal="center" vertical="center"/>
    </xf>
    <xf numFmtId="164" fontId="39" fillId="28" borderId="29" xfId="0" applyNumberFormat="1" applyFont="1" applyFill="1" applyBorder="1" applyAlignment="1">
      <alignment horizontal="center" vertical="center" wrapText="1"/>
    </xf>
    <xf numFmtId="164" fontId="9" fillId="28" borderId="29"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0" fillId="0" borderId="0" xfId="0" applyFont="1" applyAlignment="1">
      <alignment vertical="center" wrapText="1"/>
    </xf>
    <xf numFmtId="0" fontId="1" fillId="5" borderId="46" xfId="0" applyFont="1" applyFill="1" applyBorder="1" applyAlignment="1">
      <alignment horizontal="center" vertical="center" wrapText="1"/>
    </xf>
    <xf numFmtId="0" fontId="0" fillId="0" borderId="0" xfId="0" applyFont="1" applyAlignment="1">
      <alignment horizontal="center" vertical="center" wrapText="1"/>
    </xf>
    <xf numFmtId="0" fontId="0" fillId="29" borderId="0" xfId="0" applyFont="1" applyFill="1" applyAlignment="1"/>
    <xf numFmtId="0" fontId="11" fillId="29" borderId="1" xfId="0" applyFont="1" applyFill="1" applyBorder="1"/>
    <xf numFmtId="0" fontId="11" fillId="29" borderId="0" xfId="0" applyFont="1" applyFill="1"/>
    <xf numFmtId="167" fontId="9" fillId="0" borderId="29" xfId="0" applyNumberFormat="1" applyFont="1" applyBorder="1" applyAlignment="1">
      <alignment horizontal="center" vertical="center" wrapText="1"/>
    </xf>
    <xf numFmtId="165" fontId="11" fillId="0" borderId="13" xfId="0" applyNumberFormat="1" applyFont="1" applyBorder="1" applyAlignment="1">
      <alignment horizontal="center" vertical="center"/>
    </xf>
    <xf numFmtId="0" fontId="9" fillId="5" borderId="29" xfId="0" applyFont="1" applyFill="1" applyBorder="1" applyAlignment="1">
      <alignment vertical="center" wrapText="1"/>
    </xf>
    <xf numFmtId="0" fontId="9" fillId="5" borderId="29" xfId="0" applyFont="1" applyFill="1" applyBorder="1" applyAlignment="1">
      <alignment horizontal="center" vertical="center" wrapText="1"/>
    </xf>
    <xf numFmtId="0" fontId="9" fillId="5" borderId="29" xfId="0" applyFont="1" applyFill="1" applyBorder="1"/>
    <xf numFmtId="10" fontId="9" fillId="0" borderId="29" xfId="0" applyNumberFormat="1" applyFont="1" applyBorder="1" applyAlignment="1">
      <alignment horizontal="center" vertical="center" wrapText="1"/>
    </xf>
    <xf numFmtId="0" fontId="9" fillId="0" borderId="29" xfId="0" applyFont="1" applyBorder="1" applyAlignment="1">
      <alignment horizontal="left" vertical="center" wrapText="1"/>
    </xf>
    <xf numFmtId="0" fontId="0" fillId="0" borderId="0" xfId="0" applyFont="1" applyAlignment="1"/>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1" fillId="30" borderId="8" xfId="0" applyFont="1" applyFill="1" applyBorder="1" applyAlignment="1">
      <alignment horizontal="center" vertical="center"/>
    </xf>
    <xf numFmtId="14" fontId="41" fillId="30" borderId="6" xfId="0" quotePrefix="1" applyNumberFormat="1" applyFont="1" applyFill="1" applyBorder="1" applyAlignment="1">
      <alignment horizontal="center" vertical="center"/>
    </xf>
    <xf numFmtId="0" fontId="1" fillId="5" borderId="46" xfId="0" applyFont="1" applyFill="1" applyBorder="1"/>
    <xf numFmtId="0" fontId="1" fillId="5" borderId="46" xfId="0" applyFont="1" applyFill="1" applyBorder="1" applyAlignment="1">
      <alignment vertical="center"/>
    </xf>
    <xf numFmtId="0" fontId="7" fillId="6" borderId="59"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9" fillId="0" borderId="42" xfId="0" applyFont="1" applyBorder="1" applyAlignment="1">
      <alignment horizontal="center" vertical="center" wrapText="1"/>
    </xf>
    <xf numFmtId="14" fontId="9" fillId="0" borderId="42" xfId="0" applyNumberFormat="1" applyFont="1" applyBorder="1" applyAlignment="1">
      <alignment horizontal="center" vertical="center" wrapText="1"/>
    </xf>
    <xf numFmtId="0" fontId="9" fillId="0" borderId="46" xfId="0" applyFont="1" applyBorder="1" applyAlignment="1">
      <alignment horizontal="center" vertical="center" wrapText="1"/>
    </xf>
    <xf numFmtId="0" fontId="9" fillId="5" borderId="42" xfId="0" applyFont="1" applyFill="1" applyBorder="1" applyAlignment="1">
      <alignment horizontal="center" vertical="center" wrapText="1"/>
    </xf>
    <xf numFmtId="0" fontId="9" fillId="5" borderId="42" xfId="0" applyFont="1" applyFill="1" applyBorder="1" applyAlignment="1">
      <alignment horizontal="left" vertical="center" wrapText="1"/>
    </xf>
    <xf numFmtId="0" fontId="7" fillId="0" borderId="65" xfId="0" applyFont="1" applyFill="1" applyBorder="1" applyAlignment="1">
      <alignment horizontal="center" vertical="center" wrapText="1"/>
    </xf>
    <xf numFmtId="0" fontId="9" fillId="0" borderId="65" xfId="0" applyFont="1" applyBorder="1" applyAlignment="1">
      <alignment horizontal="center" vertical="center" wrapText="1"/>
    </xf>
    <xf numFmtId="0" fontId="9" fillId="0" borderId="65" xfId="0" applyFont="1" applyBorder="1" applyAlignment="1">
      <alignment horizontal="justify" vertical="center" wrapText="1"/>
    </xf>
    <xf numFmtId="14" fontId="9" fillId="0" borderId="65" xfId="0" applyNumberFormat="1" applyFont="1" applyBorder="1" applyAlignment="1">
      <alignment horizontal="center" vertical="center" wrapText="1"/>
    </xf>
    <xf numFmtId="0" fontId="0" fillId="29" borderId="65" xfId="0" applyFont="1" applyFill="1" applyBorder="1" applyAlignment="1" applyProtection="1">
      <alignment horizontal="center" vertical="center"/>
    </xf>
    <xf numFmtId="0" fontId="39" fillId="0" borderId="65" xfId="0" applyFont="1" applyBorder="1" applyAlignment="1" applyProtection="1">
      <alignment horizontal="center" vertical="center" wrapText="1"/>
      <protection locked="0"/>
    </xf>
    <xf numFmtId="14" fontId="39" fillId="0" borderId="65"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12" xfId="0" applyFont="1" applyBorder="1" applyAlignment="1">
      <alignment horizontal="left" vertical="center"/>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3" fillId="0" borderId="12" xfId="0" applyFont="1" applyBorder="1" applyAlignment="1">
      <alignment wrapText="1"/>
    </xf>
    <xf numFmtId="0" fontId="3" fillId="0" borderId="10" xfId="0" applyFont="1" applyBorder="1" applyAlignment="1">
      <alignment wrapText="1"/>
    </xf>
    <xf numFmtId="0" fontId="9" fillId="0" borderId="9" xfId="0" applyFont="1" applyBorder="1" applyAlignment="1">
      <alignment horizontal="left" vertical="center"/>
    </xf>
    <xf numFmtId="0" fontId="10" fillId="6" borderId="9" xfId="0" applyFont="1" applyFill="1" applyBorder="1" applyAlignment="1">
      <alignment horizontal="center" vertical="center" wrapText="1"/>
    </xf>
    <xf numFmtId="0" fontId="3" fillId="0" borderId="26" xfId="0" applyFont="1" applyBorder="1"/>
    <xf numFmtId="0" fontId="11"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6" borderId="9" xfId="0" applyFont="1" applyFill="1" applyBorder="1" applyAlignment="1">
      <alignment horizontal="left" vertical="center" wrapText="1"/>
    </xf>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3" xfId="0" applyFont="1" applyBorder="1"/>
    <xf numFmtId="0" fontId="3" fillId="0" borderId="34" xfId="0" applyFont="1" applyBorder="1"/>
    <xf numFmtId="0" fontId="11" fillId="0" borderId="9" xfId="0" applyFont="1" applyBorder="1" applyAlignment="1">
      <alignment horizontal="left" vertical="center" wrapText="1"/>
    </xf>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27" xfId="0" applyFont="1" applyBorder="1"/>
    <xf numFmtId="0" fontId="9" fillId="0" borderId="14" xfId="0" applyFont="1" applyBorder="1" applyAlignment="1">
      <alignment horizontal="left" vertical="center"/>
    </xf>
    <xf numFmtId="0" fontId="3" fillId="0" borderId="28" xfId="0" applyFont="1" applyBorder="1"/>
    <xf numFmtId="0" fontId="11" fillId="0" borderId="30" xfId="0" applyFont="1" applyBorder="1" applyAlignment="1">
      <alignment horizontal="left" vertical="center" wrapText="1"/>
    </xf>
    <xf numFmtId="0" fontId="3" fillId="0" borderId="31" xfId="0" applyFont="1" applyBorder="1" applyAlignment="1">
      <alignment horizontal="left"/>
    </xf>
    <xf numFmtId="0" fontId="3" fillId="0" borderId="32" xfId="0" applyFont="1" applyBorder="1" applyAlignment="1">
      <alignment horizontal="left"/>
    </xf>
    <xf numFmtId="0" fontId="10" fillId="5" borderId="2" xfId="0" applyFont="1" applyFill="1" applyBorder="1" applyAlignment="1">
      <alignment horizontal="center" vertical="center"/>
    </xf>
    <xf numFmtId="0" fontId="3" fillId="0" borderId="35" xfId="0" applyFont="1" applyBorder="1"/>
    <xf numFmtId="0" fontId="3" fillId="0" borderId="39"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3" fillId="0" borderId="37" xfId="0" applyFont="1" applyBorder="1"/>
    <xf numFmtId="0" fontId="9" fillId="0" borderId="9" xfId="0" applyFont="1" applyBorder="1" applyAlignment="1">
      <alignment vertical="center" wrapText="1"/>
    </xf>
    <xf numFmtId="0" fontId="11" fillId="0" borderId="33" xfId="0" applyFont="1" applyBorder="1" applyAlignment="1">
      <alignment horizontal="left" vertical="center" wrapText="1"/>
    </xf>
    <xf numFmtId="0" fontId="3" fillId="0" borderId="38" xfId="0" applyFont="1" applyBorder="1"/>
    <xf numFmtId="0" fontId="11" fillId="0" borderId="14" xfId="0" applyFont="1" applyBorder="1" applyAlignment="1">
      <alignment horizontal="left" vertical="center" wrapText="1"/>
    </xf>
    <xf numFmtId="0" fontId="9" fillId="0" borderId="14" xfId="0" applyFont="1" applyBorder="1" applyAlignment="1">
      <alignment vertical="center" wrapText="1"/>
    </xf>
    <xf numFmtId="0" fontId="10" fillId="6" borderId="41" xfId="0" applyFont="1" applyFill="1" applyBorder="1" applyAlignment="1">
      <alignment horizontal="center" vertical="center" wrapText="1"/>
    </xf>
    <xf numFmtId="0" fontId="3" fillId="0" borderId="43" xfId="0" applyFont="1" applyBorder="1"/>
    <xf numFmtId="0" fontId="10" fillId="6" borderId="40" xfId="0" applyFont="1" applyFill="1" applyBorder="1" applyAlignment="1">
      <alignment horizontal="center" vertical="center" wrapText="1"/>
    </xf>
    <xf numFmtId="0" fontId="9" fillId="0" borderId="9" xfId="0" applyFont="1" applyBorder="1" applyAlignment="1">
      <alignment horizontal="center" vertical="center"/>
    </xf>
    <xf numFmtId="0" fontId="9" fillId="5" borderId="9" xfId="0" applyFont="1" applyFill="1" applyBorder="1" applyAlignment="1">
      <alignment horizontal="center" vertical="center" wrapText="1"/>
    </xf>
    <xf numFmtId="49" fontId="9" fillId="0" borderId="9" xfId="0" applyNumberFormat="1" applyFont="1" applyBorder="1" applyAlignment="1">
      <alignment horizontal="left" vertical="center" wrapText="1"/>
    </xf>
    <xf numFmtId="0" fontId="10" fillId="6"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10" fillId="5" borderId="2" xfId="0" applyFont="1" applyFill="1" applyBorder="1" applyAlignment="1">
      <alignment horizontal="center"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7" fillId="0" borderId="36" xfId="0" applyFont="1" applyBorder="1" applyAlignment="1">
      <alignment horizontal="center" vertical="center" wrapText="1"/>
    </xf>
    <xf numFmtId="0" fontId="3" fillId="0" borderId="59" xfId="0" applyFont="1" applyBorder="1"/>
    <xf numFmtId="0" fontId="3" fillId="0" borderId="64" xfId="0" applyFont="1" applyBorder="1"/>
    <xf numFmtId="0" fontId="11"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0" fillId="0" borderId="0" xfId="0" applyFont="1" applyAlignment="1"/>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3" borderId="20" xfId="0" applyFont="1" applyFill="1" applyBorder="1" applyAlignment="1">
      <alignment horizontal="center" vertical="center" wrapText="1"/>
    </xf>
    <xf numFmtId="0" fontId="10" fillId="13" borderId="40" xfId="0" applyFont="1" applyFill="1" applyBorder="1" applyAlignment="1">
      <alignment horizontal="center" vertical="center" wrapText="1"/>
    </xf>
    <xf numFmtId="0" fontId="10" fillId="13" borderId="20" xfId="0" applyFont="1" applyFill="1" applyBorder="1" applyAlignment="1">
      <alignment horizontal="center" vertical="center" wrapText="1"/>
    </xf>
    <xf numFmtId="167" fontId="9" fillId="0" borderId="20" xfId="0" applyNumberFormat="1" applyFont="1" applyBorder="1" applyAlignment="1">
      <alignment horizontal="center" vertical="center" wrapText="1"/>
    </xf>
    <xf numFmtId="167" fontId="9" fillId="5" borderId="20" xfId="0" applyNumberFormat="1"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7" fontId="9" fillId="0" borderId="65" xfId="0" applyNumberFormat="1" applyFont="1" applyBorder="1" applyAlignment="1">
      <alignment horizontal="center" vertical="center" wrapText="1"/>
    </xf>
    <xf numFmtId="0" fontId="3" fillId="0" borderId="65" xfId="0" applyFont="1" applyBorder="1"/>
    <xf numFmtId="167" fontId="9" fillId="5" borderId="44" xfId="0" applyNumberFormat="1" applyFont="1" applyFill="1" applyBorder="1" applyAlignment="1">
      <alignment horizontal="center" vertical="center" wrapText="1"/>
    </xf>
    <xf numFmtId="0" fontId="3" fillId="0" borderId="45" xfId="0" applyFont="1" applyBorder="1"/>
    <xf numFmtId="0" fontId="3" fillId="0" borderId="46" xfId="0" applyFont="1" applyBorder="1"/>
    <xf numFmtId="0" fontId="10" fillId="5" borderId="44"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7" xfId="0" applyFont="1" applyBorder="1" applyAlignment="1">
      <alignment horizontal="center" vertical="center" wrapText="1"/>
    </xf>
    <xf numFmtId="0" fontId="3" fillId="0" borderId="48" xfId="0" applyFont="1" applyBorder="1"/>
    <xf numFmtId="0" fontId="3" fillId="0" borderId="49"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3"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13" fillId="15" borderId="63" xfId="0" applyFont="1" applyFill="1" applyBorder="1" applyAlignment="1">
      <alignment horizontal="center"/>
    </xf>
    <xf numFmtId="0" fontId="13" fillId="15" borderId="50" xfId="0" applyFont="1" applyFill="1" applyBorder="1" applyAlignment="1">
      <alignment horizontal="center"/>
    </xf>
    <xf numFmtId="0" fontId="13" fillId="15" borderId="65"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5" fillId="0" borderId="0" xfId="0" applyFont="1" applyAlignment="1">
      <alignment horizontal="center" vertical="center" wrapText="1"/>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6">
    <dxf>
      <fill>
        <patternFill patternType="none"/>
      </fill>
    </dxf>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PLANEACIÓN</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PLAN DE DESARROLLO INSTITUCIONAL 2020 - 2028</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"Aquí construimos futuro"</a:t>
          </a:r>
          <a:endParaRPr sz="1200" b="0" cap="none">
            <a:solidFill>
              <a:srgbClr val="FFFFFF"/>
            </a:solidFill>
            <a:latin typeface="Quattrocento Sans"/>
            <a:ea typeface="Quattrocento Sans"/>
            <a:cs typeface="Quattrocento Sans"/>
          </a:endParaRPr>
        </a:p>
        <a:p>
          <a:pPr marL="0" lvl="0" indent="0" algn="ctr" rtl="0">
            <a:spcBef>
              <a:spcPts val="0"/>
            </a:spcBef>
            <a:spcAft>
              <a:spcPts val="0"/>
            </a:spcAft>
            <a:buNone/>
          </a:pPr>
          <a:r>
            <a:rPr lang="en-US" sz="1200" b="0" cap="none">
              <a:solidFill>
                <a:srgbClr val="FFFFFF"/>
              </a:solidFill>
              <a:latin typeface="Quattrocento Sans"/>
              <a:ea typeface="Quattrocento Sans"/>
              <a:cs typeface="Quattrocento Sans"/>
              <a:sym typeface="Quattrocento Sans"/>
            </a:rPr>
            <a:t>FICHA DE FORMULACIÓN DE PROYECTOS DEL PDI 2025 - 2028</a:t>
          </a:r>
          <a:endParaRPr sz="1200" b="0" cap="none">
            <a:solidFill>
              <a:srgbClr val="FFFFFF"/>
            </a:solidFill>
            <a:latin typeface="Quattrocento Sans"/>
            <a:ea typeface="Quattrocento Sans"/>
            <a:cs typeface="Quattrocento Sans"/>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838200</xdr:colOff>
      <xdr:row>6</xdr:row>
      <xdr:rowOff>95250</xdr:rowOff>
    </xdr:from>
    <xdr:ext cx="473392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714500" y="1238250"/>
          <a:ext cx="47339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2671763</xdr:colOff>
      <xdr:row>5</xdr:row>
      <xdr:rowOff>169069</xdr:rowOff>
    </xdr:from>
    <xdr:ext cx="6115050"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898107" y="1121569"/>
          <a:ext cx="6115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523875</xdr:colOff>
      <xdr:row>5</xdr:row>
      <xdr:rowOff>123825</xdr:rowOff>
    </xdr:from>
    <xdr:ext cx="536575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1778000" y="1076325"/>
          <a:ext cx="53657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781050</xdr:colOff>
      <xdr:row>5</xdr:row>
      <xdr:rowOff>114300</xdr:rowOff>
    </xdr:from>
    <xdr:ext cx="408622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3303357" y="3580298"/>
          <a:ext cx="4085286"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781050</xdr:colOff>
      <xdr:row>5</xdr:row>
      <xdr:rowOff>114300</xdr:rowOff>
    </xdr:from>
    <xdr:ext cx="4086225" cy="400050"/>
    <xdr:sp macro="" textlink="">
      <xdr:nvSpPr>
        <xdr:cNvPr id="60" name="Shape 60">
          <a:extLst>
            <a:ext uri="{FF2B5EF4-FFF2-40B4-BE49-F238E27FC236}">
              <a16:creationId xmlns:a16="http://schemas.microsoft.com/office/drawing/2014/main" id="{00000000-0008-0000-0600-00003C000000}"/>
            </a:ext>
          </a:extLst>
        </xdr:cNvPr>
        <xdr:cNvSpPr/>
      </xdr:nvSpPr>
      <xdr:spPr>
        <a:xfrm>
          <a:off x="3303357" y="3580298"/>
          <a:ext cx="4085286"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640897</xdr:colOff>
      <xdr:row>6</xdr:row>
      <xdr:rowOff>126547</xdr:rowOff>
    </xdr:from>
    <xdr:ext cx="7373711"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7811861" y="1269547"/>
          <a:ext cx="737371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346075</xdr:colOff>
      <xdr:row>6</xdr:row>
      <xdr:rowOff>63500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2507575" y="1206500"/>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6</xdr:col>
      <xdr:colOff>424543</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9160329" y="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85724</xdr:colOff>
      <xdr:row>1</xdr:row>
      <xdr:rowOff>95249</xdr:rowOff>
    </xdr:from>
    <xdr:ext cx="2105025" cy="1387929"/>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3117" y="285749"/>
          <a:ext cx="2105025" cy="1387929"/>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209550</xdr:colOff>
      <xdr:row>5</xdr:row>
      <xdr:rowOff>9525</xdr:rowOff>
    </xdr:from>
    <xdr:ext cx="26574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021054" y="3580298"/>
          <a:ext cx="2649893"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209550</xdr:colOff>
      <xdr:row>5</xdr:row>
      <xdr:rowOff>9525</xdr:rowOff>
    </xdr:from>
    <xdr:ext cx="2657475" cy="400050"/>
    <xdr:sp macro="" textlink="">
      <xdr:nvSpPr>
        <xdr:cNvPr id="67" name="Shape 67">
          <a:extLst>
            <a:ext uri="{FF2B5EF4-FFF2-40B4-BE49-F238E27FC236}">
              <a16:creationId xmlns:a16="http://schemas.microsoft.com/office/drawing/2014/main" id="{00000000-0008-0000-0700-000043000000}"/>
            </a:ext>
          </a:extLst>
        </xdr:cNvPr>
        <xdr:cNvSpPr/>
      </xdr:nvSpPr>
      <xdr:spPr>
        <a:xfrm>
          <a:off x="4021054" y="3580298"/>
          <a:ext cx="2649893"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1" sqref="L11"/>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1"/>
      <c r="C2" s="412"/>
      <c r="D2" s="412"/>
      <c r="E2" s="412"/>
      <c r="F2" s="412"/>
      <c r="G2" s="412"/>
      <c r="H2" s="412"/>
      <c r="I2" s="413"/>
      <c r="J2" s="2"/>
      <c r="K2" s="389" t="s">
        <v>0</v>
      </c>
      <c r="L2" s="390" t="s">
        <v>1</v>
      </c>
      <c r="M2" s="1"/>
      <c r="N2" s="1"/>
      <c r="O2" s="1"/>
      <c r="P2" s="1"/>
      <c r="Q2" s="1"/>
      <c r="R2" s="1"/>
      <c r="S2" s="1"/>
      <c r="T2" s="1"/>
      <c r="U2" s="1"/>
      <c r="V2" s="1"/>
      <c r="W2" s="1"/>
      <c r="X2" s="1"/>
      <c r="Y2" s="1"/>
      <c r="Z2" s="1"/>
    </row>
    <row r="3" spans="1:26" x14ac:dyDescent="0.25">
      <c r="A3" s="1"/>
      <c r="B3" s="411"/>
      <c r="C3" s="412"/>
      <c r="D3" s="412"/>
      <c r="E3" s="412"/>
      <c r="F3" s="412"/>
      <c r="G3" s="412"/>
      <c r="H3" s="412"/>
      <c r="I3" s="413"/>
      <c r="J3" s="2"/>
      <c r="K3" s="391" t="s">
        <v>2</v>
      </c>
      <c r="L3" s="392">
        <v>10</v>
      </c>
      <c r="M3" s="1"/>
      <c r="N3" s="1"/>
      <c r="O3" s="1"/>
      <c r="P3" s="1"/>
      <c r="Q3" s="1"/>
      <c r="R3" s="1"/>
      <c r="S3" s="1"/>
      <c r="T3" s="1"/>
      <c r="U3" s="1"/>
      <c r="V3" s="1"/>
      <c r="W3" s="1"/>
      <c r="X3" s="1"/>
      <c r="Y3" s="1"/>
      <c r="Z3" s="1"/>
    </row>
    <row r="4" spans="1:26" x14ac:dyDescent="0.25">
      <c r="A4" s="1"/>
      <c r="B4" s="411"/>
      <c r="C4" s="412"/>
      <c r="D4" s="412"/>
      <c r="E4" s="412"/>
      <c r="F4" s="412"/>
      <c r="G4" s="412"/>
      <c r="H4" s="412"/>
      <c r="I4" s="413"/>
      <c r="J4" s="2"/>
      <c r="K4" s="389" t="s">
        <v>3</v>
      </c>
      <c r="L4" s="393">
        <v>45848</v>
      </c>
      <c r="M4" s="1"/>
      <c r="N4" s="1"/>
      <c r="O4" s="1"/>
      <c r="P4" s="1"/>
      <c r="Q4" s="1"/>
      <c r="R4" s="1"/>
      <c r="S4" s="1"/>
      <c r="T4" s="1"/>
      <c r="U4" s="1"/>
      <c r="V4" s="1"/>
      <c r="W4" s="1"/>
      <c r="X4" s="1"/>
      <c r="Y4" s="1"/>
      <c r="Z4" s="1"/>
    </row>
    <row r="5" spans="1:26" x14ac:dyDescent="0.25">
      <c r="A5" s="1"/>
      <c r="B5" s="1"/>
      <c r="C5" s="1"/>
      <c r="D5" s="1"/>
      <c r="E5" s="1"/>
      <c r="F5" s="1"/>
      <c r="G5" s="1"/>
      <c r="H5" s="1"/>
      <c r="I5" s="1"/>
      <c r="J5" s="1"/>
      <c r="K5" s="389" t="s">
        <v>4</v>
      </c>
      <c r="L5" s="390" t="s">
        <v>1235</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YP0otRFDA0d/zKdiitG4HkqO8/Egl8diWIGCzC9vZfoP7Zr916QJR3RWi1KfJY64N537JdFbPuRzAWOt+OnxQ==" saltValue="fEK5XIm0UY3VbwDLqbAm5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2" workbookViewId="0">
      <selection activeCell="E47" sqref="E47:G50"/>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9" t="s">
        <v>0</v>
      </c>
      <c r="L2" s="390"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91" t="s">
        <v>2</v>
      </c>
      <c r="L3" s="39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9" t="s">
        <v>3</v>
      </c>
      <c r="L4" s="39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9" t="s">
        <v>4</v>
      </c>
      <c r="L5" s="390" t="s">
        <v>1236</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5.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1" t="s">
        <v>5</v>
      </c>
      <c r="C9" s="416"/>
      <c r="D9" s="20"/>
      <c r="E9" s="426" t="s">
        <v>6</v>
      </c>
      <c r="F9" s="415"/>
      <c r="G9" s="415"/>
      <c r="H9" s="415"/>
      <c r="I9" s="415"/>
      <c r="J9" s="415"/>
      <c r="K9" s="416"/>
      <c r="L9" s="18"/>
      <c r="M9" s="18"/>
      <c r="N9" s="21"/>
      <c r="O9" s="21"/>
      <c r="P9" s="21"/>
      <c r="Q9" s="21"/>
      <c r="R9" s="21"/>
      <c r="S9" s="21"/>
      <c r="T9" s="21"/>
      <c r="U9" s="21"/>
      <c r="V9" s="21"/>
      <c r="W9" s="21"/>
      <c r="X9" s="21"/>
      <c r="Y9" s="21"/>
      <c r="Z9" s="21"/>
    </row>
    <row r="10" spans="1:26" ht="33.75" customHeight="1" x14ac:dyDescent="0.3">
      <c r="A10" s="18"/>
      <c r="B10" s="427" t="s">
        <v>7</v>
      </c>
      <c r="C10" s="415"/>
      <c r="D10" s="415"/>
      <c r="E10" s="415"/>
      <c r="F10" s="415"/>
      <c r="G10" s="415"/>
      <c r="H10" s="415"/>
      <c r="I10" s="415"/>
      <c r="J10" s="415"/>
      <c r="K10" s="416"/>
      <c r="L10" s="18"/>
      <c r="M10" s="18"/>
      <c r="N10" s="21"/>
      <c r="O10" s="21"/>
      <c r="P10" s="21"/>
      <c r="Q10" s="21"/>
      <c r="R10" s="21"/>
      <c r="S10" s="21"/>
      <c r="T10" s="21"/>
      <c r="U10" s="21"/>
      <c r="V10" s="21"/>
      <c r="W10" s="21"/>
      <c r="X10" s="21"/>
      <c r="Y10" s="21"/>
      <c r="Z10" s="21"/>
    </row>
    <row r="11" spans="1:26" ht="34.5" customHeight="1" x14ac:dyDescent="0.3">
      <c r="A11" s="18"/>
      <c r="B11" s="427" t="s">
        <v>8</v>
      </c>
      <c r="C11" s="416"/>
      <c r="D11" s="23"/>
      <c r="E11" s="420" t="s">
        <v>1216</v>
      </c>
      <c r="F11" s="424"/>
      <c r="G11" s="424"/>
      <c r="H11" s="424"/>
      <c r="I11" s="424"/>
      <c r="J11" s="424"/>
      <c r="K11" s="425"/>
      <c r="L11" s="18"/>
      <c r="M11" s="18"/>
      <c r="N11" s="24">
        <v>12</v>
      </c>
      <c r="O11" s="21"/>
      <c r="P11" s="21"/>
      <c r="Q11" s="21"/>
      <c r="R11" s="21"/>
      <c r="S11" s="21"/>
      <c r="T11" s="21"/>
      <c r="U11" s="21"/>
      <c r="V11" s="21"/>
      <c r="W11" s="21"/>
      <c r="X11" s="21"/>
      <c r="Y11" s="21"/>
      <c r="Z11" s="21"/>
    </row>
    <row r="12" spans="1:26" ht="32.25" customHeight="1" x14ac:dyDescent="0.3">
      <c r="A12" s="18"/>
      <c r="B12" s="421" t="s">
        <v>9</v>
      </c>
      <c r="C12" s="416"/>
      <c r="D12" s="25"/>
      <c r="E12" s="423" t="s">
        <v>10</v>
      </c>
      <c r="F12" s="424"/>
      <c r="G12" s="424"/>
      <c r="H12" s="424"/>
      <c r="I12" s="424"/>
      <c r="J12" s="424"/>
      <c r="K12" s="425"/>
      <c r="L12" s="18"/>
      <c r="M12" s="18"/>
      <c r="N12" s="24">
        <v>36</v>
      </c>
      <c r="O12" s="21"/>
      <c r="P12" s="21"/>
      <c r="Q12" s="21"/>
      <c r="R12" s="21"/>
      <c r="S12" s="21"/>
      <c r="T12" s="21"/>
      <c r="U12" s="21"/>
      <c r="V12" s="21"/>
      <c r="W12" s="21"/>
      <c r="X12" s="21"/>
      <c r="Y12" s="21"/>
      <c r="Z12" s="21"/>
    </row>
    <row r="13" spans="1:26" ht="25.5" customHeight="1" x14ac:dyDescent="0.3">
      <c r="A13" s="18"/>
      <c r="B13" s="427" t="s">
        <v>11</v>
      </c>
      <c r="C13" s="416"/>
      <c r="D13" s="23"/>
      <c r="E13" s="420" t="s">
        <v>12</v>
      </c>
      <c r="F13" s="424"/>
      <c r="G13" s="424"/>
      <c r="H13" s="424"/>
      <c r="I13" s="424"/>
      <c r="J13" s="424"/>
      <c r="K13" s="425"/>
      <c r="L13" s="26" t="str">
        <f>VLOOKUP(E13,BD_Ref!$A$58:$B$80,2,0)</f>
        <v>CV</v>
      </c>
      <c r="M13" s="18"/>
      <c r="N13" s="21"/>
      <c r="O13" s="21"/>
      <c r="P13" s="21"/>
      <c r="Q13" s="21"/>
      <c r="R13" s="21"/>
      <c r="S13" s="21"/>
      <c r="T13" s="21"/>
      <c r="U13" s="21"/>
      <c r="V13" s="21"/>
      <c r="W13" s="21"/>
      <c r="X13" s="21"/>
      <c r="Y13" s="21"/>
      <c r="Z13" s="21"/>
    </row>
    <row r="14" spans="1:26" ht="27.75" customHeight="1" x14ac:dyDescent="0.3">
      <c r="A14" s="18"/>
      <c r="B14" s="427" t="s">
        <v>13</v>
      </c>
      <c r="C14" s="416"/>
      <c r="D14" s="23"/>
      <c r="E14" s="423" t="s">
        <v>14</v>
      </c>
      <c r="F14" s="424"/>
      <c r="G14" s="424"/>
      <c r="H14" s="424"/>
      <c r="I14" s="424"/>
      <c r="J14" s="424"/>
      <c r="K14" s="425"/>
      <c r="L14" s="18"/>
      <c r="M14" s="18"/>
      <c r="N14" s="21"/>
      <c r="O14" s="21"/>
      <c r="P14" s="21"/>
      <c r="Q14" s="21"/>
      <c r="R14" s="21"/>
      <c r="S14" s="21"/>
      <c r="T14" s="21"/>
      <c r="U14" s="21"/>
      <c r="V14" s="21"/>
      <c r="W14" s="21"/>
      <c r="X14" s="21"/>
      <c r="Y14" s="21"/>
      <c r="Z14" s="21"/>
    </row>
    <row r="15" spans="1:26" ht="30" customHeight="1" x14ac:dyDescent="0.3">
      <c r="A15" s="18"/>
      <c r="B15" s="421" t="s">
        <v>15</v>
      </c>
      <c r="C15" s="416"/>
      <c r="D15" s="23"/>
      <c r="E15" s="439" t="s">
        <v>16</v>
      </c>
      <c r="F15" s="424"/>
      <c r="G15" s="424"/>
      <c r="H15" s="424"/>
      <c r="I15" s="424"/>
      <c r="J15" s="424"/>
      <c r="K15" s="425"/>
      <c r="L15" s="18"/>
      <c r="M15" s="18"/>
      <c r="N15" s="21"/>
      <c r="O15" s="21"/>
      <c r="P15" s="21"/>
      <c r="Q15" s="21"/>
      <c r="R15" s="21"/>
      <c r="S15" s="21"/>
      <c r="T15" s="21"/>
      <c r="U15" s="21"/>
      <c r="V15" s="21"/>
      <c r="W15" s="21"/>
      <c r="X15" s="21"/>
      <c r="Y15" s="21"/>
      <c r="Z15" s="21"/>
    </row>
    <row r="16" spans="1:26" ht="25.5" customHeight="1" x14ac:dyDescent="0.3">
      <c r="A16" s="18"/>
      <c r="B16" s="428" t="s">
        <v>17</v>
      </c>
      <c r="C16" s="429"/>
      <c r="D16" s="27"/>
      <c r="E16" s="420" t="s">
        <v>18</v>
      </c>
      <c r="F16" s="424"/>
      <c r="G16" s="424"/>
      <c r="H16" s="424"/>
      <c r="I16" s="424"/>
      <c r="J16" s="424"/>
      <c r="K16" s="425"/>
      <c r="L16" s="18"/>
      <c r="M16" s="18"/>
      <c r="N16" s="21"/>
      <c r="O16" s="21"/>
      <c r="P16" s="21"/>
      <c r="Q16" s="21"/>
      <c r="R16" s="21"/>
      <c r="S16" s="21"/>
      <c r="T16" s="21"/>
      <c r="U16" s="21"/>
      <c r="V16" s="21"/>
      <c r="W16" s="21"/>
      <c r="X16" s="21"/>
      <c r="Y16" s="21"/>
      <c r="Z16" s="21"/>
    </row>
    <row r="17" spans="1:26" ht="25.5" customHeight="1" x14ac:dyDescent="0.3">
      <c r="A17" s="18"/>
      <c r="B17" s="430"/>
      <c r="C17" s="431"/>
      <c r="D17" s="28"/>
      <c r="E17" s="420" t="s">
        <v>19</v>
      </c>
      <c r="F17" s="424"/>
      <c r="G17" s="424"/>
      <c r="H17" s="424"/>
      <c r="I17" s="424"/>
      <c r="J17" s="424"/>
      <c r="K17" s="425"/>
      <c r="L17" s="18"/>
      <c r="M17" s="18"/>
      <c r="N17" s="21"/>
      <c r="O17" s="21"/>
      <c r="P17" s="21"/>
      <c r="Q17" s="21"/>
      <c r="R17" s="21"/>
      <c r="S17" s="21"/>
      <c r="T17" s="21"/>
      <c r="U17" s="21"/>
      <c r="V17" s="21"/>
      <c r="W17" s="21"/>
      <c r="X17" s="21"/>
      <c r="Y17" s="21"/>
      <c r="Z17" s="21"/>
    </row>
    <row r="18" spans="1:26" ht="25.5" customHeight="1" x14ac:dyDescent="0.3">
      <c r="A18" s="18"/>
      <c r="B18" s="432"/>
      <c r="C18" s="433"/>
      <c r="D18" s="28"/>
      <c r="E18" s="420" t="s">
        <v>20</v>
      </c>
      <c r="F18" s="424"/>
      <c r="G18" s="424"/>
      <c r="H18" s="424"/>
      <c r="I18" s="424"/>
      <c r="J18" s="424"/>
      <c r="K18" s="425"/>
      <c r="L18" s="18"/>
      <c r="M18" s="18"/>
      <c r="N18" s="21"/>
      <c r="O18" s="21"/>
      <c r="P18" s="21"/>
      <c r="Q18" s="21"/>
      <c r="R18" s="21"/>
      <c r="S18" s="21"/>
      <c r="T18" s="21"/>
      <c r="U18" s="21"/>
      <c r="V18" s="21"/>
      <c r="W18" s="21"/>
      <c r="X18" s="21"/>
      <c r="Y18" s="21"/>
      <c r="Z18" s="21"/>
    </row>
    <row r="19" spans="1:26" ht="33" customHeight="1" x14ac:dyDescent="0.3">
      <c r="A19" s="18"/>
      <c r="B19" s="434" t="s">
        <v>21</v>
      </c>
      <c r="C19" s="29" t="s">
        <v>22</v>
      </c>
      <c r="D19" s="30" t="str">
        <f>IFERROR(VLOOKUP(C19,BD_Ref!$A$6:$B$17,2,0),"")</f>
        <v>FACTOR2</v>
      </c>
      <c r="E19" s="440" t="s">
        <v>23</v>
      </c>
      <c r="F19" s="441"/>
      <c r="G19" s="414" t="s">
        <v>24</v>
      </c>
      <c r="H19" s="415"/>
      <c r="I19" s="415"/>
      <c r="J19" s="415"/>
      <c r="K19" s="416"/>
      <c r="L19" s="18"/>
      <c r="M19" s="18"/>
      <c r="N19" s="21"/>
      <c r="O19" s="21"/>
      <c r="P19" s="21"/>
      <c r="Q19" s="21"/>
      <c r="R19" s="21"/>
      <c r="S19" s="21"/>
      <c r="T19" s="21"/>
      <c r="U19" s="21"/>
      <c r="V19" s="21"/>
      <c r="W19" s="21"/>
      <c r="X19" s="21"/>
      <c r="Y19" s="21"/>
      <c r="Z19" s="21"/>
    </row>
    <row r="20" spans="1:26" ht="33" customHeight="1" x14ac:dyDescent="0.3">
      <c r="A20" s="18"/>
      <c r="B20" s="435"/>
      <c r="C20" s="29" t="s">
        <v>22</v>
      </c>
      <c r="D20" s="30" t="str">
        <f>IFERROR(VLOOKUP(C20,BD_Ref!$A$6:$B$17,2,0),"")</f>
        <v>FACTOR2</v>
      </c>
      <c r="E20" s="440" t="s">
        <v>23</v>
      </c>
      <c r="F20" s="441"/>
      <c r="G20" s="414" t="s">
        <v>25</v>
      </c>
      <c r="H20" s="415"/>
      <c r="I20" s="415"/>
      <c r="J20" s="415"/>
      <c r="K20" s="416"/>
      <c r="L20" s="18"/>
      <c r="M20" s="18"/>
      <c r="N20" s="21"/>
      <c r="O20" s="21"/>
      <c r="P20" s="21"/>
      <c r="Q20" s="21"/>
      <c r="R20" s="21"/>
      <c r="S20" s="21"/>
      <c r="T20" s="21"/>
      <c r="U20" s="21"/>
      <c r="V20" s="21"/>
      <c r="W20" s="21"/>
      <c r="X20" s="21"/>
      <c r="Y20" s="21"/>
      <c r="Z20" s="21"/>
    </row>
    <row r="21" spans="1:26" ht="33" customHeight="1" x14ac:dyDescent="0.3">
      <c r="A21" s="18"/>
      <c r="B21" s="435"/>
      <c r="C21" s="29" t="s">
        <v>22</v>
      </c>
      <c r="D21" s="30" t="str">
        <f>IFERROR(VLOOKUP(C21,BD_Ref!$A$6:$B$15,2,0),"")</f>
        <v>FACTOR2</v>
      </c>
      <c r="E21" s="440" t="s">
        <v>23</v>
      </c>
      <c r="F21" s="441"/>
      <c r="G21" s="414" t="s">
        <v>26</v>
      </c>
      <c r="H21" s="415"/>
      <c r="I21" s="415"/>
      <c r="J21" s="415"/>
      <c r="K21" s="416"/>
      <c r="L21" s="18"/>
      <c r="M21" s="18"/>
      <c r="N21" s="21"/>
      <c r="O21" s="21"/>
      <c r="P21" s="21"/>
      <c r="Q21" s="21"/>
      <c r="R21" s="21"/>
      <c r="S21" s="21"/>
      <c r="T21" s="21"/>
      <c r="U21" s="21"/>
      <c r="V21" s="21"/>
      <c r="W21" s="21"/>
      <c r="X21" s="21"/>
      <c r="Y21" s="21"/>
      <c r="Z21" s="21"/>
    </row>
    <row r="22" spans="1:26" ht="33" customHeight="1" x14ac:dyDescent="0.3">
      <c r="A22" s="18"/>
      <c r="B22" s="435"/>
      <c r="C22" s="29" t="s">
        <v>27</v>
      </c>
      <c r="D22" s="30" t="str">
        <f>IFERROR(VLOOKUP(C22,BD_Ref!$A$9:$D$17,2,0),"")</f>
        <v>FACTOR4</v>
      </c>
      <c r="E22" s="440" t="s">
        <v>23</v>
      </c>
      <c r="F22" s="441"/>
      <c r="G22" s="414" t="s">
        <v>28</v>
      </c>
      <c r="H22" s="415"/>
      <c r="I22" s="415"/>
      <c r="J22" s="415"/>
      <c r="K22" s="416"/>
      <c r="L22" s="18"/>
      <c r="M22" s="18"/>
      <c r="N22" s="21"/>
      <c r="O22" s="21"/>
      <c r="P22" s="21"/>
      <c r="Q22" s="21"/>
      <c r="R22" s="21"/>
      <c r="S22" s="21"/>
      <c r="T22" s="21"/>
      <c r="U22" s="21"/>
      <c r="V22" s="21"/>
      <c r="W22" s="21"/>
      <c r="X22" s="21"/>
      <c r="Y22" s="21"/>
      <c r="Z22" s="21"/>
    </row>
    <row r="23" spans="1:26" ht="33" customHeight="1" x14ac:dyDescent="0.3">
      <c r="A23" s="18"/>
      <c r="B23" s="435"/>
      <c r="C23" s="29" t="s">
        <v>27</v>
      </c>
      <c r="D23" s="30" t="str">
        <f>IFERROR(VLOOKUP(C23,BD_Ref!$A$6:$B$15,2,0),"")</f>
        <v>FACTOR4</v>
      </c>
      <c r="E23" s="440" t="s">
        <v>23</v>
      </c>
      <c r="F23" s="441"/>
      <c r="G23" s="414" t="s">
        <v>29</v>
      </c>
      <c r="H23" s="415"/>
      <c r="I23" s="415"/>
      <c r="J23" s="415"/>
      <c r="K23" s="416"/>
      <c r="L23" s="18"/>
      <c r="M23" s="18"/>
      <c r="N23" s="21"/>
      <c r="O23" s="21"/>
      <c r="P23" s="21"/>
      <c r="Q23" s="21"/>
      <c r="R23" s="21"/>
      <c r="S23" s="21"/>
      <c r="T23" s="21"/>
      <c r="U23" s="21"/>
      <c r="V23" s="21"/>
      <c r="W23" s="21"/>
      <c r="X23" s="21"/>
      <c r="Y23" s="21"/>
      <c r="Z23" s="21"/>
    </row>
    <row r="24" spans="1:26" ht="33" customHeight="1" x14ac:dyDescent="0.3">
      <c r="A24" s="18"/>
      <c r="B24" s="435"/>
      <c r="C24" s="29" t="s">
        <v>27</v>
      </c>
      <c r="D24" s="30" t="str">
        <f>IFERROR(VLOOKUP(C24,BD_Ref!$A$6:$B$15,2,0),"")</f>
        <v>FACTOR4</v>
      </c>
      <c r="E24" s="440" t="s">
        <v>23</v>
      </c>
      <c r="F24" s="441"/>
      <c r="G24" s="414" t="s">
        <v>30</v>
      </c>
      <c r="H24" s="415"/>
      <c r="I24" s="415"/>
      <c r="J24" s="415"/>
      <c r="K24" s="416"/>
      <c r="L24" s="18"/>
      <c r="M24" s="18"/>
      <c r="N24" s="21"/>
      <c r="O24" s="21"/>
      <c r="P24" s="21"/>
      <c r="Q24" s="21"/>
      <c r="R24" s="21"/>
      <c r="S24" s="21"/>
      <c r="T24" s="21"/>
      <c r="U24" s="21"/>
      <c r="V24" s="21"/>
      <c r="W24" s="21"/>
      <c r="X24" s="21"/>
      <c r="Y24" s="21"/>
      <c r="Z24" s="21"/>
    </row>
    <row r="25" spans="1:26" ht="33" customHeight="1" x14ac:dyDescent="0.3">
      <c r="A25" s="18"/>
      <c r="B25" s="435"/>
      <c r="C25" s="29" t="s">
        <v>31</v>
      </c>
      <c r="D25" s="30" t="str">
        <f>IFERROR(VLOOKUP(C25,BD_Ref!$A$6:$B$15,2,0),"")</f>
        <v>FACTOR5</v>
      </c>
      <c r="E25" s="440" t="s">
        <v>23</v>
      </c>
      <c r="F25" s="441"/>
      <c r="G25" s="414" t="s">
        <v>32</v>
      </c>
      <c r="H25" s="415"/>
      <c r="I25" s="415"/>
      <c r="J25" s="415"/>
      <c r="K25" s="416"/>
      <c r="L25" s="18"/>
      <c r="M25" s="18"/>
      <c r="N25" s="21"/>
      <c r="O25" s="21"/>
      <c r="P25" s="21"/>
      <c r="Q25" s="21"/>
      <c r="R25" s="21"/>
      <c r="S25" s="21"/>
      <c r="T25" s="21"/>
      <c r="U25" s="21"/>
      <c r="V25" s="21"/>
      <c r="W25" s="21"/>
      <c r="X25" s="21"/>
      <c r="Y25" s="21"/>
      <c r="Z25" s="21"/>
    </row>
    <row r="26" spans="1:26" ht="33" customHeight="1" x14ac:dyDescent="0.3">
      <c r="A26" s="18"/>
      <c r="B26" s="435"/>
      <c r="C26" s="29" t="s">
        <v>31</v>
      </c>
      <c r="D26" s="30" t="str">
        <f>IFERROR(VLOOKUP(C26,BD_Ref!$A$6:$B$15,2,0),"")</f>
        <v>FACTOR5</v>
      </c>
      <c r="E26" s="440" t="s">
        <v>23</v>
      </c>
      <c r="F26" s="441"/>
      <c r="G26" s="420" t="s">
        <v>33</v>
      </c>
      <c r="H26" s="415"/>
      <c r="I26" s="415"/>
      <c r="J26" s="415"/>
      <c r="K26" s="416"/>
      <c r="L26" s="18"/>
      <c r="M26" s="18"/>
      <c r="N26" s="21"/>
      <c r="O26" s="21"/>
      <c r="P26" s="21"/>
      <c r="Q26" s="21"/>
      <c r="R26" s="21"/>
      <c r="S26" s="21"/>
      <c r="T26" s="21"/>
      <c r="U26" s="21"/>
      <c r="V26" s="21"/>
      <c r="W26" s="21"/>
      <c r="X26" s="21"/>
      <c r="Y26" s="21"/>
      <c r="Z26" s="21"/>
    </row>
    <row r="27" spans="1:26" ht="33" hidden="1" customHeight="1" x14ac:dyDescent="0.3">
      <c r="A27" s="18"/>
      <c r="B27" s="435"/>
      <c r="C27" s="29"/>
      <c r="D27" s="30" t="str">
        <f>IFERROR(VLOOKUP(C27,BD_Ref!$A$6:$B$15,2,0),"")</f>
        <v/>
      </c>
      <c r="E27" s="440" t="s">
        <v>23</v>
      </c>
      <c r="F27" s="441"/>
      <c r="G27" s="420"/>
      <c r="H27" s="415"/>
      <c r="I27" s="415"/>
      <c r="J27" s="415"/>
      <c r="K27" s="416"/>
      <c r="L27" s="18"/>
      <c r="M27" s="18"/>
      <c r="N27" s="21"/>
      <c r="O27" s="21"/>
      <c r="P27" s="21"/>
      <c r="Q27" s="21"/>
      <c r="R27" s="21"/>
      <c r="S27" s="21"/>
      <c r="T27" s="21"/>
      <c r="U27" s="21"/>
      <c r="V27" s="21"/>
      <c r="W27" s="21"/>
      <c r="X27" s="21"/>
      <c r="Y27" s="21"/>
      <c r="Z27" s="21"/>
    </row>
    <row r="28" spans="1:26" ht="33" hidden="1" customHeight="1" x14ac:dyDescent="0.3">
      <c r="A28" s="18"/>
      <c r="B28" s="436"/>
      <c r="C28" s="29"/>
      <c r="D28" s="30" t="str">
        <f>IFERROR(VLOOKUP(C28,BD_Ref!$A$6:$B$15,2,0),"")</f>
        <v/>
      </c>
      <c r="E28" s="440" t="s">
        <v>23</v>
      </c>
      <c r="F28" s="441"/>
      <c r="G28" s="414"/>
      <c r="H28" s="415"/>
      <c r="I28" s="415"/>
      <c r="J28" s="415"/>
      <c r="K28" s="416"/>
      <c r="L28" s="18"/>
      <c r="M28" s="18"/>
      <c r="N28" s="21"/>
      <c r="O28" s="21"/>
      <c r="P28" s="21"/>
      <c r="Q28" s="21"/>
      <c r="R28" s="21"/>
      <c r="S28" s="21"/>
      <c r="T28" s="21"/>
      <c r="U28" s="21"/>
      <c r="V28" s="21"/>
      <c r="W28" s="21"/>
      <c r="X28" s="21"/>
      <c r="Y28" s="21"/>
      <c r="Z28" s="21"/>
    </row>
    <row r="29" spans="1:26" ht="90.75" customHeight="1" x14ac:dyDescent="0.3">
      <c r="A29" s="18"/>
      <c r="B29" s="434" t="s">
        <v>34</v>
      </c>
      <c r="C29" s="31" t="s">
        <v>35</v>
      </c>
      <c r="D29" s="30" t="str">
        <f>VLOOKUP(C29,BD_Ref!K6:L16,2,0)</f>
        <v>CRITERIO4</v>
      </c>
      <c r="E29" s="421" t="s">
        <v>36</v>
      </c>
      <c r="F29" s="422"/>
      <c r="G29" s="417" t="s">
        <v>37</v>
      </c>
      <c r="H29" s="418"/>
      <c r="I29" s="418"/>
      <c r="J29" s="418"/>
      <c r="K29" s="419"/>
      <c r="L29" s="18"/>
      <c r="M29" s="18"/>
      <c r="N29" s="21"/>
      <c r="O29" s="21"/>
      <c r="P29" s="21"/>
      <c r="Q29" s="21"/>
      <c r="R29" s="21"/>
      <c r="S29" s="21"/>
      <c r="T29" s="21"/>
      <c r="U29" s="21"/>
      <c r="V29" s="21"/>
      <c r="W29" s="21"/>
      <c r="X29" s="21"/>
      <c r="Y29" s="21"/>
      <c r="Z29" s="21"/>
    </row>
    <row r="30" spans="1:26" ht="33" hidden="1" customHeight="1" x14ac:dyDescent="0.3">
      <c r="A30" s="18"/>
      <c r="B30" s="435"/>
      <c r="C30" s="32"/>
      <c r="D30" s="30" t="e">
        <f>VLOOKUP(C30,BD_Ref!K7:L17,2,0)</f>
        <v>#N/A</v>
      </c>
      <c r="E30" s="421" t="s">
        <v>36</v>
      </c>
      <c r="F30" s="422"/>
      <c r="G30" s="420"/>
      <c r="H30" s="415"/>
      <c r="I30" s="415"/>
      <c r="J30" s="415"/>
      <c r="K30" s="416"/>
      <c r="L30" s="18"/>
      <c r="M30" s="18"/>
      <c r="N30" s="21"/>
      <c r="O30" s="21"/>
      <c r="P30" s="21"/>
      <c r="Q30" s="21"/>
      <c r="R30" s="21"/>
      <c r="S30" s="21"/>
      <c r="T30" s="21"/>
      <c r="U30" s="21"/>
      <c r="V30" s="21"/>
      <c r="W30" s="21"/>
      <c r="X30" s="21"/>
      <c r="Y30" s="21"/>
      <c r="Z30" s="21"/>
    </row>
    <row r="31" spans="1:26" ht="33" hidden="1" customHeight="1" x14ac:dyDescent="0.3">
      <c r="A31" s="18"/>
      <c r="B31" s="435"/>
      <c r="C31" s="32"/>
      <c r="D31" s="30" t="e">
        <f>VLOOKUP(C31,BD_Ref!K8:L18,2,0)</f>
        <v>#N/A</v>
      </c>
      <c r="E31" s="421" t="s">
        <v>36</v>
      </c>
      <c r="F31" s="422"/>
      <c r="G31" s="420"/>
      <c r="H31" s="415"/>
      <c r="I31" s="415"/>
      <c r="J31" s="415"/>
      <c r="K31" s="416"/>
      <c r="L31" s="18"/>
      <c r="M31" s="18"/>
      <c r="N31" s="21"/>
      <c r="O31" s="21"/>
      <c r="P31" s="21"/>
      <c r="Q31" s="21"/>
      <c r="R31" s="21"/>
      <c r="S31" s="21"/>
      <c r="T31" s="21"/>
      <c r="U31" s="21"/>
      <c r="V31" s="21"/>
      <c r="W31" s="21"/>
      <c r="X31" s="21"/>
      <c r="Y31" s="21"/>
      <c r="Z31" s="21"/>
    </row>
    <row r="32" spans="1:26" ht="33" hidden="1" customHeight="1" x14ac:dyDescent="0.3">
      <c r="A32" s="18"/>
      <c r="B32" s="435"/>
      <c r="C32" s="32"/>
      <c r="D32" s="30" t="e">
        <f>VLOOKUP(C32,BD_Ref!K9:L19,2,0)</f>
        <v>#N/A</v>
      </c>
      <c r="E32" s="421" t="s">
        <v>36</v>
      </c>
      <c r="F32" s="422"/>
      <c r="G32" s="420"/>
      <c r="H32" s="415"/>
      <c r="I32" s="415"/>
      <c r="J32" s="415"/>
      <c r="K32" s="416"/>
      <c r="L32" s="18"/>
      <c r="M32" s="18"/>
      <c r="N32" s="21"/>
      <c r="O32" s="21"/>
      <c r="P32" s="21"/>
      <c r="Q32" s="21"/>
      <c r="R32" s="21"/>
      <c r="S32" s="21"/>
      <c r="T32" s="21"/>
      <c r="U32" s="21"/>
      <c r="V32" s="21"/>
      <c r="W32" s="21"/>
      <c r="X32" s="21"/>
      <c r="Y32" s="21"/>
      <c r="Z32" s="21"/>
    </row>
    <row r="33" spans="1:26" ht="33" hidden="1" customHeight="1" x14ac:dyDescent="0.3">
      <c r="A33" s="18"/>
      <c r="B33" s="435"/>
      <c r="C33" s="32"/>
      <c r="D33" s="30" t="e">
        <f>VLOOKUP(C33,BD_Ref!K10:L20,2,0)</f>
        <v>#N/A</v>
      </c>
      <c r="E33" s="421" t="s">
        <v>36</v>
      </c>
      <c r="F33" s="422"/>
      <c r="G33" s="420"/>
      <c r="H33" s="415"/>
      <c r="I33" s="415"/>
      <c r="J33" s="415"/>
      <c r="K33" s="416"/>
      <c r="L33" s="18"/>
      <c r="M33" s="18"/>
      <c r="N33" s="21"/>
      <c r="O33" s="21"/>
      <c r="P33" s="21"/>
      <c r="Q33" s="21"/>
      <c r="R33" s="21"/>
      <c r="S33" s="21"/>
      <c r="T33" s="21"/>
      <c r="U33" s="21"/>
      <c r="V33" s="21"/>
      <c r="W33" s="21"/>
      <c r="X33" s="21"/>
      <c r="Y33" s="21"/>
      <c r="Z33" s="21"/>
    </row>
    <row r="34" spans="1:26" ht="33" hidden="1" customHeight="1" x14ac:dyDescent="0.3">
      <c r="A34" s="18"/>
      <c r="B34" s="435"/>
      <c r="C34" s="32"/>
      <c r="D34" s="30" t="e">
        <f>VLOOKUP(C34,BD_Ref!K11:L21,2,0)</f>
        <v>#N/A</v>
      </c>
      <c r="E34" s="421" t="s">
        <v>36</v>
      </c>
      <c r="F34" s="422"/>
      <c r="G34" s="420"/>
      <c r="H34" s="415"/>
      <c r="I34" s="415"/>
      <c r="J34" s="415"/>
      <c r="K34" s="416"/>
      <c r="L34" s="18"/>
      <c r="M34" s="18"/>
      <c r="N34" s="21"/>
      <c r="O34" s="21"/>
      <c r="P34" s="21"/>
      <c r="Q34" s="21"/>
      <c r="R34" s="21"/>
      <c r="S34" s="21"/>
      <c r="T34" s="21"/>
      <c r="U34" s="21"/>
      <c r="V34" s="21"/>
      <c r="W34" s="21"/>
      <c r="X34" s="21"/>
      <c r="Y34" s="21"/>
      <c r="Z34" s="21"/>
    </row>
    <row r="35" spans="1:26" ht="33" hidden="1" customHeight="1" x14ac:dyDescent="0.3">
      <c r="A35" s="18"/>
      <c r="B35" s="435"/>
      <c r="C35" s="32"/>
      <c r="D35" s="30" t="e">
        <f>VLOOKUP(C35,BD_Ref!K12:L22,2,0)</f>
        <v>#N/A</v>
      </c>
      <c r="E35" s="421" t="s">
        <v>36</v>
      </c>
      <c r="F35" s="422"/>
      <c r="G35" s="420"/>
      <c r="H35" s="415"/>
      <c r="I35" s="415"/>
      <c r="J35" s="415"/>
      <c r="K35" s="416"/>
      <c r="L35" s="18"/>
      <c r="M35" s="18"/>
      <c r="N35" s="21"/>
      <c r="O35" s="21"/>
      <c r="P35" s="21"/>
      <c r="Q35" s="21"/>
      <c r="R35" s="21"/>
      <c r="S35" s="21"/>
      <c r="T35" s="21"/>
      <c r="U35" s="21"/>
      <c r="V35" s="21"/>
      <c r="W35" s="21"/>
      <c r="X35" s="21"/>
      <c r="Y35" s="21"/>
      <c r="Z35" s="21"/>
    </row>
    <row r="36" spans="1:26" ht="33" hidden="1" customHeight="1" x14ac:dyDescent="0.3">
      <c r="A36" s="18"/>
      <c r="B36" s="435"/>
      <c r="C36" s="32"/>
      <c r="D36" s="30" t="e">
        <f>VLOOKUP(C36,BD_Ref!K13:L23,2,0)</f>
        <v>#N/A</v>
      </c>
      <c r="E36" s="421" t="s">
        <v>36</v>
      </c>
      <c r="F36" s="422"/>
      <c r="G36" s="420"/>
      <c r="H36" s="415"/>
      <c r="I36" s="415"/>
      <c r="J36" s="415"/>
      <c r="K36" s="416"/>
      <c r="L36" s="18"/>
      <c r="M36" s="18"/>
      <c r="N36" s="21"/>
      <c r="O36" s="21"/>
      <c r="P36" s="21"/>
      <c r="Q36" s="21"/>
      <c r="R36" s="21"/>
      <c r="S36" s="21"/>
      <c r="T36" s="21"/>
      <c r="U36" s="21"/>
      <c r="V36" s="21"/>
      <c r="W36" s="21"/>
      <c r="X36" s="21"/>
      <c r="Y36" s="21"/>
      <c r="Z36" s="21"/>
    </row>
    <row r="37" spans="1:26" ht="33" hidden="1" customHeight="1" x14ac:dyDescent="0.3">
      <c r="A37" s="18"/>
      <c r="B37" s="435"/>
      <c r="C37" s="32"/>
      <c r="D37" s="30" t="e">
        <f>VLOOKUP(C37,BD_Ref!K14:L24,2,0)</f>
        <v>#N/A</v>
      </c>
      <c r="E37" s="421" t="s">
        <v>36</v>
      </c>
      <c r="F37" s="422"/>
      <c r="G37" s="420"/>
      <c r="H37" s="415"/>
      <c r="I37" s="415"/>
      <c r="J37" s="415"/>
      <c r="K37" s="416"/>
      <c r="L37" s="18"/>
      <c r="M37" s="18"/>
      <c r="N37" s="21"/>
      <c r="O37" s="21"/>
      <c r="P37" s="21"/>
      <c r="Q37" s="21"/>
      <c r="R37" s="21"/>
      <c r="S37" s="21"/>
      <c r="T37" s="21"/>
      <c r="U37" s="21"/>
      <c r="V37" s="21"/>
      <c r="W37" s="21"/>
      <c r="X37" s="21"/>
      <c r="Y37" s="21"/>
      <c r="Z37" s="21"/>
    </row>
    <row r="38" spans="1:26" ht="33" hidden="1" customHeight="1" x14ac:dyDescent="0.3">
      <c r="A38" s="18"/>
      <c r="B38" s="436"/>
      <c r="C38" s="32"/>
      <c r="D38" s="30" t="e">
        <f>VLOOKUP(C38,BD_Ref!K15:L25,2,0)</f>
        <v>#N/A</v>
      </c>
      <c r="E38" s="440" t="s">
        <v>36</v>
      </c>
      <c r="F38" s="443"/>
      <c r="G38" s="444"/>
      <c r="H38" s="445"/>
      <c r="I38" s="445"/>
      <c r="J38" s="445"/>
      <c r="K38" s="429"/>
      <c r="L38" s="18"/>
      <c r="M38" s="18"/>
      <c r="N38" s="21"/>
      <c r="O38" s="21"/>
      <c r="P38" s="21"/>
      <c r="Q38" s="21"/>
      <c r="R38" s="21"/>
      <c r="S38" s="21"/>
      <c r="T38" s="21"/>
      <c r="U38" s="21"/>
      <c r="V38" s="21"/>
      <c r="W38" s="21"/>
      <c r="X38" s="21"/>
      <c r="Y38" s="21"/>
      <c r="Z38" s="21"/>
    </row>
    <row r="39" spans="1:26" ht="63" customHeight="1" x14ac:dyDescent="0.3">
      <c r="A39" s="18"/>
      <c r="B39" s="421" t="s">
        <v>38</v>
      </c>
      <c r="C39" s="416"/>
      <c r="D39" s="25"/>
      <c r="E39" s="417" t="s">
        <v>39</v>
      </c>
      <c r="F39" s="424"/>
      <c r="G39" s="424"/>
      <c r="H39" s="424"/>
      <c r="I39" s="424"/>
      <c r="J39" s="424"/>
      <c r="K39" s="425"/>
      <c r="L39" s="18"/>
      <c r="M39" s="18"/>
      <c r="N39" s="21"/>
      <c r="O39" s="21"/>
      <c r="P39" s="21"/>
      <c r="Q39" s="21"/>
      <c r="R39" s="21"/>
      <c r="S39" s="21"/>
      <c r="T39" s="21"/>
      <c r="U39" s="21"/>
      <c r="V39" s="21"/>
      <c r="W39" s="21"/>
      <c r="X39" s="21"/>
      <c r="Y39" s="21"/>
      <c r="Z39" s="21"/>
    </row>
    <row r="40" spans="1:26" ht="59.25" customHeight="1" x14ac:dyDescent="0.3">
      <c r="A40" s="18"/>
      <c r="B40" s="421" t="s">
        <v>40</v>
      </c>
      <c r="C40" s="416"/>
      <c r="D40" s="25"/>
      <c r="E40" s="417" t="s">
        <v>1217</v>
      </c>
      <c r="F40" s="424"/>
      <c r="G40" s="424"/>
      <c r="H40" s="424"/>
      <c r="I40" s="424"/>
      <c r="J40" s="424"/>
      <c r="K40" s="425"/>
      <c r="L40" s="18"/>
      <c r="M40" s="18"/>
      <c r="N40" s="21"/>
      <c r="O40" s="21"/>
      <c r="P40" s="21"/>
      <c r="Q40" s="21"/>
      <c r="R40" s="21"/>
      <c r="S40" s="21"/>
      <c r="T40" s="21"/>
      <c r="U40" s="21"/>
      <c r="V40" s="21"/>
      <c r="W40" s="21"/>
      <c r="X40" s="21"/>
      <c r="Y40" s="21"/>
      <c r="Z40" s="21"/>
    </row>
    <row r="41" spans="1:26" ht="36.75" customHeight="1" x14ac:dyDescent="0.3">
      <c r="A41" s="18"/>
      <c r="B41" s="428" t="s">
        <v>41</v>
      </c>
      <c r="C41" s="429"/>
      <c r="D41" s="33"/>
      <c r="E41" s="446" t="s">
        <v>42</v>
      </c>
      <c r="F41" s="447"/>
      <c r="G41" s="447"/>
      <c r="H41" s="447"/>
      <c r="I41" s="447"/>
      <c r="J41" s="447"/>
      <c r="K41" s="448"/>
      <c r="L41" s="18"/>
      <c r="M41" s="18"/>
      <c r="N41" s="21"/>
      <c r="O41" s="21"/>
      <c r="P41" s="21"/>
      <c r="Q41" s="21"/>
      <c r="R41" s="21"/>
      <c r="S41" s="21"/>
      <c r="T41" s="21"/>
      <c r="U41" s="21"/>
      <c r="V41" s="21"/>
      <c r="W41" s="21"/>
      <c r="X41" s="21"/>
      <c r="Y41" s="21"/>
      <c r="Z41" s="21"/>
    </row>
    <row r="42" spans="1:26" ht="36.75" customHeight="1" x14ac:dyDescent="0.3">
      <c r="A42" s="18"/>
      <c r="B42" s="430"/>
      <c r="C42" s="431"/>
      <c r="D42" s="33"/>
      <c r="E42" s="439" t="s">
        <v>43</v>
      </c>
      <c r="F42" s="424"/>
      <c r="G42" s="424"/>
      <c r="H42" s="424"/>
      <c r="I42" s="424"/>
      <c r="J42" s="424"/>
      <c r="K42" s="425"/>
      <c r="L42" s="18"/>
      <c r="M42" s="18"/>
      <c r="N42" s="21"/>
      <c r="O42" s="21"/>
      <c r="P42" s="21"/>
      <c r="Q42" s="21"/>
      <c r="R42" s="21"/>
      <c r="S42" s="21"/>
      <c r="T42" s="21"/>
      <c r="U42" s="21"/>
      <c r="V42" s="21"/>
      <c r="W42" s="21"/>
      <c r="X42" s="21"/>
      <c r="Y42" s="21"/>
      <c r="Z42" s="21"/>
    </row>
    <row r="43" spans="1:26" ht="36.75" customHeight="1" x14ac:dyDescent="0.3">
      <c r="A43" s="18"/>
      <c r="B43" s="430"/>
      <c r="C43" s="431"/>
      <c r="D43" s="33"/>
      <c r="E43" s="439" t="s">
        <v>44</v>
      </c>
      <c r="F43" s="424"/>
      <c r="G43" s="424"/>
      <c r="H43" s="424"/>
      <c r="I43" s="424"/>
      <c r="J43" s="424"/>
      <c r="K43" s="425"/>
      <c r="L43" s="18"/>
      <c r="M43" s="18"/>
      <c r="N43" s="21"/>
      <c r="O43" s="21"/>
      <c r="P43" s="21"/>
      <c r="Q43" s="21"/>
      <c r="R43" s="21"/>
      <c r="S43" s="21"/>
      <c r="T43" s="21"/>
      <c r="U43" s="21"/>
      <c r="V43" s="21"/>
      <c r="W43" s="21"/>
      <c r="X43" s="21"/>
      <c r="Y43" s="21"/>
      <c r="Z43" s="21"/>
    </row>
    <row r="44" spans="1:26" ht="36.75" customHeight="1" x14ac:dyDescent="0.3">
      <c r="A44" s="18"/>
      <c r="B44" s="430"/>
      <c r="C44" s="431"/>
      <c r="D44" s="33"/>
      <c r="E44" s="439" t="s">
        <v>45</v>
      </c>
      <c r="F44" s="424"/>
      <c r="G44" s="424"/>
      <c r="H44" s="424"/>
      <c r="I44" s="424"/>
      <c r="J44" s="424"/>
      <c r="K44" s="425"/>
      <c r="L44" s="18"/>
      <c r="M44" s="18"/>
      <c r="N44" s="21"/>
      <c r="O44" s="21"/>
      <c r="P44" s="21"/>
      <c r="Q44" s="21"/>
      <c r="R44" s="21"/>
      <c r="S44" s="21"/>
      <c r="T44" s="21"/>
      <c r="U44" s="21"/>
      <c r="V44" s="21"/>
      <c r="W44" s="21"/>
      <c r="X44" s="21"/>
      <c r="Y44" s="21"/>
      <c r="Z44" s="21"/>
    </row>
    <row r="45" spans="1:26" ht="36.75" customHeight="1" x14ac:dyDescent="0.3">
      <c r="A45" s="18"/>
      <c r="B45" s="432"/>
      <c r="C45" s="433"/>
      <c r="D45" s="33"/>
      <c r="E45" s="439" t="s">
        <v>46</v>
      </c>
      <c r="F45" s="424"/>
      <c r="G45" s="424"/>
      <c r="H45" s="424"/>
      <c r="I45" s="424"/>
      <c r="J45" s="424"/>
      <c r="K45" s="425"/>
      <c r="L45" s="18"/>
      <c r="M45" s="18"/>
      <c r="N45" s="21"/>
      <c r="O45" s="21"/>
      <c r="P45" s="21"/>
      <c r="Q45" s="21"/>
      <c r="R45" s="21"/>
      <c r="S45" s="21"/>
      <c r="T45" s="21"/>
      <c r="U45" s="21"/>
      <c r="V45" s="21"/>
      <c r="W45" s="21"/>
      <c r="X45" s="21"/>
      <c r="Y45" s="21"/>
      <c r="Z45" s="21"/>
    </row>
    <row r="46" spans="1:26" ht="22.5" customHeight="1" x14ac:dyDescent="0.3">
      <c r="A46" s="18"/>
      <c r="B46" s="428" t="s">
        <v>47</v>
      </c>
      <c r="C46" s="429"/>
      <c r="D46" s="33"/>
      <c r="E46" s="421" t="s">
        <v>48</v>
      </c>
      <c r="F46" s="415"/>
      <c r="G46" s="416"/>
      <c r="H46" s="427" t="s">
        <v>49</v>
      </c>
      <c r="I46" s="415"/>
      <c r="J46" s="415"/>
      <c r="K46" s="416"/>
      <c r="L46" s="18"/>
      <c r="M46" s="18"/>
      <c r="N46" s="21"/>
      <c r="O46" s="21"/>
      <c r="P46" s="21"/>
      <c r="Q46" s="21"/>
      <c r="R46" s="21"/>
      <c r="S46" s="21"/>
      <c r="T46" s="21"/>
      <c r="U46" s="21"/>
      <c r="V46" s="21"/>
      <c r="W46" s="21"/>
      <c r="X46" s="21"/>
      <c r="Y46" s="21"/>
      <c r="Z46" s="21"/>
    </row>
    <row r="47" spans="1:26" ht="63" customHeight="1" x14ac:dyDescent="0.25">
      <c r="A47" s="15"/>
      <c r="B47" s="430"/>
      <c r="C47" s="431"/>
      <c r="D47" s="34"/>
      <c r="E47" s="442" t="s">
        <v>50</v>
      </c>
      <c r="F47" s="415"/>
      <c r="G47" s="416"/>
      <c r="H47" s="417" t="s">
        <v>51</v>
      </c>
      <c r="I47" s="415"/>
      <c r="J47" s="415"/>
      <c r="K47" s="416"/>
      <c r="L47" s="15"/>
      <c r="M47" s="15"/>
    </row>
    <row r="48" spans="1:26" ht="99" customHeight="1" x14ac:dyDescent="0.25">
      <c r="A48" s="15"/>
      <c r="B48" s="430"/>
      <c r="C48" s="431"/>
      <c r="D48" s="34"/>
      <c r="E48" s="442" t="s">
        <v>52</v>
      </c>
      <c r="F48" s="415"/>
      <c r="G48" s="416"/>
      <c r="H48" s="417" t="s">
        <v>53</v>
      </c>
      <c r="I48" s="415"/>
      <c r="J48" s="415"/>
      <c r="K48" s="416"/>
      <c r="L48" s="15"/>
      <c r="M48" s="15"/>
    </row>
    <row r="49" spans="1:26" ht="66" customHeight="1" x14ac:dyDescent="0.25">
      <c r="A49" s="15"/>
      <c r="B49" s="430"/>
      <c r="C49" s="431"/>
      <c r="D49" s="34"/>
      <c r="E49" s="442" t="s">
        <v>1218</v>
      </c>
      <c r="F49" s="415"/>
      <c r="G49" s="416"/>
      <c r="H49" s="417" t="s">
        <v>55</v>
      </c>
      <c r="I49" s="415"/>
      <c r="J49" s="415"/>
      <c r="K49" s="416"/>
      <c r="L49" s="15"/>
      <c r="M49" s="15"/>
    </row>
    <row r="50" spans="1:26" ht="66" customHeight="1" x14ac:dyDescent="0.25">
      <c r="A50" s="15"/>
      <c r="B50" s="430"/>
      <c r="C50" s="431"/>
      <c r="D50" s="34"/>
      <c r="E50" s="442" t="s">
        <v>56</v>
      </c>
      <c r="F50" s="415"/>
      <c r="G50" s="416"/>
      <c r="H50" s="417" t="s">
        <v>57</v>
      </c>
      <c r="I50" s="415"/>
      <c r="J50" s="415"/>
      <c r="K50" s="416"/>
      <c r="L50" s="15"/>
      <c r="M50" s="15"/>
    </row>
    <row r="51" spans="1:26" ht="63" hidden="1" customHeight="1" x14ac:dyDescent="0.25">
      <c r="A51" s="15"/>
      <c r="B51" s="437"/>
      <c r="C51" s="438"/>
      <c r="D51" s="34"/>
      <c r="E51" s="442"/>
      <c r="F51" s="415"/>
      <c r="G51" s="416"/>
      <c r="H51" s="417"/>
      <c r="I51" s="415"/>
      <c r="J51" s="415"/>
      <c r="K51" s="416"/>
      <c r="L51" s="15"/>
      <c r="M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yqkw6aSIYKrRyeU7j3w98eRwizqAO8KQzB97bi80nOm+WpcjsNlW+UXMxYsQ80EFjdUzEpBu+Ex6msOEFeDsAg==" saltValue="x+OEYYv70DplK/pEa3bi3w==" spinCount="100000" sheet="1" objects="1" scenarios="1"/>
  <mergeCells count="82">
    <mergeCell ref="E51:G51"/>
    <mergeCell ref="H51:K51"/>
    <mergeCell ref="E37:F37"/>
    <mergeCell ref="E38:F38"/>
    <mergeCell ref="G38:K38"/>
    <mergeCell ref="E39:K39"/>
    <mergeCell ref="E40:K40"/>
    <mergeCell ref="E41:K41"/>
    <mergeCell ref="E42:K42"/>
    <mergeCell ref="E47:G47"/>
    <mergeCell ref="H47:K47"/>
    <mergeCell ref="E27:F27"/>
    <mergeCell ref="E28:F28"/>
    <mergeCell ref="E49:G49"/>
    <mergeCell ref="H49:K49"/>
    <mergeCell ref="E50:G50"/>
    <mergeCell ref="H50:K50"/>
    <mergeCell ref="E36:F36"/>
    <mergeCell ref="G36:K36"/>
    <mergeCell ref="G37:K37"/>
    <mergeCell ref="E48:G48"/>
    <mergeCell ref="H48:K48"/>
    <mergeCell ref="E43:K43"/>
    <mergeCell ref="E44:K44"/>
    <mergeCell ref="E45:K45"/>
    <mergeCell ref="E46:G46"/>
    <mergeCell ref="H46:K46"/>
    <mergeCell ref="E22:F22"/>
    <mergeCell ref="E23:F23"/>
    <mergeCell ref="E24:F24"/>
    <mergeCell ref="E25:F25"/>
    <mergeCell ref="E26:F26"/>
    <mergeCell ref="B41:C45"/>
    <mergeCell ref="B46:C51"/>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B16:C18"/>
    <mergeCell ref="B19:B28"/>
    <mergeCell ref="B29:B38"/>
    <mergeCell ref="B39:C39"/>
    <mergeCell ref="B40:C40"/>
    <mergeCell ref="E12:K12"/>
    <mergeCell ref="E13:K13"/>
    <mergeCell ref="B9:C9"/>
    <mergeCell ref="E9:K9"/>
    <mergeCell ref="B10:K10"/>
    <mergeCell ref="B11:C11"/>
    <mergeCell ref="E11:K11"/>
    <mergeCell ref="B12:C12"/>
    <mergeCell ref="B13:C13"/>
    <mergeCell ref="E33:F33"/>
    <mergeCell ref="G33:K33"/>
    <mergeCell ref="E34:F34"/>
    <mergeCell ref="G34:K34"/>
    <mergeCell ref="E35:F35"/>
    <mergeCell ref="G35:K35"/>
    <mergeCell ref="E29:F29"/>
    <mergeCell ref="E30:F30"/>
    <mergeCell ref="E31:F31"/>
    <mergeCell ref="E32:F32"/>
    <mergeCell ref="G32:K32"/>
    <mergeCell ref="G30:K30"/>
    <mergeCell ref="G31:K31"/>
    <mergeCell ref="G28:K28"/>
    <mergeCell ref="G29:K29"/>
    <mergeCell ref="G23:K23"/>
    <mergeCell ref="G24:K24"/>
    <mergeCell ref="G25:K25"/>
    <mergeCell ref="G26:K26"/>
    <mergeCell ref="G27:K27"/>
  </mergeCells>
  <dataValidations count="5">
    <dataValidation type="list" allowBlank="1" showErrorMessage="1" sqref="E16:E18">
      <formula1>MACROPROCESOS</formula1>
    </dataValidation>
    <dataValidation type="list" allowBlank="1" showErrorMessage="1" sqref="E13">
      <formula1>OBJPDI</formula1>
    </dataValidation>
    <dataValidation type="list" allowBlank="1" showErrorMessage="1" sqref="C19:C28">
      <formula1>FACTORES</formula1>
    </dataValidation>
    <dataValidation type="list" allowBlank="1" showErrorMessage="1" sqref="E15">
      <formula1>INDIRECT($L$13)</formula1>
    </dataValidation>
    <dataValidation type="list" allowBlank="1" showErrorMessage="1" sqref="G1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E41:E45</xm:sqref>
        </x14:dataValidation>
        <x14:dataValidation type="list" allowBlank="1" showErrorMessage="1">
          <x14:formula1>
            <xm:f>BD_Ref!$K$6:$K$16</xm:f>
          </x14:formula1>
          <xm:sqref>C29:C38</xm:sqref>
        </x14:dataValidation>
        <x14:dataValidation type="list" allowBlank="1" showErrorMessage="1">
          <x14:formula1>
            <xm:f>BD_Ref!$D$40:$D$56</xm:f>
          </x14:formula1>
          <xm:sqref>E47:E51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2" workbookViewId="0">
      <selection activeCell="C33" sqref="C33:I3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57.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5"/>
      <c r="L1" s="35"/>
      <c r="M1" s="35"/>
      <c r="N1" s="35"/>
      <c r="O1" s="35"/>
      <c r="P1" s="35"/>
      <c r="Q1" s="35"/>
      <c r="R1" s="35"/>
      <c r="S1" s="35"/>
      <c r="T1" s="35"/>
      <c r="U1" s="35"/>
      <c r="V1" s="35"/>
      <c r="W1" s="35"/>
      <c r="X1" s="35"/>
      <c r="Y1" s="35"/>
      <c r="Z1" s="35"/>
    </row>
    <row r="2" spans="1:26" ht="16.5" customHeight="1" x14ac:dyDescent="0.25">
      <c r="A2" s="9"/>
      <c r="B2" s="36"/>
      <c r="C2" s="36"/>
      <c r="D2" s="36"/>
      <c r="E2" s="36"/>
      <c r="F2" s="36"/>
      <c r="G2" s="36"/>
      <c r="H2" s="389" t="s">
        <v>0</v>
      </c>
      <c r="I2" s="390" t="s">
        <v>1</v>
      </c>
      <c r="J2" s="9"/>
      <c r="K2" s="35"/>
      <c r="L2" s="35"/>
      <c r="M2" s="35"/>
      <c r="N2" s="35"/>
      <c r="O2" s="35"/>
      <c r="P2" s="35"/>
      <c r="Q2" s="35"/>
      <c r="R2" s="35"/>
      <c r="S2" s="35"/>
      <c r="T2" s="35"/>
      <c r="U2" s="35"/>
      <c r="V2" s="35"/>
      <c r="W2" s="35"/>
      <c r="X2" s="35"/>
      <c r="Y2" s="35"/>
      <c r="Z2" s="35"/>
    </row>
    <row r="3" spans="1:26" ht="16.5" customHeight="1" x14ac:dyDescent="0.25">
      <c r="A3" s="9"/>
      <c r="B3" s="36"/>
      <c r="C3" s="36"/>
      <c r="D3" s="36"/>
      <c r="E3" s="36"/>
      <c r="F3" s="36"/>
      <c r="G3" s="36"/>
      <c r="H3" s="391" t="s">
        <v>2</v>
      </c>
      <c r="I3" s="392">
        <v>10</v>
      </c>
      <c r="J3" s="9"/>
      <c r="K3" s="35"/>
      <c r="L3" s="35"/>
      <c r="M3" s="35"/>
      <c r="N3" s="35"/>
      <c r="O3" s="35"/>
      <c r="P3" s="35"/>
      <c r="Q3" s="35"/>
      <c r="R3" s="35"/>
      <c r="S3" s="35"/>
      <c r="T3" s="35"/>
      <c r="U3" s="35"/>
      <c r="V3" s="35"/>
      <c r="W3" s="35"/>
      <c r="X3" s="35"/>
      <c r="Y3" s="35"/>
      <c r="Z3" s="35"/>
    </row>
    <row r="4" spans="1:26" ht="16.5" customHeight="1" x14ac:dyDescent="0.25">
      <c r="A4" s="9"/>
      <c r="B4" s="36"/>
      <c r="C4" s="36"/>
      <c r="D4" s="36"/>
      <c r="E4" s="36"/>
      <c r="F4" s="36"/>
      <c r="G4" s="36"/>
      <c r="H4" s="389" t="s">
        <v>3</v>
      </c>
      <c r="I4" s="393">
        <v>45848</v>
      </c>
      <c r="J4" s="9"/>
      <c r="K4" s="35"/>
      <c r="L4" s="35"/>
      <c r="M4" s="35"/>
      <c r="N4" s="35"/>
      <c r="O4" s="35"/>
      <c r="P4" s="35"/>
      <c r="Q4" s="35"/>
      <c r="R4" s="35"/>
      <c r="S4" s="35"/>
      <c r="T4" s="35"/>
      <c r="U4" s="35"/>
      <c r="V4" s="35"/>
      <c r="W4" s="35"/>
      <c r="X4" s="35"/>
      <c r="Y4" s="35"/>
      <c r="Z4" s="35"/>
    </row>
    <row r="5" spans="1:26" ht="16.5" customHeight="1" x14ac:dyDescent="0.25">
      <c r="A5" s="9"/>
      <c r="B5" s="9"/>
      <c r="C5" s="9"/>
      <c r="D5" s="9"/>
      <c r="E5" s="9"/>
      <c r="F5" s="9"/>
      <c r="G5" s="9"/>
      <c r="H5" s="389" t="s">
        <v>4</v>
      </c>
      <c r="I5" s="390" t="s">
        <v>1237</v>
      </c>
      <c r="J5" s="9"/>
      <c r="K5" s="35"/>
      <c r="L5" s="35"/>
      <c r="M5" s="35"/>
      <c r="N5" s="35"/>
      <c r="O5" s="35"/>
      <c r="P5" s="35"/>
      <c r="Q5" s="35"/>
      <c r="R5" s="35"/>
      <c r="S5" s="35"/>
      <c r="T5" s="35"/>
      <c r="U5" s="35"/>
      <c r="V5" s="35"/>
      <c r="W5" s="35"/>
      <c r="X5" s="35"/>
      <c r="Y5" s="35"/>
      <c r="Z5" s="35"/>
    </row>
    <row r="6" spans="1:26" ht="16.5" customHeight="1" x14ac:dyDescent="0.25">
      <c r="A6" s="9"/>
      <c r="B6" s="37"/>
      <c r="C6" s="36"/>
      <c r="D6" s="36"/>
      <c r="E6" s="36"/>
      <c r="F6" s="36"/>
      <c r="G6" s="36"/>
      <c r="H6" s="36"/>
      <c r="I6" s="36"/>
      <c r="J6" s="9"/>
      <c r="K6" s="35"/>
      <c r="L6" s="35"/>
      <c r="M6" s="35"/>
      <c r="N6" s="35"/>
      <c r="O6" s="35"/>
      <c r="P6" s="35"/>
      <c r="Q6" s="35"/>
      <c r="R6" s="35"/>
      <c r="S6" s="35"/>
      <c r="T6" s="35"/>
      <c r="U6" s="35"/>
      <c r="V6" s="35"/>
      <c r="W6" s="35"/>
      <c r="X6" s="35"/>
      <c r="Y6" s="35"/>
      <c r="Z6" s="35"/>
    </row>
    <row r="7" spans="1:26" ht="29.25" customHeight="1" x14ac:dyDescent="0.25">
      <c r="A7" s="9"/>
      <c r="B7" s="37"/>
      <c r="C7" s="36"/>
      <c r="D7" s="36"/>
      <c r="E7" s="36"/>
      <c r="F7" s="36"/>
      <c r="G7" s="36"/>
      <c r="H7" s="36"/>
      <c r="I7" s="36"/>
      <c r="J7" s="9"/>
      <c r="K7" s="35"/>
      <c r="L7" s="35"/>
      <c r="M7" s="35"/>
      <c r="N7" s="35"/>
      <c r="O7" s="35"/>
      <c r="P7" s="35"/>
      <c r="Q7" s="35"/>
      <c r="R7" s="35"/>
      <c r="S7" s="35"/>
      <c r="T7" s="35"/>
      <c r="U7" s="35"/>
      <c r="V7" s="35"/>
      <c r="W7" s="35"/>
      <c r="X7" s="35"/>
      <c r="Y7" s="35"/>
      <c r="Z7" s="35"/>
    </row>
    <row r="8" spans="1:26" ht="16.5" customHeight="1" x14ac:dyDescent="0.3">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ht="30.75" customHeight="1" x14ac:dyDescent="0.3">
      <c r="A9" s="38"/>
      <c r="B9" s="449" t="s">
        <v>11</v>
      </c>
      <c r="C9" s="450"/>
      <c r="D9" s="453" t="str">
        <f>'PDI-01'!E13</f>
        <v>Bienestar Institucional, calidad de vida e inclusión en contextos universitarios</v>
      </c>
      <c r="E9" s="415"/>
      <c r="F9" s="415"/>
      <c r="G9" s="415"/>
      <c r="H9" s="415"/>
      <c r="I9" s="416"/>
      <c r="J9" s="38"/>
      <c r="K9" s="38"/>
      <c r="L9" s="38"/>
      <c r="M9" s="38"/>
      <c r="N9" s="38"/>
      <c r="O9" s="38"/>
      <c r="P9" s="38"/>
      <c r="Q9" s="38"/>
      <c r="R9" s="38"/>
      <c r="S9" s="38"/>
      <c r="T9" s="38"/>
      <c r="U9" s="38"/>
      <c r="V9" s="38"/>
      <c r="W9" s="38"/>
      <c r="X9" s="38"/>
      <c r="Y9" s="38"/>
      <c r="Z9" s="38"/>
    </row>
    <row r="10" spans="1:26" ht="6.75" customHeight="1" x14ac:dyDescent="0.3">
      <c r="A10" s="38"/>
      <c r="B10" s="39"/>
      <c r="C10" s="40"/>
      <c r="D10" s="40"/>
      <c r="E10" s="40"/>
      <c r="F10" s="40"/>
      <c r="G10" s="40"/>
      <c r="H10" s="40"/>
      <c r="I10" s="40"/>
      <c r="J10" s="38"/>
      <c r="K10" s="38"/>
      <c r="L10" s="38"/>
      <c r="M10" s="38"/>
      <c r="N10" s="38"/>
      <c r="O10" s="38"/>
      <c r="P10" s="38"/>
      <c r="Q10" s="38"/>
      <c r="R10" s="38"/>
      <c r="S10" s="38"/>
      <c r="T10" s="38"/>
      <c r="U10" s="38"/>
      <c r="V10" s="38"/>
      <c r="W10" s="38"/>
      <c r="X10" s="38"/>
      <c r="Y10" s="38"/>
      <c r="Z10" s="38"/>
    </row>
    <row r="11" spans="1:26" ht="31.5" customHeight="1" x14ac:dyDescent="0.3">
      <c r="A11" s="38"/>
      <c r="B11" s="449" t="s">
        <v>15</v>
      </c>
      <c r="C11" s="450"/>
      <c r="D11" s="453" t="str">
        <f>'PDI-01'!E15</f>
        <v>Formación Vivencial</v>
      </c>
      <c r="E11" s="415"/>
      <c r="F11" s="415"/>
      <c r="G11" s="415"/>
      <c r="H11" s="415"/>
      <c r="I11" s="416"/>
      <c r="J11" s="38"/>
      <c r="K11" s="38"/>
      <c r="L11" s="38"/>
      <c r="M11" s="38"/>
      <c r="N11" s="38"/>
      <c r="O11" s="38"/>
      <c r="P11" s="38"/>
      <c r="Q11" s="38"/>
      <c r="R11" s="38"/>
      <c r="S11" s="38"/>
      <c r="T11" s="38"/>
      <c r="U11" s="38"/>
      <c r="V11" s="38"/>
      <c r="W11" s="38"/>
      <c r="X11" s="38"/>
      <c r="Y11" s="38"/>
      <c r="Z11" s="38"/>
    </row>
    <row r="12" spans="1:26" ht="6.75" customHeight="1" x14ac:dyDescent="0.3">
      <c r="A12" s="38"/>
      <c r="B12" s="39"/>
      <c r="C12" s="40"/>
      <c r="D12" s="40"/>
      <c r="E12" s="40"/>
      <c r="F12" s="40"/>
      <c r="G12" s="40"/>
      <c r="H12" s="40"/>
      <c r="I12" s="40"/>
      <c r="J12" s="38"/>
      <c r="K12" s="38"/>
      <c r="L12" s="38"/>
      <c r="M12" s="38"/>
      <c r="N12" s="38"/>
      <c r="O12" s="38"/>
      <c r="P12" s="38"/>
      <c r="Q12" s="38"/>
      <c r="R12" s="38"/>
      <c r="S12" s="38"/>
      <c r="T12" s="38"/>
      <c r="U12" s="38"/>
      <c r="V12" s="38"/>
      <c r="W12" s="38"/>
      <c r="X12" s="38"/>
      <c r="Y12" s="38"/>
      <c r="Z12" s="38"/>
    </row>
    <row r="13" spans="1:26" ht="31.5" customHeight="1" x14ac:dyDescent="0.3">
      <c r="A13" s="38"/>
      <c r="B13" s="449" t="s">
        <v>8</v>
      </c>
      <c r="C13" s="450"/>
      <c r="D13" s="453" t="str">
        <f>'PDI-01'!E11</f>
        <v xml:space="preserve">Cultura, desarrollo humano y deporte universitario como estilo de vida UTP (PDI2028 – BCV - 44)      </v>
      </c>
      <c r="E13" s="415"/>
      <c r="F13" s="415"/>
      <c r="G13" s="415"/>
      <c r="H13" s="415"/>
      <c r="I13" s="416"/>
      <c r="J13" s="38"/>
      <c r="K13" s="38"/>
      <c r="L13" s="38"/>
      <c r="M13" s="38"/>
      <c r="N13" s="38"/>
      <c r="O13" s="38"/>
      <c r="P13" s="38"/>
      <c r="Q13" s="38"/>
      <c r="R13" s="38"/>
      <c r="S13" s="38"/>
      <c r="T13" s="38"/>
      <c r="U13" s="38"/>
      <c r="V13" s="38"/>
      <c r="W13" s="38"/>
      <c r="X13" s="38"/>
      <c r="Y13" s="38"/>
      <c r="Z13" s="38"/>
    </row>
    <row r="14" spans="1:26" ht="16.5" customHeight="1" x14ac:dyDescent="0.3">
      <c r="A14" s="38"/>
      <c r="B14" s="41"/>
      <c r="C14" s="41"/>
      <c r="D14" s="41"/>
      <c r="E14" s="41"/>
      <c r="F14" s="41"/>
      <c r="G14" s="41"/>
      <c r="H14" s="41"/>
      <c r="I14" s="38"/>
      <c r="J14" s="38"/>
      <c r="K14" s="38"/>
      <c r="L14" s="38"/>
      <c r="M14" s="38"/>
      <c r="N14" s="38"/>
      <c r="O14" s="38"/>
      <c r="P14" s="38"/>
      <c r="Q14" s="38"/>
      <c r="R14" s="38"/>
      <c r="S14" s="38"/>
      <c r="T14" s="38"/>
      <c r="U14" s="38"/>
      <c r="V14" s="38"/>
      <c r="W14" s="38"/>
      <c r="X14" s="38"/>
      <c r="Y14" s="38"/>
      <c r="Z14" s="38"/>
    </row>
    <row r="15" spans="1:26" ht="12.75" customHeight="1" x14ac:dyDescent="0.3">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89" customHeight="1" x14ac:dyDescent="0.3">
      <c r="A16" s="38"/>
      <c r="B16" s="42" t="s">
        <v>58</v>
      </c>
      <c r="C16" s="417" t="s">
        <v>59</v>
      </c>
      <c r="D16" s="415"/>
      <c r="E16" s="415"/>
      <c r="F16" s="415"/>
      <c r="G16" s="415"/>
      <c r="H16" s="415"/>
      <c r="I16" s="416"/>
      <c r="J16" s="380"/>
      <c r="K16" s="43"/>
      <c r="L16" s="43"/>
      <c r="M16" s="43"/>
      <c r="N16" s="43"/>
      <c r="O16" s="43"/>
      <c r="P16" s="43"/>
      <c r="Q16" s="43"/>
      <c r="R16" s="43"/>
      <c r="S16" s="43"/>
      <c r="T16" s="43"/>
      <c r="U16" s="43"/>
      <c r="V16" s="43"/>
      <c r="W16" s="43"/>
      <c r="X16" s="43"/>
      <c r="Y16" s="43"/>
      <c r="Z16" s="43"/>
    </row>
    <row r="17" spans="1:26" ht="16.5" customHeight="1" x14ac:dyDescent="0.3">
      <c r="A17" s="38"/>
      <c r="B17" s="427" t="s">
        <v>60</v>
      </c>
      <c r="C17" s="415"/>
      <c r="D17" s="415"/>
      <c r="E17" s="415"/>
      <c r="F17" s="415"/>
      <c r="G17" s="415"/>
      <c r="H17" s="415"/>
      <c r="I17" s="416"/>
      <c r="J17" s="380"/>
      <c r="K17" s="43"/>
      <c r="L17" s="43"/>
      <c r="M17" s="43"/>
      <c r="N17" s="43"/>
      <c r="O17" s="43"/>
      <c r="P17" s="43"/>
      <c r="Q17" s="43"/>
      <c r="R17" s="43"/>
      <c r="S17" s="43"/>
      <c r="T17" s="43"/>
      <c r="U17" s="43"/>
      <c r="V17" s="43"/>
      <c r="W17" s="43"/>
      <c r="X17" s="43"/>
      <c r="Y17" s="43"/>
      <c r="Z17" s="43"/>
    </row>
    <row r="18" spans="1:26" ht="16.5" customHeight="1" x14ac:dyDescent="0.3">
      <c r="A18" s="38"/>
      <c r="B18" s="434" t="s">
        <v>61</v>
      </c>
      <c r="C18" s="454" t="s">
        <v>62</v>
      </c>
      <c r="D18" s="416"/>
      <c r="E18" s="455" t="s">
        <v>63</v>
      </c>
      <c r="F18" s="456"/>
      <c r="G18" s="441"/>
      <c r="H18" s="455" t="s">
        <v>64</v>
      </c>
      <c r="I18" s="441"/>
      <c r="J18" s="380"/>
      <c r="K18" s="43"/>
      <c r="L18" s="43"/>
      <c r="M18" s="43"/>
      <c r="N18" s="43"/>
      <c r="O18" s="43"/>
      <c r="P18" s="43"/>
      <c r="Q18" s="43"/>
      <c r="R18" s="43"/>
      <c r="S18" s="43"/>
      <c r="T18" s="43"/>
      <c r="U18" s="43"/>
      <c r="V18" s="43"/>
      <c r="W18" s="43"/>
      <c r="X18" s="43"/>
      <c r="Y18" s="43"/>
      <c r="Z18" s="43"/>
    </row>
    <row r="19" spans="1:26" ht="115.5" customHeight="1" x14ac:dyDescent="0.3">
      <c r="A19" s="38"/>
      <c r="B19" s="435"/>
      <c r="C19" s="452" t="s">
        <v>1215</v>
      </c>
      <c r="D19" s="429"/>
      <c r="E19" s="457" t="s">
        <v>65</v>
      </c>
      <c r="F19" s="415"/>
      <c r="G19" s="416"/>
      <c r="H19" s="457" t="s">
        <v>66</v>
      </c>
      <c r="I19" s="416"/>
      <c r="J19" s="380"/>
      <c r="K19" s="43"/>
      <c r="L19" s="43"/>
      <c r="M19" s="43"/>
      <c r="N19" s="43"/>
      <c r="O19" s="43"/>
      <c r="P19" s="43"/>
      <c r="Q19" s="43"/>
      <c r="R19" s="43"/>
      <c r="S19" s="43"/>
      <c r="T19" s="43"/>
      <c r="U19" s="43"/>
      <c r="V19" s="43"/>
      <c r="W19" s="43"/>
      <c r="X19" s="43"/>
      <c r="Y19" s="43"/>
      <c r="Z19" s="43"/>
    </row>
    <row r="20" spans="1:26" ht="252" customHeight="1" x14ac:dyDescent="0.3">
      <c r="A20" s="38"/>
      <c r="B20" s="435"/>
      <c r="C20" s="430"/>
      <c r="D20" s="431"/>
      <c r="E20" s="457" t="s">
        <v>67</v>
      </c>
      <c r="F20" s="415"/>
      <c r="G20" s="416"/>
      <c r="H20" s="457" t="s">
        <v>68</v>
      </c>
      <c r="I20" s="416"/>
      <c r="J20" s="380"/>
      <c r="K20" s="43"/>
      <c r="L20" s="43"/>
      <c r="M20" s="43"/>
      <c r="N20" s="43"/>
      <c r="O20" s="43"/>
      <c r="P20" s="43"/>
      <c r="Q20" s="43"/>
      <c r="R20" s="43"/>
      <c r="S20" s="43"/>
      <c r="T20" s="43"/>
      <c r="U20" s="43"/>
      <c r="V20" s="43"/>
      <c r="W20" s="43"/>
      <c r="X20" s="43"/>
      <c r="Y20" s="43"/>
      <c r="Z20" s="43"/>
    </row>
    <row r="21" spans="1:26" ht="99" customHeight="1" x14ac:dyDescent="0.3">
      <c r="A21" s="38"/>
      <c r="B21" s="435"/>
      <c r="C21" s="430"/>
      <c r="D21" s="431"/>
      <c r="E21" s="457" t="s">
        <v>69</v>
      </c>
      <c r="F21" s="415"/>
      <c r="G21" s="416"/>
      <c r="H21" s="457" t="s">
        <v>70</v>
      </c>
      <c r="I21" s="416"/>
      <c r="J21" s="380"/>
      <c r="K21" s="43"/>
      <c r="L21" s="43"/>
      <c r="M21" s="43"/>
      <c r="N21" s="43"/>
      <c r="O21" s="43"/>
      <c r="P21" s="43"/>
      <c r="Q21" s="43"/>
      <c r="R21" s="43"/>
      <c r="S21" s="43"/>
      <c r="T21" s="43"/>
      <c r="U21" s="43"/>
      <c r="V21" s="43"/>
      <c r="W21" s="43"/>
      <c r="X21" s="43"/>
      <c r="Y21" s="43"/>
      <c r="Z21" s="43"/>
    </row>
    <row r="22" spans="1:26" ht="48" hidden="1" customHeight="1" x14ac:dyDescent="0.3">
      <c r="A22" s="38"/>
      <c r="B22" s="435"/>
      <c r="C22" s="430"/>
      <c r="D22" s="431"/>
      <c r="E22" s="458"/>
      <c r="F22" s="459"/>
      <c r="G22" s="438"/>
      <c r="H22" s="458"/>
      <c r="I22" s="438"/>
      <c r="J22" s="380"/>
      <c r="K22" s="43"/>
      <c r="L22" s="43"/>
      <c r="M22" s="43"/>
      <c r="N22" s="43"/>
      <c r="O22" s="43"/>
      <c r="P22" s="43"/>
      <c r="Q22" s="43"/>
      <c r="R22" s="43"/>
      <c r="S22" s="43"/>
      <c r="T22" s="43"/>
      <c r="U22" s="43"/>
      <c r="V22" s="43"/>
      <c r="W22" s="43"/>
      <c r="X22" s="43"/>
      <c r="Y22" s="43"/>
      <c r="Z22" s="43"/>
    </row>
    <row r="23" spans="1:26" ht="48" hidden="1" customHeight="1" x14ac:dyDescent="0.3">
      <c r="A23" s="38"/>
      <c r="B23" s="435"/>
      <c r="C23" s="430"/>
      <c r="D23" s="431"/>
      <c r="E23" s="458"/>
      <c r="F23" s="459"/>
      <c r="G23" s="438"/>
      <c r="H23" s="439"/>
      <c r="I23" s="416"/>
      <c r="J23" s="380"/>
      <c r="K23" s="43"/>
      <c r="L23" s="43"/>
      <c r="M23" s="43"/>
      <c r="N23" s="43"/>
      <c r="O23" s="43"/>
      <c r="P23" s="43"/>
      <c r="Q23" s="43"/>
      <c r="R23" s="43"/>
      <c r="S23" s="43"/>
      <c r="T23" s="43"/>
      <c r="U23" s="43"/>
      <c r="V23" s="43"/>
      <c r="W23" s="43"/>
      <c r="X23" s="43"/>
      <c r="Y23" s="43"/>
      <c r="Z23" s="43"/>
    </row>
    <row r="24" spans="1:26" ht="16.5" customHeight="1" x14ac:dyDescent="0.3">
      <c r="A24" s="38"/>
      <c r="B24" s="435"/>
      <c r="C24" s="430"/>
      <c r="D24" s="431"/>
      <c r="E24" s="454" t="s">
        <v>71</v>
      </c>
      <c r="F24" s="415"/>
      <c r="G24" s="416"/>
      <c r="H24" s="454" t="s">
        <v>72</v>
      </c>
      <c r="I24" s="416"/>
      <c r="J24" s="380"/>
      <c r="K24" s="43"/>
      <c r="L24" s="43"/>
      <c r="M24" s="43"/>
      <c r="N24" s="43"/>
      <c r="O24" s="43"/>
      <c r="P24" s="43"/>
      <c r="Q24" s="43"/>
      <c r="R24" s="43"/>
      <c r="S24" s="43"/>
      <c r="T24" s="43"/>
      <c r="U24" s="43"/>
      <c r="V24" s="43"/>
      <c r="W24" s="43"/>
      <c r="X24" s="43"/>
      <c r="Y24" s="43"/>
      <c r="Z24" s="43"/>
    </row>
    <row r="25" spans="1:26" ht="51" customHeight="1" x14ac:dyDescent="0.3">
      <c r="A25" s="38"/>
      <c r="B25" s="435"/>
      <c r="C25" s="430"/>
      <c r="D25" s="431"/>
      <c r="E25" s="457" t="s">
        <v>73</v>
      </c>
      <c r="F25" s="415"/>
      <c r="G25" s="416"/>
      <c r="H25" s="457" t="s">
        <v>74</v>
      </c>
      <c r="I25" s="416"/>
      <c r="J25" s="380"/>
      <c r="K25" s="43"/>
      <c r="L25" s="43"/>
      <c r="M25" s="43"/>
      <c r="N25" s="43"/>
      <c r="O25" s="43"/>
      <c r="P25" s="43"/>
      <c r="Q25" s="43"/>
      <c r="R25" s="43"/>
      <c r="S25" s="43"/>
      <c r="T25" s="43"/>
      <c r="U25" s="43"/>
      <c r="V25" s="43"/>
      <c r="W25" s="43"/>
      <c r="X25" s="43"/>
      <c r="Y25" s="43"/>
      <c r="Z25" s="43"/>
    </row>
    <row r="26" spans="1:26" ht="82.5" customHeight="1" x14ac:dyDescent="0.3">
      <c r="A26" s="38"/>
      <c r="B26" s="435"/>
      <c r="C26" s="430"/>
      <c r="D26" s="431"/>
      <c r="E26" s="457" t="s">
        <v>75</v>
      </c>
      <c r="F26" s="415"/>
      <c r="G26" s="416"/>
      <c r="H26" s="457" t="s">
        <v>76</v>
      </c>
      <c r="I26" s="416"/>
      <c r="J26" s="380"/>
      <c r="K26" s="43"/>
      <c r="L26" s="43"/>
      <c r="M26" s="43"/>
      <c r="N26" s="43"/>
      <c r="O26" s="43"/>
      <c r="P26" s="43"/>
      <c r="Q26" s="43"/>
      <c r="R26" s="43"/>
      <c r="S26" s="43"/>
      <c r="T26" s="43"/>
      <c r="U26" s="43"/>
      <c r="V26" s="43"/>
      <c r="W26" s="43"/>
      <c r="X26" s="43"/>
      <c r="Y26" s="43"/>
      <c r="Z26" s="43"/>
    </row>
    <row r="27" spans="1:26" ht="66" customHeight="1" x14ac:dyDescent="0.3">
      <c r="A27" s="38"/>
      <c r="B27" s="435"/>
      <c r="C27" s="430"/>
      <c r="D27" s="431"/>
      <c r="E27" s="457" t="s">
        <v>1253</v>
      </c>
      <c r="F27" s="415"/>
      <c r="G27" s="416"/>
      <c r="H27" s="457" t="s">
        <v>77</v>
      </c>
      <c r="I27" s="416"/>
      <c r="J27" s="380"/>
      <c r="K27" s="43"/>
      <c r="L27" s="43"/>
      <c r="M27" s="43"/>
      <c r="N27" s="43"/>
      <c r="O27" s="43"/>
      <c r="P27" s="43"/>
      <c r="Q27" s="43"/>
      <c r="R27" s="43"/>
      <c r="S27" s="43"/>
      <c r="T27" s="43"/>
      <c r="U27" s="43"/>
      <c r="V27" s="43"/>
      <c r="W27" s="43"/>
      <c r="X27" s="43"/>
      <c r="Y27" s="43"/>
      <c r="Z27" s="43"/>
    </row>
    <row r="28" spans="1:26" ht="51" hidden="1" customHeight="1" x14ac:dyDescent="0.3">
      <c r="A28" s="38"/>
      <c r="B28" s="435"/>
      <c r="C28" s="430"/>
      <c r="D28" s="431"/>
      <c r="E28" s="439"/>
      <c r="F28" s="415"/>
      <c r="G28" s="416"/>
      <c r="H28" s="439"/>
      <c r="I28" s="416"/>
      <c r="J28" s="380"/>
      <c r="K28" s="43"/>
      <c r="L28" s="43"/>
      <c r="M28" s="43"/>
      <c r="N28" s="43"/>
      <c r="O28" s="43"/>
      <c r="P28" s="43"/>
      <c r="Q28" s="43"/>
      <c r="R28" s="43"/>
      <c r="S28" s="43"/>
      <c r="T28" s="43"/>
      <c r="U28" s="43"/>
      <c r="V28" s="43"/>
      <c r="W28" s="43"/>
      <c r="X28" s="43"/>
      <c r="Y28" s="43"/>
      <c r="Z28" s="43"/>
    </row>
    <row r="29" spans="1:26" ht="51" hidden="1" customHeight="1" x14ac:dyDescent="0.3">
      <c r="A29" s="38"/>
      <c r="B29" s="451"/>
      <c r="C29" s="430"/>
      <c r="D29" s="431"/>
      <c r="E29" s="460"/>
      <c r="F29" s="445"/>
      <c r="G29" s="429"/>
      <c r="H29" s="460"/>
      <c r="I29" s="429"/>
      <c r="J29" s="380"/>
      <c r="K29" s="43"/>
      <c r="L29" s="43"/>
      <c r="M29" s="43"/>
      <c r="N29" s="43"/>
      <c r="O29" s="43"/>
      <c r="P29" s="43"/>
      <c r="Q29" s="43"/>
      <c r="R29" s="43"/>
      <c r="S29" s="43"/>
      <c r="T29" s="43"/>
      <c r="U29" s="43"/>
      <c r="V29" s="43"/>
      <c r="W29" s="43"/>
      <c r="X29" s="43"/>
      <c r="Y29" s="43"/>
      <c r="Z29" s="43"/>
    </row>
    <row r="30" spans="1:26" ht="148.5" customHeight="1" x14ac:dyDescent="0.3">
      <c r="A30" s="38"/>
      <c r="B30" s="44" t="s">
        <v>78</v>
      </c>
      <c r="C30" s="457" t="s">
        <v>79</v>
      </c>
      <c r="D30" s="415"/>
      <c r="E30" s="415"/>
      <c r="F30" s="415"/>
      <c r="G30" s="415"/>
      <c r="H30" s="415"/>
      <c r="I30" s="416"/>
      <c r="J30" s="380"/>
      <c r="K30" s="43"/>
      <c r="L30" s="43"/>
      <c r="M30" s="43"/>
      <c r="N30" s="43"/>
      <c r="O30" s="43"/>
      <c r="P30" s="43"/>
      <c r="Q30" s="43"/>
      <c r="R30" s="43"/>
      <c r="S30" s="43"/>
      <c r="T30" s="43"/>
      <c r="U30" s="43"/>
      <c r="V30" s="43"/>
      <c r="W30" s="43"/>
      <c r="X30" s="43"/>
      <c r="Y30" s="43"/>
      <c r="Z30" s="43"/>
    </row>
    <row r="31" spans="1:26" ht="115.5" customHeight="1" x14ac:dyDescent="0.3">
      <c r="A31" s="38"/>
      <c r="B31" s="44" t="s">
        <v>80</v>
      </c>
      <c r="C31" s="457" t="s">
        <v>81</v>
      </c>
      <c r="D31" s="415"/>
      <c r="E31" s="415"/>
      <c r="F31" s="415"/>
      <c r="G31" s="415"/>
      <c r="H31" s="415"/>
      <c r="I31" s="416"/>
      <c r="J31" s="380"/>
      <c r="K31" s="43"/>
      <c r="L31" s="43"/>
      <c r="M31" s="43"/>
      <c r="N31" s="43"/>
      <c r="O31" s="43"/>
      <c r="P31" s="43"/>
      <c r="Q31" s="43"/>
      <c r="R31" s="43"/>
      <c r="S31" s="43"/>
      <c r="T31" s="43"/>
      <c r="U31" s="43"/>
      <c r="V31" s="43"/>
      <c r="W31" s="43"/>
      <c r="X31" s="43"/>
      <c r="Y31" s="43"/>
      <c r="Z31" s="43"/>
    </row>
    <row r="32" spans="1:26" ht="409.5" customHeight="1" x14ac:dyDescent="0.3">
      <c r="A32" s="38"/>
      <c r="B32" s="22" t="s">
        <v>82</v>
      </c>
      <c r="C32" s="461" t="s">
        <v>83</v>
      </c>
      <c r="D32" s="445"/>
      <c r="E32" s="445"/>
      <c r="F32" s="445"/>
      <c r="G32" s="445"/>
      <c r="H32" s="445"/>
      <c r="I32" s="429"/>
      <c r="J32" s="380"/>
      <c r="K32" s="43"/>
      <c r="L32" s="43"/>
      <c r="M32" s="43"/>
      <c r="N32" s="43"/>
      <c r="O32" s="43"/>
      <c r="P32" s="43"/>
      <c r="Q32" s="43"/>
      <c r="R32" s="43"/>
      <c r="S32" s="43"/>
      <c r="T32" s="43"/>
      <c r="U32" s="43"/>
      <c r="V32" s="43"/>
      <c r="W32" s="43"/>
      <c r="X32" s="43"/>
      <c r="Y32" s="43"/>
      <c r="Z32" s="43"/>
    </row>
    <row r="33" spans="1:26" ht="63" customHeight="1" x14ac:dyDescent="0.3">
      <c r="A33" s="38"/>
      <c r="B33" s="19" t="s">
        <v>84</v>
      </c>
      <c r="C33" s="457" t="s">
        <v>85</v>
      </c>
      <c r="D33" s="415"/>
      <c r="E33" s="415"/>
      <c r="F33" s="415"/>
      <c r="G33" s="415"/>
      <c r="H33" s="415"/>
      <c r="I33" s="416"/>
      <c r="J33" s="380"/>
      <c r="K33" s="43"/>
      <c r="L33" s="43"/>
      <c r="M33" s="43"/>
      <c r="N33" s="43"/>
      <c r="O33" s="43"/>
      <c r="P33" s="43"/>
      <c r="Q33" s="43"/>
      <c r="R33" s="43"/>
      <c r="S33" s="43"/>
      <c r="T33" s="43"/>
      <c r="U33" s="43"/>
      <c r="V33" s="43"/>
      <c r="W33" s="43"/>
      <c r="X33" s="43"/>
      <c r="Y33" s="43"/>
      <c r="Z33" s="43"/>
    </row>
    <row r="34" spans="1:26" ht="33" customHeight="1" x14ac:dyDescent="0.3">
      <c r="A34" s="38"/>
      <c r="B34" s="38"/>
      <c r="C34" s="378"/>
      <c r="D34" s="378"/>
      <c r="E34" s="378"/>
      <c r="F34" s="378"/>
      <c r="G34" s="378"/>
      <c r="H34" s="378"/>
      <c r="I34" s="378"/>
      <c r="J34" s="38"/>
      <c r="K34" s="43"/>
      <c r="L34" s="43"/>
      <c r="M34" s="43"/>
      <c r="N34" s="43"/>
      <c r="O34" s="43"/>
      <c r="P34" s="43"/>
      <c r="Q34" s="43"/>
      <c r="R34" s="43"/>
      <c r="S34" s="43"/>
      <c r="T34" s="43"/>
      <c r="U34" s="43"/>
      <c r="V34" s="43"/>
      <c r="W34" s="43"/>
      <c r="X34" s="43"/>
      <c r="Y34" s="43"/>
      <c r="Z34" s="43"/>
    </row>
    <row r="35" spans="1:26" ht="16.5" hidden="1" customHeight="1" x14ac:dyDescent="0.3">
      <c r="A35" s="38"/>
      <c r="B35" s="38"/>
      <c r="C35" s="379"/>
      <c r="D35" s="379"/>
      <c r="E35" s="379"/>
      <c r="F35" s="379"/>
      <c r="G35" s="379"/>
      <c r="H35" s="379"/>
      <c r="I35" s="379"/>
      <c r="J35" s="38"/>
      <c r="K35" s="43"/>
      <c r="L35" s="43"/>
      <c r="M35" s="43"/>
      <c r="N35" s="43"/>
      <c r="O35" s="43"/>
      <c r="P35" s="43"/>
      <c r="Q35" s="43"/>
      <c r="R35" s="43"/>
      <c r="S35" s="43"/>
      <c r="T35" s="43"/>
      <c r="U35" s="43"/>
      <c r="V35" s="43"/>
      <c r="W35" s="43"/>
      <c r="X35" s="43"/>
      <c r="Y35" s="43"/>
      <c r="Z35" s="43"/>
    </row>
    <row r="36" spans="1:26" ht="16.5" hidden="1" customHeight="1" x14ac:dyDescent="0.3">
      <c r="A36" s="38"/>
      <c r="B36" s="38"/>
      <c r="C36" s="379"/>
      <c r="D36" s="379"/>
      <c r="E36" s="379"/>
      <c r="F36" s="379"/>
      <c r="G36" s="379"/>
      <c r="H36" s="379"/>
      <c r="I36" s="379"/>
      <c r="J36" s="38"/>
      <c r="K36" s="43"/>
      <c r="L36" s="43"/>
      <c r="M36" s="43"/>
      <c r="N36" s="43"/>
      <c r="O36" s="43"/>
      <c r="P36" s="43"/>
      <c r="Q36" s="43"/>
      <c r="R36" s="43"/>
      <c r="S36" s="43"/>
      <c r="T36" s="43"/>
      <c r="U36" s="43"/>
      <c r="V36" s="43"/>
      <c r="W36" s="43"/>
      <c r="X36" s="43"/>
      <c r="Y36" s="43"/>
      <c r="Z36" s="43"/>
    </row>
    <row r="37" spans="1:26" ht="16.5" hidden="1" customHeight="1" x14ac:dyDescent="0.3">
      <c r="A37" s="38"/>
      <c r="B37" s="38"/>
      <c r="C37" s="379"/>
      <c r="D37" s="379"/>
      <c r="E37" s="379"/>
      <c r="F37" s="379"/>
      <c r="G37" s="379"/>
      <c r="H37" s="379"/>
      <c r="I37" s="379"/>
      <c r="J37" s="38"/>
      <c r="K37" s="43"/>
      <c r="L37" s="43"/>
      <c r="M37" s="43"/>
      <c r="N37" s="43"/>
      <c r="O37" s="43"/>
      <c r="P37" s="43"/>
      <c r="Q37" s="43"/>
      <c r="R37" s="43"/>
      <c r="S37" s="43"/>
      <c r="T37" s="43"/>
      <c r="U37" s="43"/>
      <c r="V37" s="43"/>
      <c r="W37" s="43"/>
      <c r="X37" s="43"/>
      <c r="Y37" s="43"/>
      <c r="Z37" s="43"/>
    </row>
    <row r="38" spans="1:26" ht="16.5" hidden="1" customHeight="1" x14ac:dyDescent="0.3">
      <c r="A38" s="38"/>
      <c r="B38" s="38"/>
      <c r="C38" s="379"/>
      <c r="D38" s="379"/>
      <c r="E38" s="379"/>
      <c r="F38" s="379"/>
      <c r="G38" s="379"/>
      <c r="H38" s="379"/>
      <c r="I38" s="379"/>
      <c r="J38" s="38"/>
      <c r="K38" s="43"/>
      <c r="L38" s="43"/>
      <c r="M38" s="43"/>
      <c r="N38" s="43"/>
      <c r="O38" s="43"/>
      <c r="P38" s="43"/>
      <c r="Q38" s="43"/>
      <c r="R38" s="43"/>
      <c r="S38" s="43"/>
      <c r="T38" s="43"/>
      <c r="U38" s="43"/>
      <c r="V38" s="43"/>
      <c r="W38" s="43"/>
      <c r="X38" s="43"/>
      <c r="Y38" s="43"/>
      <c r="Z38" s="43"/>
    </row>
    <row r="39" spans="1:26" ht="16.5" hidden="1" customHeight="1" x14ac:dyDescent="0.3">
      <c r="A39" s="38"/>
      <c r="B39" s="38"/>
      <c r="C39" s="379"/>
      <c r="D39" s="379"/>
      <c r="E39" s="379"/>
      <c r="F39" s="379"/>
      <c r="G39" s="379"/>
      <c r="H39" s="379"/>
      <c r="I39" s="379"/>
      <c r="J39" s="38"/>
      <c r="K39" s="43"/>
      <c r="L39" s="43"/>
      <c r="M39" s="43"/>
      <c r="N39" s="43"/>
      <c r="O39" s="43"/>
      <c r="P39" s="43"/>
      <c r="Q39" s="43"/>
      <c r="R39" s="43"/>
      <c r="S39" s="43"/>
      <c r="T39" s="43"/>
      <c r="U39" s="43"/>
      <c r="V39" s="43"/>
      <c r="W39" s="43"/>
      <c r="X39" s="43"/>
      <c r="Y39" s="43"/>
      <c r="Z39" s="43"/>
    </row>
    <row r="40" spans="1:26" ht="16.5" hidden="1" customHeight="1" x14ac:dyDescent="0.3">
      <c r="A40" s="38"/>
      <c r="B40" s="38"/>
      <c r="C40" s="38"/>
      <c r="D40" s="38"/>
      <c r="E40" s="38"/>
      <c r="F40" s="38"/>
      <c r="G40" s="38"/>
      <c r="H40" s="38"/>
      <c r="I40" s="38"/>
      <c r="J40" s="38"/>
      <c r="K40" s="43"/>
      <c r="L40" s="43"/>
      <c r="M40" s="43"/>
      <c r="N40" s="43"/>
      <c r="O40" s="43"/>
      <c r="P40" s="43"/>
      <c r="Q40" s="43"/>
      <c r="R40" s="43"/>
      <c r="S40" s="43"/>
      <c r="T40" s="43"/>
      <c r="U40" s="43"/>
      <c r="V40" s="43"/>
      <c r="W40" s="43"/>
      <c r="X40" s="43"/>
      <c r="Y40" s="43"/>
      <c r="Z40" s="43"/>
    </row>
    <row r="41" spans="1:26" ht="16.5" hidden="1" customHeight="1" x14ac:dyDescent="0.3">
      <c r="A41" s="38"/>
      <c r="B41" s="38"/>
      <c r="C41" s="38"/>
      <c r="D41" s="38"/>
      <c r="E41" s="38"/>
      <c r="F41" s="38"/>
      <c r="G41" s="38"/>
      <c r="H41" s="38"/>
      <c r="I41" s="38"/>
      <c r="J41" s="38"/>
      <c r="K41" s="43"/>
      <c r="L41" s="43"/>
      <c r="M41" s="43"/>
      <c r="N41" s="43"/>
      <c r="O41" s="43"/>
      <c r="P41" s="43"/>
      <c r="Q41" s="43"/>
      <c r="R41" s="43"/>
      <c r="S41" s="43"/>
      <c r="T41" s="43"/>
      <c r="U41" s="43"/>
      <c r="V41" s="43"/>
      <c r="W41" s="43"/>
      <c r="X41" s="43"/>
      <c r="Y41" s="43"/>
      <c r="Z41" s="43"/>
    </row>
    <row r="42" spans="1:26" ht="16.5" hidden="1" customHeight="1" x14ac:dyDescent="0.3">
      <c r="A42" s="38"/>
      <c r="B42" s="38"/>
      <c r="C42" s="38"/>
      <c r="D42" s="38"/>
      <c r="E42" s="38"/>
      <c r="F42" s="38"/>
      <c r="G42" s="38"/>
      <c r="H42" s="38"/>
      <c r="I42" s="38"/>
      <c r="J42" s="38"/>
      <c r="K42" s="43"/>
      <c r="L42" s="43"/>
      <c r="M42" s="43"/>
      <c r="N42" s="43"/>
      <c r="O42" s="43"/>
      <c r="P42" s="43"/>
      <c r="Q42" s="43"/>
      <c r="R42" s="43"/>
      <c r="S42" s="43"/>
      <c r="T42" s="43"/>
      <c r="U42" s="43"/>
      <c r="V42" s="43"/>
      <c r="W42" s="43"/>
      <c r="X42" s="43"/>
      <c r="Y42" s="43"/>
      <c r="Z42" s="43"/>
    </row>
    <row r="43" spans="1:26" ht="16.5" hidden="1" customHeight="1" x14ac:dyDescent="0.3">
      <c r="A43" s="38"/>
      <c r="B43" s="38"/>
      <c r="C43" s="38"/>
      <c r="D43" s="38"/>
      <c r="E43" s="38"/>
      <c r="F43" s="38"/>
      <c r="G43" s="38"/>
      <c r="H43" s="38"/>
      <c r="I43" s="38"/>
      <c r="J43" s="38"/>
      <c r="K43" s="43"/>
      <c r="L43" s="43"/>
      <c r="M43" s="43"/>
      <c r="N43" s="43"/>
      <c r="O43" s="43"/>
      <c r="P43" s="43"/>
      <c r="Q43" s="43"/>
      <c r="R43" s="43"/>
      <c r="S43" s="43"/>
      <c r="T43" s="43"/>
      <c r="U43" s="43"/>
      <c r="V43" s="43"/>
      <c r="W43" s="43"/>
      <c r="X43" s="43"/>
      <c r="Y43" s="43"/>
      <c r="Z43" s="43"/>
    </row>
    <row r="44" spans="1:26" ht="16.5" hidden="1" customHeight="1" x14ac:dyDescent="0.3">
      <c r="A44" s="38"/>
      <c r="B44" s="38"/>
      <c r="C44" s="38"/>
      <c r="D44" s="38"/>
      <c r="E44" s="38"/>
      <c r="F44" s="38"/>
      <c r="G44" s="38"/>
      <c r="H44" s="38"/>
      <c r="I44" s="38"/>
      <c r="J44" s="38"/>
      <c r="K44" s="43"/>
      <c r="L44" s="43"/>
      <c r="M44" s="43"/>
      <c r="N44" s="43"/>
      <c r="O44" s="43"/>
      <c r="P44" s="43"/>
      <c r="Q44" s="43"/>
      <c r="R44" s="43"/>
      <c r="S44" s="43"/>
      <c r="T44" s="43"/>
      <c r="U44" s="43"/>
      <c r="V44" s="43"/>
      <c r="W44" s="43"/>
      <c r="X44" s="43"/>
      <c r="Y44" s="43"/>
      <c r="Z44" s="43"/>
    </row>
    <row r="45" spans="1:26" ht="16.5" hidden="1" customHeight="1" x14ac:dyDescent="0.3">
      <c r="A45" s="38"/>
      <c r="B45" s="38"/>
      <c r="C45" s="38"/>
      <c r="D45" s="38"/>
      <c r="E45" s="38"/>
      <c r="F45" s="38"/>
      <c r="G45" s="38"/>
      <c r="H45" s="38"/>
      <c r="I45" s="38"/>
      <c r="J45" s="38"/>
      <c r="K45" s="43"/>
      <c r="L45" s="43"/>
      <c r="M45" s="43"/>
      <c r="N45" s="43"/>
      <c r="O45" s="43"/>
      <c r="P45" s="43"/>
      <c r="Q45" s="43"/>
      <c r="R45" s="43"/>
      <c r="S45" s="43"/>
      <c r="T45" s="43"/>
      <c r="U45" s="43"/>
      <c r="V45" s="43"/>
      <c r="W45" s="43"/>
      <c r="X45" s="43"/>
      <c r="Y45" s="43"/>
      <c r="Z45" s="43"/>
    </row>
    <row r="46" spans="1:26" ht="16.5" hidden="1"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6.5" hidden="1"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6.5" hidden="1"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6.5" hidden="1"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6.5" hidden="1"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6.5" hidden="1"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6.5" hidden="1"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6.5" hidden="1"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6.5" hidden="1"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6.5" hidden="1"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6.5" hidden="1"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6.5" hidden="1"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6.5" hidden="1"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6.5" hidden="1"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6.5" hidden="1"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6.5" hidden="1"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6.5" hidden="1"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6.5" hidden="1"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6.5" hidden="1"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6.5" hidden="1"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6.5" hidden="1"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6.5" hidden="1"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6.5" hidden="1"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6.5" hidden="1"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6.5" hidden="1"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6.5" hidden="1"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6.5" hidden="1"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6.5" hidden="1"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6.5" hidden="1"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6.5" hidden="1"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6.5" hidden="1"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6.5" hidden="1"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6.5" hidden="1"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6.5" hidden="1"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6.5" hidden="1"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6.5" hidden="1"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6.5" hidden="1"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6.5" hidden="1"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6.5" hidden="1"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6.5" hidden="1"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6.5" hidden="1"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6.5" hidden="1"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6.5" hidden="1"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6.5" hidden="1"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6.5" hidden="1"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6.5" hidden="1"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6.5" hidden="1"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6.5" hidden="1"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6.5" hidden="1"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6.5" hidden="1"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6.5" hidden="1"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6.5" hidden="1"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6.5" hidden="1"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6.5" hidden="1"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6.5" hidden="1"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6.5" hidden="1"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6.5" hidden="1"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6.5" hidden="1"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6.5" hidden="1"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6.5" hidden="1"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6.5" hidden="1"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6.5" hidden="1"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6.5" hidden="1"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6.5" hidden="1"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6.5" hidden="1"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6.5" hidden="1"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6.5" hidden="1"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6.5" hidden="1"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6.5" hidden="1"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6.5" hidden="1"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6.5" hidden="1"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6.5" hidden="1"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6.5" hidden="1"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6.5" hidden="1"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6.5" hidden="1"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6.5" hidden="1"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6.5" hidden="1"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6.5" hidden="1"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6.5" hidden="1"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6.5" hidden="1"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6.5" hidden="1"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6.5" hidden="1"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6.5" hidden="1"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6.5" hidden="1"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6.5" hidden="1"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6.5" hidden="1"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6.5" hidden="1"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6.5" hidden="1"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6.5" hidden="1"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6.5" hidden="1"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6.5" hidden="1"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6.5" hidden="1"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6.5" hidden="1"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6.5" hidden="1"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6.5" hidden="1"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6.5" hidden="1"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6.5" hidden="1"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6.5" hidden="1"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6.5" hidden="1"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6.5" hidden="1"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6.5" hidden="1"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6.5" hidden="1"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6.5" hidden="1"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6.5" hidden="1"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6.5" hidden="1"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6.5" hidden="1"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6.5" hidden="1"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6.5" hidden="1"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6.5" hidden="1"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6.5" hidden="1"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6.5" hidden="1"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6.5" hidden="1"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6.5" hidden="1"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6.5" hidden="1"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6.5" hidden="1"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6.5" hidden="1"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6.5" hidden="1"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6.5" hidden="1"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6.5" hidden="1"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6.5" hidden="1"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6.5" hidden="1"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6.5" hidden="1"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6.5" hidden="1"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6.5" hidden="1"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6.5" hidden="1"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6.5" hidden="1"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6.5" hidden="1"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6.5" hidden="1"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6.5" hidden="1"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6.5" hidden="1"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6.5" hidden="1"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6.5" hidden="1"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6.5" hidden="1"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6.5" hidden="1"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6.5" hidden="1"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6.5" hidden="1"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6.5" hidden="1"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6.5" hidden="1"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6.5" hidden="1"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6.5" hidden="1"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6.5" hidden="1"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6.5" hidden="1"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6.5" hidden="1"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6.5" hidden="1"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6.5" hidden="1"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6.5" hidden="1"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6.5" hidden="1"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6.5" hidden="1"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6.5" hidden="1"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6.5" hidden="1"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6.5" hidden="1"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6.5" hidden="1"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6.5" hidden="1"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6.5" hidden="1"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6.5" hidden="1"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6.5" hidden="1"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6.5" hidden="1"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6.5" hidden="1"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6.5" hidden="1"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6.5" hidden="1"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6.5" hidden="1"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6.5" hidden="1"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6.5" hidden="1"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6.5" hidden="1"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6.5" hidden="1"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6.5" hidden="1"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6.5" hidden="1"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6.5" hidden="1"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6.5" hidden="1"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6.5" hidden="1"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6.5" hidden="1"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6.5" hidden="1"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6.5" hidden="1"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6.5" hidden="1"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6.5" hidden="1"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6.5" hidden="1"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6.5" hidden="1"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6.5" hidden="1"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6.5" hidden="1"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6.5" hidden="1"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6.5" hidden="1"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6.5" hidden="1"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6.5" hidden="1"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6.5" hidden="1"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6.5" hidden="1"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6.5" hidden="1"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6.5" hidden="1"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6.5" hidden="1"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6.5" hidden="1"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6.5" hidden="1"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6.5" hidden="1"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6.5" hidden="1"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6.5" hidden="1"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6.5" hidden="1"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6.5" hidden="1"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6.5" hidden="1"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6.5" hidden="1"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6.5" hidden="1"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6.5" hidden="1"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6.5" hidden="1"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6.5" hidden="1"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6.5" hidden="1"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6.5" hidden="1"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6.5" hidden="1"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6.5" hidden="1"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6.5" hidden="1"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6.5" hidden="1"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6.5" hidden="1"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6.5" hidden="1"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6.5" hidden="1"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6.5" hidden="1"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6.5" hidden="1"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6.5" hidden="1"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6.5" hidden="1"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6.5" hidden="1"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6.5" hidden="1"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6.5" hidden="1"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6.5" hidden="1"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6.5" hidden="1"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6.5" hidden="1"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6.5" hidden="1"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6.5" hidden="1"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6.5" hidden="1"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6.5" hidden="1"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6.5" hidden="1"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6.5" hidden="1"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6.5" hidden="1"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6.5" hidden="1"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6.5" hidden="1"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6.5" hidden="1"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6.5" hidden="1"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6.5" hidden="1"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6.5" hidden="1"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6.5" hidden="1"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6.5" hidden="1"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6.5" hidden="1"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6.5" hidden="1"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6.5" hidden="1"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6.5" hidden="1"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6.5" hidden="1"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6.5" hidden="1"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6.5" hidden="1"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6.5" hidden="1"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6.5" hidden="1"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6.5" hidden="1"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6.5" hidden="1"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6.5" hidden="1"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6.5" hidden="1"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6.5" hidden="1"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6.5" hidden="1"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6.5" hidden="1"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6.5" hidden="1"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6.5" hidden="1"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6.5" hidden="1"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6.5" hidden="1"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6.5" hidden="1"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6.5" hidden="1"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6.5" hidden="1"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6.5" hidden="1"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6.5" hidden="1"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6.5" hidden="1"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6.5" hidden="1"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6.5" hidden="1"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6.5" hidden="1"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6.5" hidden="1"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6.5" hidden="1"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6.5" hidden="1"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6.5" hidden="1"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6.5" hidden="1"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6.5" hidden="1"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6.5" hidden="1"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6.5" hidden="1"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6.5" hidden="1"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6.5" hidden="1"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6.5" hidden="1"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6.5" hidden="1"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6.5" hidden="1"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6.5" hidden="1"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6.5" hidden="1"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6.5" hidden="1"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6.5" hidden="1"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6.5" hidden="1"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6.5" hidden="1"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6.5" hidden="1"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6.5" hidden="1"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6.5" hidden="1"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6.5" hidden="1"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6.5" hidden="1"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6.5" hidden="1"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6.5" hidden="1"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6.5" hidden="1"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6.5" hidden="1"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6.5" hidden="1"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6.5" hidden="1"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6.5" hidden="1"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6.5" hidden="1"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6.5" hidden="1"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6.5" hidden="1"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6.5" hidden="1"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6.5" hidden="1"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6.5" hidden="1"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6.5" hidden="1"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6.5" hidden="1"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6.5" hidden="1"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6.5" hidden="1"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6.5" hidden="1"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6.5" hidden="1"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6.5" hidden="1"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6.5" hidden="1"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6.5" hidden="1"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6.5" hidden="1"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6.5" hidden="1"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6.5" hidden="1"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6.5" hidden="1"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6.5" hidden="1"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6.5" hidden="1"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6.5" hidden="1"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6.5" hidden="1"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6.5" hidden="1"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6.5" hidden="1"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6.5" hidden="1"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6.5" hidden="1"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6.5" hidden="1"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6.5" hidden="1"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6.5" hidden="1"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6.5" hidden="1"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6.5" hidden="1"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6.5" hidden="1"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6.5" hidden="1"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6.5" hidden="1"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6.5" hidden="1"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6.5" hidden="1"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6.5" hidden="1"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6.5" hidden="1"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6.5" hidden="1"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6.5" hidden="1"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6.5" hidden="1"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6.5" hidden="1"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6.5" hidden="1"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6.5" hidden="1"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6.5" hidden="1"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6.5" hidden="1"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6.5" hidden="1"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6.5" hidden="1"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6.5" hidden="1"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6.5" hidden="1"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6.5" hidden="1"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6.5" hidden="1"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6.5" hidden="1"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6.5" hidden="1"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6.5" hidden="1"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6.5" hidden="1"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6.5" hidden="1"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6.5" hidden="1"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6.5" hidden="1"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6.5" hidden="1"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6.5" hidden="1"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6.5" hidden="1"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6.5" hidden="1"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6.5" hidden="1"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6.5" hidden="1"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6.5" hidden="1"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6.5" hidden="1"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6.5" hidden="1"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6.5" hidden="1"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6.5" hidden="1"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6.5" hidden="1"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6.5" hidden="1"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6.5" hidden="1"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6.5" hidden="1"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6.5" hidden="1"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6.5" hidden="1"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6.5" hidden="1"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6.5" hidden="1"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6.5" hidden="1"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6.5" hidden="1"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6.5" hidden="1"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6.5" hidden="1"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6.5" hidden="1"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6.5" hidden="1"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6.5" hidden="1"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6.5" hidden="1"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6.5" hidden="1"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6.5" hidden="1"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6.5" hidden="1"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6.5" hidden="1"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6.5" hidden="1"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6.5" hidden="1"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6.5" hidden="1"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6.5" hidden="1"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6.5" hidden="1"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6.5" hidden="1"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6.5" hidden="1"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6.5" hidden="1"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6.5" hidden="1"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6.5" hidden="1"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6.5" hidden="1"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6.5" hidden="1"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6.5" hidden="1"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6.5" hidden="1"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6.5" hidden="1"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6.5" hidden="1"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6.5" hidden="1"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6.5" hidden="1"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6.5" hidden="1"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6.5" hidden="1"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6.5" hidden="1"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6.5" hidden="1"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6.5" hidden="1"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6.5" hidden="1"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6.5" hidden="1"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6.5" hidden="1"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6.5" hidden="1"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6.5" hidden="1"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6.5" hidden="1"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6.5" hidden="1"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6.5" hidden="1"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6.5" hidden="1"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6.5" hidden="1"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6.5" hidden="1"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6.5" hidden="1"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6.5" hidden="1"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6.5" hidden="1"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6.5" hidden="1"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6.5" hidden="1"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6.5" hidden="1"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6.5" hidden="1"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6.5" hidden="1"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6.5" hidden="1"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6.5" hidden="1"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6.5" hidden="1"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6.5" hidden="1"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6.5" hidden="1"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6.5" hidden="1"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6.5" hidden="1"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6.5" hidden="1"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6.5" hidden="1"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6.5" hidden="1"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6.5" hidden="1"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6.5" hidden="1"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6.5" hidden="1"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6.5" hidden="1"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6.5" hidden="1"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6.5" hidden="1"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6.5" hidden="1"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6.5" hidden="1"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6.5" hidden="1"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6.5" hidden="1"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6.5" hidden="1"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6.5" hidden="1"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6.5" hidden="1"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6.5" hidden="1"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6.5" hidden="1"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6.5" hidden="1"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6.5" hidden="1"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6.5" hidden="1"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6.5" hidden="1"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6.5" hidden="1"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6.5" hidden="1"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6.5" hidden="1"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6.5" hidden="1"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6.5" hidden="1"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6.5" hidden="1"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6.5" hidden="1"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6.5" hidden="1"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6.5" hidden="1"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6.5" hidden="1"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6.5" hidden="1"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6.5" hidden="1"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6.5" hidden="1"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6.5" hidden="1"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6.5" hidden="1"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6.5" hidden="1"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6.5" hidden="1"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6.5" hidden="1"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6.5" hidden="1"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6.5" hidden="1"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6.5" hidden="1"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6.5" hidden="1"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6.5" hidden="1"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6.5" hidden="1"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6.5" hidden="1"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6.5" hidden="1"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6.5" hidden="1"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6.5" hidden="1"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6.5" hidden="1"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6.5" hidden="1"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6.5" hidden="1"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6.5" hidden="1"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6.5" hidden="1"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6.5" hidden="1"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6.5" hidden="1"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6.5" hidden="1"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6.5" hidden="1"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6.5" hidden="1"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6.5" hidden="1"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6.5" hidden="1"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6.5" hidden="1"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6.5" hidden="1"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6.5" hidden="1"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6.5" hidden="1"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6.5" hidden="1"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6.5" hidden="1"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6.5" hidden="1"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6.5" hidden="1"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6.5" hidden="1"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6.5" hidden="1"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6.5" hidden="1"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6.5" hidden="1"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6.5" hidden="1"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6.5" hidden="1"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6.5" hidden="1"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6.5" hidden="1"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6.5" hidden="1"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6.5" hidden="1"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6.5" hidden="1"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6.5" hidden="1"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6.5" hidden="1"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6.5" hidden="1"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6.5" hidden="1"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6.5" hidden="1"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6.5" hidden="1"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6.5" hidden="1"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6.5" hidden="1"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6.5" hidden="1"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6.5" hidden="1"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6.5" hidden="1"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6.5" hidden="1"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6.5" hidden="1"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6.5" hidden="1"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6.5" hidden="1"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6.5" hidden="1"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6.5" hidden="1"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6.5" hidden="1"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6.5" hidden="1"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6.5" hidden="1"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6.5" hidden="1"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6.5" hidden="1"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6.5" hidden="1"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6.5" hidden="1"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6.5" hidden="1"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6.5" hidden="1"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6.5" hidden="1"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6.5" hidden="1"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6.5" hidden="1"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6.5" hidden="1"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6.5" hidden="1"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6.5" hidden="1"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6.5" hidden="1"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6.5" hidden="1"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6.5" hidden="1"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6.5" hidden="1"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6.5" hidden="1"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6.5" hidden="1"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6.5" hidden="1"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6.5" hidden="1"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6.5" hidden="1"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6.5" hidden="1"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6.5" hidden="1"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6.5" hidden="1"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6.5" hidden="1"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6.5" hidden="1"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6.5" hidden="1"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6.5" hidden="1"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6.5" hidden="1"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6.5" hidden="1"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6.5" hidden="1"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6.5" hidden="1"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6.5" hidden="1"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6.5" hidden="1"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6.5" hidden="1"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6.5" hidden="1"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6.5" hidden="1"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6.5" hidden="1"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6.5" hidden="1"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6.5" hidden="1"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6.5" hidden="1"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6.5" hidden="1"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6.5" hidden="1"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6.5" hidden="1"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6.5" hidden="1"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6.5" hidden="1"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6.5" hidden="1"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6.5" hidden="1"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6.5" hidden="1"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6.5" hidden="1"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6.5" hidden="1"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6.5" hidden="1"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6.5" hidden="1"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6.5" hidden="1"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6.5" hidden="1"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6.5" hidden="1"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6.5" hidden="1"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6.5" hidden="1"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6.5" hidden="1"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6.5" hidden="1"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6.5" hidden="1"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6.5" hidden="1"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6.5" hidden="1"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6.5" hidden="1"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6.5" hidden="1"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6.5" hidden="1"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6.5" hidden="1"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6.5" hidden="1"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6.5" hidden="1"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6.5" hidden="1"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6.5" hidden="1"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6.5" hidden="1"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6.5" hidden="1"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6.5" hidden="1"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6.5" hidden="1"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6.5" hidden="1"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6.5" hidden="1"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6.5" hidden="1"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6.5" hidden="1"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6.5" hidden="1"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6.5" hidden="1"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6.5" hidden="1"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6.5" hidden="1"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6.5" hidden="1"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6.5" hidden="1"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6.5" hidden="1"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6.5" hidden="1"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6.5" hidden="1"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6.5" hidden="1"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6.5" hidden="1"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6.5" hidden="1"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6.5" hidden="1"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6.5" hidden="1"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6.5" hidden="1"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6.5" hidden="1"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6.5" hidden="1"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6.5" hidden="1"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6.5" hidden="1"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6.5" hidden="1"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6.5" hidden="1"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6.5" hidden="1"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6.5" hidden="1"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6.5" hidden="1"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6.5" hidden="1"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6.5" hidden="1"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6.5" hidden="1"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6.5" hidden="1"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6.5" hidden="1"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6.5" hidden="1"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6.5" hidden="1"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6.5" hidden="1"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6.5" hidden="1"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6.5" hidden="1"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6.5" hidden="1"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6.5" hidden="1"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6.5" hidden="1"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6.5" hidden="1"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6.5" hidden="1"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6.5" hidden="1"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6.5" hidden="1"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6.5" hidden="1"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6.5" hidden="1"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6.5" hidden="1"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6.5" hidden="1"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6.5" hidden="1"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6.5" hidden="1"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6.5" hidden="1"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6.5" hidden="1"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6.5" hidden="1"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6.5" hidden="1"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6.5" hidden="1"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6.5" hidden="1"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6.5" hidden="1"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6.5" hidden="1"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6.5" hidden="1"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6.5" hidden="1"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6.5" hidden="1"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6.5" hidden="1"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6.5" hidden="1"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6.5" hidden="1"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6.5" hidden="1"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6.5" hidden="1"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6.5" hidden="1"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6.5" hidden="1"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6.5" hidden="1"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6.5" hidden="1"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6.5" hidden="1"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6.5" hidden="1"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6.5" hidden="1"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6.5" hidden="1"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6.5" hidden="1"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6.5" hidden="1"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6.5" hidden="1"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6.5" hidden="1"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6.5" hidden="1"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6.5" hidden="1"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6.5" hidden="1"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6.5" hidden="1"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6.5" hidden="1"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6.5" hidden="1"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6.5" hidden="1"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6.5" hidden="1"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6.5" hidden="1"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6.5" hidden="1"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6.5" hidden="1"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6.5" hidden="1"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6.5" hidden="1"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6.5" hidden="1"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6.5" hidden="1"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6.5" hidden="1"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6.5" hidden="1"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6.5" hidden="1"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6.5" hidden="1"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6.5" hidden="1"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6.5" hidden="1"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6.5" hidden="1"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6.5" hidden="1"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6.5" hidden="1"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6.5" hidden="1"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6.5" hidden="1"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6.5" hidden="1"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6.5" hidden="1"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6.5" hidden="1"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6.5" hidden="1"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6.5" hidden="1"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6.5" hidden="1"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6.5" hidden="1"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6.5" hidden="1"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6.5" hidden="1"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6.5" hidden="1"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6.5" hidden="1"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6.5" hidden="1"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6.5" hidden="1"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6.5" hidden="1"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6.5" hidden="1"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6.5" hidden="1"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6.5" hidden="1"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6.5" hidden="1"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6.5" hidden="1"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6.5" hidden="1"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6.5" hidden="1"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6.5" hidden="1"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6.5" hidden="1"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6.5" hidden="1"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6.5" hidden="1"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6.5" hidden="1"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6.5" hidden="1"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6.5" hidden="1"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6.5" hidden="1"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6.5" hidden="1"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6.5" hidden="1"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6.5" hidden="1"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6.5" hidden="1"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6.5" hidden="1"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6.5" hidden="1"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6.5" hidden="1"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6.5" hidden="1"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6.5" hidden="1"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6.5" hidden="1"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6.5" hidden="1"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6.5" hidden="1"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6.5" hidden="1"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6.5" hidden="1"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6.5" hidden="1"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6.5" hidden="1"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6.5" hidden="1"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6.5" hidden="1"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6.5" hidden="1"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6.5" hidden="1"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6.5" hidden="1"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6.5" hidden="1"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6.5" hidden="1"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6.5" hidden="1"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6.5" hidden="1"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6.5" hidden="1"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6.5" hidden="1"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6.5" hidden="1"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6.5" hidden="1"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6.5" hidden="1"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6.5" hidden="1"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6.5" hidden="1"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6.5" hidden="1"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6.5" hidden="1"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6.5" hidden="1"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6.5" hidden="1"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6.5" hidden="1"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6.5" hidden="1"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6.5" hidden="1"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6.5" hidden="1"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6.5" hidden="1"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6.5" hidden="1"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6.5" hidden="1"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6.5" hidden="1"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6.5" hidden="1"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6.5" hidden="1"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6.5" hidden="1"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6.5" hidden="1"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6.5" hidden="1"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6.5" hidden="1"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6.5" hidden="1"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6.5" hidden="1"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6.5" hidden="1"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6.5" hidden="1"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6.5" hidden="1"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6.5" hidden="1"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6.5" hidden="1"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6.5" hidden="1"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6.5" hidden="1"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6.5" hidden="1"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6.5" hidden="1"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6.5" hidden="1"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6.5" hidden="1"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6.5" hidden="1"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6.5" hidden="1"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6.5" hidden="1"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6.5" hidden="1"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6.5" hidden="1"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6.5" hidden="1"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6.5" hidden="1"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6.5" hidden="1"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6.5" hidden="1"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6.5" hidden="1"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6.5" hidden="1"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6.5" hidden="1"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6.5" hidden="1"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6.5" hidden="1"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6.5" hidden="1"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6.5" hidden="1"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6.5" hidden="1"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6.5" hidden="1"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6.5" hidden="1"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6.5" hidden="1"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6.5" hidden="1"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6.5" hidden="1"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6.5" hidden="1"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6.5" hidden="1"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6.5" hidden="1"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6.5" hidden="1"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6.5" hidden="1"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6.5" hidden="1"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6.5" hidden="1"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6.5" hidden="1"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6.5" hidden="1"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6.5" hidden="1"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6.5" hidden="1"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6.5" hidden="1"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6.5" hidden="1"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6.5" hidden="1"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6.5" hidden="1"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6.5" hidden="1"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6.5" hidden="1"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6.5" hidden="1"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6.5" hidden="1"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6.5" hidden="1"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6.5" hidden="1"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6.5" hidden="1"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6.5" hidden="1"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6.5" hidden="1"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6.5" hidden="1"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6.5" hidden="1"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6.5" hidden="1"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6.5" hidden="1"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6.5" hidden="1"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6.5" hidden="1"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6.5" hidden="1"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6.5" hidden="1"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6.5" hidden="1"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6.5" hidden="1"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6.5" hidden="1"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6.5" hidden="1"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6.5" hidden="1"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6.5" hidden="1"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6.5" hidden="1"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6.5" hidden="1"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6.5" hidden="1"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6.5" hidden="1"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6.5" hidden="1"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6.5" hidden="1"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6.5" hidden="1"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6.5" hidden="1"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6.5" hidden="1"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6.5" hidden="1"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6.5" hidden="1"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6.5" hidden="1"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6.5" hidden="1"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6.5" hidden="1"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6.5" hidden="1"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6.5" hidden="1"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6.5" hidden="1"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6.5" hidden="1"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6.5" hidden="1"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6.5" hidden="1"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6.5" hidden="1"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6.5" hidden="1"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6.5" hidden="1"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6.5" hidden="1"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6.5" hidden="1"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6.5" hidden="1"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6.5" hidden="1"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6.5" hidden="1"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6.5" hidden="1"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6.5" hidden="1"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6.5" hidden="1"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6.5" hidden="1"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6.5" hidden="1"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6.5" hidden="1"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6.5" hidden="1"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6.5" hidden="1"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6.5" hidden="1"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6.5" hidden="1"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6.5" hidden="1"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6.5" hidden="1"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6.5" hidden="1"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6.5" hidden="1"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6.5" hidden="1"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6.5" hidden="1"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6.5" hidden="1"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6.5" hidden="1"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6.5" hidden="1"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6.5" hidden="1"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6.5" hidden="1"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6.5" hidden="1"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6.5" hidden="1"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6.5" hidden="1"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6.5" hidden="1"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6.5" hidden="1"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6.5" hidden="1"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6.5" hidden="1"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6.5" hidden="1"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6.5" hidden="1"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6.5" hidden="1"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6.5" hidden="1"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6.5" hidden="1"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6.5" hidden="1"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6.5" hidden="1"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6.5" hidden="1"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6.5" hidden="1"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6.5" hidden="1"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6.5" hidden="1"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6.5" hidden="1"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6.5" hidden="1"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6.5" hidden="1"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6.5" hidden="1"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6.5" hidden="1"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6.5" hidden="1"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6.5" hidden="1"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6.5" hidden="1"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6.5" hidden="1"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6.5" hidden="1"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6.5" hidden="1"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6.5" hidden="1"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6.5" hidden="1"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6.5" hidden="1"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6.5" hidden="1"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6.5" hidden="1"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6.5" hidden="1"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6.5" hidden="1"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6.5" hidden="1"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6.5" hidden="1"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sheetProtection algorithmName="SHA-512" hashValue="tSziuc6J70u5yRNg4SU7ihv+hmC73d0OUYhq6KoEOr7fcbNoCRzeY9cUEf+CY/EfPUwStX8z5e121zvDbw5Wfw==" saltValue="9DRoEdF7IG0iZyGWXVJTag=="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0" zoomScale="80" zoomScaleNormal="80" workbookViewId="0">
      <selection activeCell="H37" sqref="H37"/>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51.14062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5"/>
      <c r="E1" s="9"/>
      <c r="F1" s="9"/>
      <c r="G1" s="9"/>
      <c r="H1" s="9"/>
      <c r="I1" s="9"/>
      <c r="J1" s="9"/>
      <c r="K1" s="9"/>
      <c r="L1" s="9"/>
      <c r="M1" s="9"/>
      <c r="N1" s="9"/>
      <c r="O1" s="9"/>
      <c r="P1" s="9"/>
      <c r="Q1" s="9"/>
      <c r="R1" s="35"/>
      <c r="S1" s="35"/>
      <c r="T1" s="35"/>
      <c r="U1" s="35"/>
      <c r="V1" s="35"/>
      <c r="W1" s="35"/>
      <c r="X1" s="35"/>
      <c r="Y1" s="35"/>
      <c r="Z1" s="35"/>
    </row>
    <row r="2" spans="1:26" x14ac:dyDescent="0.25">
      <c r="A2" s="9"/>
      <c r="B2" s="9"/>
      <c r="C2" s="9"/>
      <c r="D2" s="36"/>
      <c r="E2" s="36"/>
      <c r="F2" s="36"/>
      <c r="G2" s="9"/>
      <c r="H2" s="9"/>
      <c r="I2" s="389" t="s">
        <v>0</v>
      </c>
      <c r="J2" s="389" t="str">
        <f>[2]Índice!L2</f>
        <v>113-F31</v>
      </c>
      <c r="K2" s="9"/>
      <c r="L2" s="9"/>
      <c r="M2" s="9"/>
      <c r="N2" s="9"/>
      <c r="O2" s="9"/>
      <c r="P2" s="9"/>
      <c r="Q2" s="9"/>
      <c r="R2" s="35"/>
      <c r="S2" s="35"/>
      <c r="T2" s="35"/>
      <c r="U2" s="35"/>
      <c r="V2" s="35"/>
      <c r="W2" s="35"/>
      <c r="X2" s="35"/>
      <c r="Y2" s="35"/>
      <c r="Z2" s="35"/>
    </row>
    <row r="3" spans="1:26" x14ac:dyDescent="0.25">
      <c r="A3" s="9"/>
      <c r="B3" s="9"/>
      <c r="C3" s="9"/>
      <c r="D3" s="36"/>
      <c r="E3" s="36"/>
      <c r="F3" s="36"/>
      <c r="G3" s="9"/>
      <c r="H3" s="9"/>
      <c r="I3" s="389" t="s">
        <v>2</v>
      </c>
      <c r="J3" s="392">
        <v>10</v>
      </c>
      <c r="K3" s="9"/>
      <c r="L3" s="9"/>
      <c r="M3" s="9"/>
      <c r="N3" s="9"/>
      <c r="O3" s="9"/>
      <c r="P3" s="9"/>
      <c r="Q3" s="9"/>
      <c r="R3" s="35"/>
      <c r="S3" s="35"/>
      <c r="T3" s="35"/>
      <c r="U3" s="35"/>
      <c r="V3" s="35"/>
      <c r="W3" s="35"/>
      <c r="X3" s="35"/>
      <c r="Y3" s="35"/>
      <c r="Z3" s="35"/>
    </row>
    <row r="4" spans="1:26" x14ac:dyDescent="0.25">
      <c r="A4" s="9"/>
      <c r="B4" s="9"/>
      <c r="C4" s="9"/>
      <c r="D4" s="36"/>
      <c r="E4" s="36"/>
      <c r="F4" s="36"/>
      <c r="G4" s="9"/>
      <c r="H4" s="9"/>
      <c r="I4" s="389" t="s">
        <v>3</v>
      </c>
      <c r="J4" s="393">
        <v>45848</v>
      </c>
      <c r="K4" s="9"/>
      <c r="L4" s="9"/>
      <c r="M4" s="9"/>
      <c r="N4" s="9"/>
      <c r="O4" s="9"/>
      <c r="P4" s="9"/>
      <c r="Q4" s="9"/>
      <c r="R4" s="35"/>
      <c r="S4" s="35"/>
      <c r="T4" s="35"/>
      <c r="U4" s="35"/>
      <c r="V4" s="35"/>
      <c r="W4" s="35"/>
      <c r="X4" s="35"/>
      <c r="Y4" s="35"/>
      <c r="Z4" s="35"/>
    </row>
    <row r="5" spans="1:26" x14ac:dyDescent="0.25">
      <c r="A5" s="9"/>
      <c r="B5" s="9"/>
      <c r="C5" s="9"/>
      <c r="D5" s="45"/>
      <c r="E5" s="9"/>
      <c r="F5" s="9"/>
      <c r="G5" s="9"/>
      <c r="H5" s="9"/>
      <c r="I5" s="389" t="s">
        <v>4</v>
      </c>
      <c r="J5" s="389" t="s">
        <v>1238</v>
      </c>
      <c r="K5" s="9"/>
      <c r="L5" s="9"/>
      <c r="M5" s="9"/>
      <c r="N5" s="9"/>
      <c r="O5" s="9"/>
      <c r="P5" s="9"/>
      <c r="Q5" s="9"/>
      <c r="R5" s="35"/>
      <c r="S5" s="35"/>
      <c r="T5" s="35"/>
      <c r="U5" s="35"/>
      <c r="V5" s="35"/>
      <c r="W5" s="35"/>
      <c r="X5" s="35"/>
      <c r="Y5" s="35"/>
      <c r="Z5" s="35"/>
    </row>
    <row r="6" spans="1:26" x14ac:dyDescent="0.25">
      <c r="A6" s="9"/>
      <c r="B6" s="9"/>
      <c r="C6" s="9"/>
      <c r="D6" s="45"/>
      <c r="E6" s="9"/>
      <c r="F6" s="9"/>
      <c r="G6" s="9"/>
      <c r="H6" s="9"/>
      <c r="I6" s="9"/>
      <c r="J6" s="9"/>
      <c r="K6" s="9"/>
      <c r="L6" s="9"/>
      <c r="M6" s="9"/>
      <c r="N6" s="9"/>
      <c r="O6" s="9"/>
      <c r="P6" s="9"/>
      <c r="Q6" s="9"/>
      <c r="R6" s="35"/>
      <c r="S6" s="35"/>
      <c r="T6" s="35"/>
      <c r="U6" s="35"/>
      <c r="V6" s="35"/>
      <c r="W6" s="35"/>
      <c r="X6" s="35"/>
      <c r="Y6" s="35"/>
      <c r="Z6" s="35"/>
    </row>
    <row r="7" spans="1:26" ht="44.25" customHeight="1" x14ac:dyDescent="0.25">
      <c r="A7" s="9"/>
      <c r="B7" s="9"/>
      <c r="C7" s="9"/>
      <c r="D7" s="45"/>
      <c r="E7" s="37"/>
      <c r="F7" s="37"/>
      <c r="G7" s="37"/>
      <c r="H7" s="37"/>
      <c r="I7" s="37"/>
      <c r="J7" s="37"/>
      <c r="K7" s="37"/>
      <c r="L7" s="37"/>
      <c r="M7" s="37"/>
      <c r="N7" s="37"/>
      <c r="O7" s="9"/>
      <c r="P7" s="9"/>
      <c r="Q7" s="9"/>
      <c r="R7" s="35"/>
      <c r="S7" s="35"/>
      <c r="T7" s="35"/>
      <c r="U7" s="35"/>
      <c r="V7" s="35"/>
      <c r="W7" s="35"/>
      <c r="X7" s="35"/>
      <c r="Y7" s="35"/>
      <c r="Z7" s="35"/>
    </row>
    <row r="8" spans="1:26" ht="27.75" customHeight="1" x14ac:dyDescent="0.25">
      <c r="A8" s="46"/>
      <c r="B8" s="46"/>
      <c r="C8" s="46"/>
      <c r="D8" s="47"/>
      <c r="E8" s="46"/>
      <c r="F8" s="46"/>
      <c r="G8" s="46"/>
      <c r="H8" s="46"/>
      <c r="I8" s="46"/>
      <c r="J8" s="46"/>
      <c r="K8" s="46"/>
      <c r="L8" s="46"/>
      <c r="M8" s="46"/>
      <c r="N8" s="46"/>
      <c r="O8" s="46"/>
      <c r="P8" s="46"/>
      <c r="Q8" s="46"/>
      <c r="R8" s="46"/>
      <c r="S8" s="46"/>
      <c r="T8" s="46"/>
      <c r="U8" s="46"/>
      <c r="V8" s="46"/>
      <c r="W8" s="46"/>
      <c r="X8" s="46"/>
      <c r="Y8" s="46"/>
      <c r="Z8" s="46"/>
    </row>
    <row r="9" spans="1:26" ht="30.75" customHeight="1" x14ac:dyDescent="0.25">
      <c r="A9" s="48"/>
      <c r="B9" s="449" t="s">
        <v>86</v>
      </c>
      <c r="C9" s="412"/>
      <c r="D9" s="413"/>
      <c r="E9" s="453" t="str">
        <f>'PDI-01'!E13</f>
        <v>Bienestar Institucional, calidad de vida e inclusión en contextos universitarios</v>
      </c>
      <c r="F9" s="415"/>
      <c r="G9" s="416"/>
      <c r="H9" s="49"/>
      <c r="I9" s="49"/>
      <c r="J9" s="49"/>
      <c r="K9" s="49"/>
      <c r="L9" s="49"/>
      <c r="M9" s="49"/>
      <c r="N9" s="49"/>
      <c r="O9" s="49"/>
      <c r="P9" s="49"/>
      <c r="Q9" s="48"/>
      <c r="R9" s="48"/>
      <c r="S9" s="48"/>
      <c r="T9" s="48"/>
      <c r="U9" s="48"/>
      <c r="V9" s="48"/>
      <c r="W9" s="48"/>
      <c r="X9" s="48"/>
      <c r="Y9" s="48"/>
      <c r="Z9" s="48"/>
    </row>
    <row r="10" spans="1:26" ht="6.75" customHeight="1" x14ac:dyDescent="0.25">
      <c r="A10" s="48"/>
      <c r="B10" s="48"/>
      <c r="C10" s="48"/>
      <c r="D10" s="50"/>
      <c r="E10" s="48"/>
      <c r="F10" s="48"/>
      <c r="G10" s="48"/>
      <c r="H10" s="48"/>
      <c r="I10" s="48"/>
      <c r="J10" s="48"/>
      <c r="K10" s="48"/>
      <c r="L10" s="48"/>
      <c r="M10" s="48"/>
      <c r="N10" s="48"/>
      <c r="O10" s="48"/>
      <c r="P10" s="48"/>
      <c r="Q10" s="48"/>
      <c r="R10" s="48"/>
      <c r="S10" s="48"/>
      <c r="T10" s="48"/>
      <c r="U10" s="48"/>
      <c r="V10" s="48"/>
      <c r="W10" s="48"/>
      <c r="X10" s="48"/>
      <c r="Y10" s="48"/>
      <c r="Z10" s="48"/>
    </row>
    <row r="11" spans="1:26" ht="30.75" customHeight="1" x14ac:dyDescent="0.25">
      <c r="A11" s="48"/>
      <c r="B11" s="449" t="s">
        <v>15</v>
      </c>
      <c r="C11" s="412"/>
      <c r="D11" s="413"/>
      <c r="E11" s="453" t="str">
        <f>'PDI-01'!E15</f>
        <v>Formación Vivencial</v>
      </c>
      <c r="F11" s="415"/>
      <c r="G11" s="416"/>
      <c r="H11" s="48"/>
      <c r="I11" s="48"/>
      <c r="J11" s="48"/>
      <c r="K11" s="48"/>
      <c r="L11" s="48"/>
      <c r="M11" s="48"/>
      <c r="N11" s="48"/>
      <c r="O11" s="48"/>
      <c r="P11" s="48"/>
      <c r="Q11" s="48"/>
      <c r="R11" s="48"/>
      <c r="S11" s="48"/>
      <c r="T11" s="48"/>
      <c r="U11" s="48"/>
      <c r="V11" s="48"/>
      <c r="W11" s="48"/>
      <c r="X11" s="48"/>
      <c r="Y11" s="48"/>
      <c r="Z11" s="48"/>
    </row>
    <row r="12" spans="1:26" ht="6.75" customHeight="1" x14ac:dyDescent="0.25">
      <c r="A12" s="48"/>
      <c r="B12" s="48"/>
      <c r="C12" s="48"/>
      <c r="D12" s="50"/>
      <c r="E12" s="48"/>
      <c r="F12" s="48"/>
      <c r="G12" s="48"/>
      <c r="H12" s="48"/>
      <c r="I12" s="48"/>
      <c r="J12" s="48"/>
      <c r="K12" s="48"/>
      <c r="L12" s="48"/>
      <c r="M12" s="48"/>
      <c r="N12" s="48"/>
      <c r="O12" s="48"/>
      <c r="P12" s="48"/>
      <c r="Q12" s="48"/>
      <c r="R12" s="48"/>
      <c r="S12" s="48"/>
      <c r="T12" s="48"/>
      <c r="U12" s="48"/>
      <c r="V12" s="48"/>
      <c r="W12" s="48"/>
      <c r="X12" s="48"/>
      <c r="Y12" s="48"/>
      <c r="Z12" s="48"/>
    </row>
    <row r="13" spans="1:26" ht="30.75" customHeight="1" x14ac:dyDescent="0.25">
      <c r="A13" s="48"/>
      <c r="B13" s="471" t="s">
        <v>87</v>
      </c>
      <c r="C13" s="412"/>
      <c r="D13" s="413"/>
      <c r="E13" s="453" t="str">
        <f>'PDI-01'!E11</f>
        <v xml:space="preserve">Cultura, desarrollo humano y deporte universitario como estilo de vida UTP (PDI2028 – BCV - 44)      </v>
      </c>
      <c r="F13" s="415"/>
      <c r="G13" s="416"/>
      <c r="H13" s="49"/>
      <c r="I13" s="49"/>
      <c r="J13" s="49"/>
      <c r="K13" s="49"/>
      <c r="L13" s="49"/>
      <c r="M13" s="49"/>
      <c r="N13" s="49"/>
      <c r="O13" s="49"/>
      <c r="P13" s="49"/>
      <c r="Q13" s="48"/>
      <c r="R13" s="48"/>
      <c r="S13" s="48"/>
      <c r="T13" s="48"/>
      <c r="U13" s="48"/>
      <c r="V13" s="48"/>
      <c r="W13" s="48"/>
      <c r="X13" s="48"/>
      <c r="Y13" s="48"/>
      <c r="Z13" s="48"/>
    </row>
    <row r="14" spans="1:26" ht="16.5" x14ac:dyDescent="0.25">
      <c r="A14" s="48"/>
      <c r="B14" s="51"/>
      <c r="C14" s="51"/>
      <c r="D14" s="51"/>
      <c r="E14" s="52"/>
      <c r="F14" s="52"/>
      <c r="G14" s="52"/>
      <c r="H14" s="49"/>
      <c r="I14" s="49"/>
      <c r="J14" s="49"/>
      <c r="K14" s="49"/>
      <c r="L14" s="49"/>
      <c r="M14" s="49"/>
      <c r="N14" s="49"/>
      <c r="O14" s="49"/>
      <c r="P14" s="49"/>
      <c r="Q14" s="48"/>
      <c r="R14" s="48"/>
      <c r="S14" s="48"/>
      <c r="T14" s="48"/>
      <c r="U14" s="48"/>
      <c r="V14" s="48"/>
      <c r="W14" s="48"/>
      <c r="X14" s="48"/>
      <c r="Y14" s="48"/>
      <c r="Z14" s="48"/>
    </row>
    <row r="15" spans="1:26" ht="16.5" x14ac:dyDescent="0.25">
      <c r="A15" s="48"/>
      <c r="B15" s="51"/>
      <c r="C15" s="51"/>
      <c r="D15" s="51"/>
      <c r="E15" s="52"/>
      <c r="F15" s="52"/>
      <c r="G15" s="52"/>
      <c r="H15" s="49"/>
      <c r="I15" s="49"/>
      <c r="J15" s="49"/>
      <c r="K15" s="49"/>
      <c r="L15" s="49"/>
      <c r="M15" s="49"/>
      <c r="N15" s="49"/>
      <c r="O15" s="49"/>
      <c r="P15" s="49"/>
      <c r="Q15" s="48"/>
      <c r="R15" s="48"/>
      <c r="S15" s="48"/>
      <c r="T15" s="48"/>
      <c r="U15" s="48"/>
      <c r="V15" s="48"/>
      <c r="W15" s="48"/>
      <c r="X15" s="48"/>
      <c r="Y15" s="48"/>
      <c r="Z15" s="48"/>
    </row>
    <row r="16" spans="1:26" ht="45.75" customHeight="1" x14ac:dyDescent="0.25">
      <c r="A16" s="48"/>
      <c r="B16" s="51"/>
      <c r="C16" s="51"/>
      <c r="D16" s="53" t="s">
        <v>88</v>
      </c>
      <c r="E16" s="439" t="str">
        <f>'PDI-02'!C19</f>
        <v>Modelo funcional  del deporte Universitario, de la cultura y visión del desarrollo humano en la  UTP insuficiente de acuerdo con el crecimiento actual y futuro de esta demanda.</v>
      </c>
      <c r="F16" s="416"/>
      <c r="G16" s="54" t="s">
        <v>89</v>
      </c>
      <c r="H16" s="417" t="s">
        <v>90</v>
      </c>
      <c r="I16" s="415"/>
      <c r="J16" s="415"/>
      <c r="K16" s="415"/>
      <c r="L16" s="416"/>
      <c r="M16" s="52"/>
      <c r="N16" s="49"/>
      <c r="O16" s="49"/>
      <c r="P16" s="49"/>
      <c r="Q16" s="48"/>
      <c r="R16" s="48"/>
      <c r="S16" s="48"/>
      <c r="T16" s="48"/>
      <c r="U16" s="48"/>
      <c r="V16" s="48"/>
      <c r="W16" s="48"/>
      <c r="X16" s="48"/>
      <c r="Y16" s="48"/>
      <c r="Z16" s="48"/>
    </row>
    <row r="17" spans="1:26" ht="32.25" customHeight="1" x14ac:dyDescent="0.25">
      <c r="A17" s="48"/>
      <c r="B17" s="51"/>
      <c r="C17" s="51"/>
      <c r="D17" s="55" t="s">
        <v>91</v>
      </c>
      <c r="E17" s="439" t="str">
        <f>'PDI-02'!E19:G19</f>
        <v>1. La oferta institucional de cultura no corresponde a una estrategia de masificación de sus practicas artísticas y culturales.</v>
      </c>
      <c r="F17" s="416"/>
      <c r="G17" s="56" t="s">
        <v>92</v>
      </c>
      <c r="H17" s="417" t="s">
        <v>93</v>
      </c>
      <c r="I17" s="415"/>
      <c r="J17" s="415"/>
      <c r="K17" s="415"/>
      <c r="L17" s="416"/>
      <c r="M17" s="52"/>
      <c r="N17" s="49"/>
      <c r="O17" s="49"/>
      <c r="P17" s="49"/>
      <c r="Q17" s="48"/>
      <c r="R17" s="48"/>
      <c r="S17" s="48"/>
      <c r="T17" s="48"/>
      <c r="U17" s="48"/>
      <c r="V17" s="48"/>
      <c r="W17" s="48"/>
      <c r="X17" s="48"/>
      <c r="Y17" s="48"/>
      <c r="Z17" s="48"/>
    </row>
    <row r="18" spans="1:26" ht="32.25" customHeight="1" x14ac:dyDescent="0.25">
      <c r="A18" s="48"/>
      <c r="B18" s="51"/>
      <c r="C18" s="51"/>
      <c r="D18" s="55" t="s">
        <v>94</v>
      </c>
      <c r="E18" s="439" t="str">
        <f>'PDI-02'!E20:G20</f>
        <v>2. Dificultad para una articulación sistémica de las diferentes intervenciones de desarrollo humano realizadas por la Institución a lo largo de la Vida Universitaria.</v>
      </c>
      <c r="F18" s="416"/>
      <c r="G18" s="56" t="s">
        <v>95</v>
      </c>
      <c r="H18" s="417" t="s">
        <v>96</v>
      </c>
      <c r="I18" s="415"/>
      <c r="J18" s="415"/>
      <c r="K18" s="415"/>
      <c r="L18" s="416"/>
      <c r="M18" s="52"/>
      <c r="N18" s="49"/>
      <c r="O18" s="49"/>
      <c r="P18" s="49"/>
      <c r="Q18" s="48"/>
      <c r="R18" s="48"/>
      <c r="S18" s="48"/>
      <c r="T18" s="48"/>
      <c r="U18" s="48"/>
      <c r="V18" s="48"/>
      <c r="W18" s="48"/>
      <c r="X18" s="48"/>
      <c r="Y18" s="48"/>
      <c r="Z18" s="48"/>
    </row>
    <row r="19" spans="1:26" ht="32.25" customHeight="1" x14ac:dyDescent="0.25">
      <c r="A19" s="48"/>
      <c r="B19" s="51"/>
      <c r="C19" s="51"/>
      <c r="D19" s="55" t="s">
        <v>97</v>
      </c>
      <c r="E19" s="439" t="str">
        <f>'PDI-02'!E21:G21</f>
        <v>3. Poca claridad de la visión, normatividad y modelo del deporte Universitario UTP por parte de las dependencias que toman decisiones en esta materia.</v>
      </c>
      <c r="F19" s="416"/>
      <c r="G19" s="56" t="s">
        <v>98</v>
      </c>
      <c r="H19" s="417" t="s">
        <v>99</v>
      </c>
      <c r="I19" s="415"/>
      <c r="J19" s="415"/>
      <c r="K19" s="415"/>
      <c r="L19" s="416"/>
      <c r="M19" s="52"/>
      <c r="N19" s="49"/>
      <c r="O19" s="49"/>
      <c r="P19" s="49"/>
      <c r="Q19" s="48"/>
      <c r="R19" s="48"/>
      <c r="S19" s="48"/>
      <c r="T19" s="48"/>
      <c r="U19" s="48"/>
      <c r="V19" s="48"/>
      <c r="W19" s="48"/>
      <c r="X19" s="48"/>
      <c r="Y19" s="48"/>
      <c r="Z19" s="48"/>
    </row>
    <row r="20" spans="1:26" ht="32.25" hidden="1" customHeight="1" x14ac:dyDescent="0.25">
      <c r="A20" s="48"/>
      <c r="B20" s="51"/>
      <c r="C20" s="51"/>
      <c r="D20" s="55" t="s">
        <v>100</v>
      </c>
      <c r="E20" s="439">
        <f>'PDI-02'!E22:G22</f>
        <v>0</v>
      </c>
      <c r="F20" s="416"/>
      <c r="G20" s="56" t="s">
        <v>101</v>
      </c>
      <c r="H20" s="439"/>
      <c r="I20" s="415"/>
      <c r="J20" s="415"/>
      <c r="K20" s="415"/>
      <c r="L20" s="416"/>
      <c r="M20" s="52"/>
      <c r="N20" s="49"/>
      <c r="O20" s="49"/>
      <c r="P20" s="49"/>
      <c r="Q20" s="48"/>
      <c r="R20" s="48"/>
      <c r="S20" s="48"/>
      <c r="T20" s="48"/>
      <c r="U20" s="48"/>
      <c r="V20" s="48"/>
      <c r="W20" s="48"/>
      <c r="X20" s="48"/>
      <c r="Y20" s="48"/>
      <c r="Z20" s="48"/>
    </row>
    <row r="21" spans="1:26" ht="32.25" hidden="1" customHeight="1" x14ac:dyDescent="0.25">
      <c r="A21" s="48"/>
      <c r="B21" s="51"/>
      <c r="C21" s="51"/>
      <c r="D21" s="55" t="s">
        <v>102</v>
      </c>
      <c r="E21" s="439">
        <f>'PDI-02'!E23:G23</f>
        <v>0</v>
      </c>
      <c r="F21" s="416"/>
      <c r="G21" s="56" t="s">
        <v>103</v>
      </c>
      <c r="H21" s="417"/>
      <c r="I21" s="415"/>
      <c r="J21" s="415"/>
      <c r="K21" s="415"/>
      <c r="L21" s="416"/>
      <c r="M21" s="52"/>
      <c r="N21" s="49"/>
      <c r="O21" s="49"/>
      <c r="P21" s="49"/>
      <c r="Q21" s="48"/>
      <c r="R21" s="48"/>
      <c r="S21" s="48"/>
      <c r="T21" s="48"/>
      <c r="U21" s="48"/>
      <c r="V21" s="48"/>
      <c r="W21" s="48"/>
      <c r="X21" s="48"/>
      <c r="Y21" s="48"/>
      <c r="Z21" s="48"/>
    </row>
    <row r="22" spans="1:26" ht="24.75" customHeight="1" x14ac:dyDescent="0.25">
      <c r="A22" s="48"/>
      <c r="B22" s="51"/>
      <c r="C22" s="51"/>
      <c r="D22" s="51"/>
      <c r="E22" s="52"/>
      <c r="F22" s="52"/>
      <c r="G22" s="52"/>
      <c r="H22" s="49"/>
      <c r="I22" s="49"/>
      <c r="J22" s="49"/>
      <c r="K22" s="49"/>
      <c r="L22" s="49"/>
      <c r="M22" s="49"/>
      <c r="N22" s="49"/>
      <c r="O22" s="49"/>
      <c r="P22" s="49"/>
      <c r="Q22" s="48"/>
      <c r="R22" s="48"/>
      <c r="S22" s="48"/>
      <c r="T22" s="48"/>
      <c r="U22" s="48"/>
      <c r="V22" s="48"/>
      <c r="W22" s="48"/>
      <c r="X22" s="48"/>
      <c r="Y22" s="48"/>
      <c r="Z22" s="48"/>
    </row>
    <row r="23" spans="1:26" ht="15.75" customHeight="1" x14ac:dyDescent="0.3">
      <c r="A23" s="38"/>
      <c r="B23" s="38"/>
      <c r="C23" s="38"/>
      <c r="D23" s="57"/>
      <c r="E23" s="38"/>
      <c r="F23" s="38"/>
      <c r="G23" s="38"/>
      <c r="H23" s="38"/>
      <c r="I23" s="38"/>
      <c r="J23" s="38"/>
      <c r="K23" s="38"/>
      <c r="L23" s="38"/>
      <c r="M23" s="38"/>
      <c r="N23" s="38"/>
      <c r="O23" s="38"/>
      <c r="P23" s="38"/>
      <c r="Q23" s="38"/>
      <c r="R23" s="38"/>
      <c r="S23" s="38"/>
      <c r="T23" s="38"/>
      <c r="U23" s="38"/>
      <c r="V23" s="38"/>
      <c r="W23" s="38"/>
      <c r="X23" s="38"/>
      <c r="Y23" s="38"/>
      <c r="Z23" s="38"/>
    </row>
    <row r="24" spans="1:26" ht="27.75" customHeight="1" x14ac:dyDescent="0.3">
      <c r="A24" s="38"/>
      <c r="B24" s="38"/>
      <c r="C24" s="38"/>
      <c r="D24" s="54" t="s">
        <v>104</v>
      </c>
      <c r="E24" s="38"/>
      <c r="F24" s="38"/>
      <c r="G24" s="38"/>
      <c r="H24" s="38"/>
      <c r="I24" s="38"/>
      <c r="J24" s="38"/>
      <c r="K24" s="38"/>
      <c r="L24" s="38"/>
      <c r="M24" s="38"/>
      <c r="N24" s="38"/>
      <c r="O24" s="38"/>
      <c r="P24" s="38"/>
      <c r="Q24" s="38"/>
      <c r="R24" s="38"/>
      <c r="S24" s="38"/>
      <c r="T24" s="38"/>
      <c r="U24" s="38"/>
      <c r="V24" s="38"/>
      <c r="W24" s="38"/>
      <c r="X24" s="38"/>
      <c r="Y24" s="38"/>
      <c r="Z24" s="38"/>
    </row>
    <row r="25" spans="1:26" ht="34.5" customHeight="1" x14ac:dyDescent="0.3">
      <c r="A25" s="38"/>
      <c r="B25" s="38"/>
      <c r="C25" s="38"/>
      <c r="D25" s="421" t="s">
        <v>105</v>
      </c>
      <c r="E25" s="415"/>
      <c r="F25" s="415"/>
      <c r="G25" s="415"/>
      <c r="H25" s="415"/>
      <c r="I25" s="415"/>
      <c r="J25" s="415"/>
      <c r="K25" s="415"/>
      <c r="L25" s="415"/>
      <c r="M25" s="415"/>
      <c r="N25" s="415"/>
      <c r="O25" s="416"/>
      <c r="P25" s="58"/>
      <c r="Q25" s="59"/>
      <c r="R25" s="38"/>
      <c r="S25" s="38"/>
      <c r="T25" s="38"/>
      <c r="U25" s="38"/>
      <c r="V25" s="38"/>
      <c r="W25" s="38"/>
      <c r="X25" s="38"/>
      <c r="Y25" s="38"/>
      <c r="Z25" s="38"/>
    </row>
    <row r="26" spans="1:26" ht="34.5" customHeight="1" x14ac:dyDescent="0.3">
      <c r="A26" s="38"/>
      <c r="B26" s="38"/>
      <c r="C26" s="38"/>
      <c r="D26" s="60"/>
      <c r="E26" s="60"/>
      <c r="F26" s="60"/>
      <c r="G26" s="60"/>
      <c r="H26" s="60"/>
      <c r="I26" s="60"/>
      <c r="J26" s="60"/>
      <c r="K26" s="60"/>
      <c r="L26" s="60"/>
      <c r="M26" s="60"/>
      <c r="N26" s="60"/>
      <c r="O26" s="60"/>
      <c r="P26" s="60"/>
      <c r="Q26" s="59"/>
      <c r="R26" s="38"/>
      <c r="S26" s="38"/>
      <c r="T26" s="38"/>
      <c r="U26" s="38"/>
      <c r="V26" s="38"/>
      <c r="W26" s="38"/>
      <c r="X26" s="38"/>
      <c r="Y26" s="38"/>
      <c r="Z26" s="38"/>
    </row>
    <row r="27" spans="1:26" ht="30" customHeight="1" x14ac:dyDescent="0.3">
      <c r="A27" s="38"/>
      <c r="B27" s="61"/>
      <c r="C27" s="38"/>
      <c r="D27" s="466" t="s">
        <v>106</v>
      </c>
      <c r="E27" s="415"/>
      <c r="F27" s="415"/>
      <c r="G27" s="415"/>
      <c r="H27" s="415"/>
      <c r="I27" s="415"/>
      <c r="J27" s="415"/>
      <c r="K27" s="415"/>
      <c r="L27" s="415"/>
      <c r="M27" s="415"/>
      <c r="N27" s="415"/>
      <c r="O27" s="415"/>
      <c r="P27" s="416"/>
      <c r="Q27" s="59"/>
      <c r="R27" s="38"/>
      <c r="S27" s="38"/>
      <c r="T27" s="38"/>
      <c r="U27" s="38"/>
      <c r="V27" s="38"/>
      <c r="W27" s="38"/>
      <c r="X27" s="38"/>
      <c r="Y27" s="38"/>
      <c r="Z27" s="38"/>
    </row>
    <row r="28" spans="1:26" ht="18" customHeight="1" x14ac:dyDescent="0.3">
      <c r="A28" s="38"/>
      <c r="B28" s="472" t="s">
        <v>107</v>
      </c>
      <c r="C28" s="38"/>
      <c r="D28" s="464" t="s">
        <v>108</v>
      </c>
      <c r="E28" s="421" t="s">
        <v>109</v>
      </c>
      <c r="F28" s="415"/>
      <c r="G28" s="415"/>
      <c r="H28" s="415"/>
      <c r="I28" s="415"/>
      <c r="J28" s="415"/>
      <c r="K28" s="415"/>
      <c r="L28" s="415"/>
      <c r="M28" s="416"/>
      <c r="N28" s="464" t="s">
        <v>110</v>
      </c>
      <c r="O28" s="464" t="s">
        <v>111</v>
      </c>
      <c r="P28" s="464" t="s">
        <v>112</v>
      </c>
      <c r="Q28" s="38"/>
      <c r="R28" s="38"/>
      <c r="S28" s="38"/>
      <c r="T28" s="38"/>
      <c r="U28" s="38"/>
      <c r="V28" s="38"/>
      <c r="W28" s="38"/>
      <c r="X28" s="38"/>
      <c r="Y28" s="38"/>
      <c r="Z28" s="38"/>
    </row>
    <row r="29" spans="1:26" ht="75.75" customHeight="1" x14ac:dyDescent="0.3">
      <c r="A29" s="38"/>
      <c r="B29" s="435"/>
      <c r="C29" s="38"/>
      <c r="D29" s="436"/>
      <c r="E29" s="54" t="s">
        <v>113</v>
      </c>
      <c r="F29" s="44" t="s">
        <v>114</v>
      </c>
      <c r="G29" s="54" t="s">
        <v>115</v>
      </c>
      <c r="H29" s="54" t="s">
        <v>116</v>
      </c>
      <c r="I29" s="54" t="s">
        <v>117</v>
      </c>
      <c r="J29" s="54" t="s">
        <v>118</v>
      </c>
      <c r="K29" s="54" t="s">
        <v>119</v>
      </c>
      <c r="L29" s="54" t="s">
        <v>120</v>
      </c>
      <c r="M29" s="44" t="s">
        <v>121</v>
      </c>
      <c r="N29" s="436"/>
      <c r="O29" s="436"/>
      <c r="P29" s="436"/>
      <c r="Q29" s="38"/>
      <c r="R29" s="62">
        <v>3</v>
      </c>
      <c r="S29" s="38"/>
      <c r="T29" s="38"/>
      <c r="U29" s="38"/>
      <c r="V29" s="38"/>
      <c r="W29" s="38"/>
      <c r="X29" s="38"/>
      <c r="Y29" s="38"/>
      <c r="Z29" s="38"/>
    </row>
    <row r="30" spans="1:26" ht="93" customHeight="1" x14ac:dyDescent="0.25">
      <c r="A30" s="40"/>
      <c r="B30" s="435"/>
      <c r="C30" s="40"/>
      <c r="D30" s="63" t="s">
        <v>122</v>
      </c>
      <c r="E30" s="64" t="s">
        <v>123</v>
      </c>
      <c r="F30" s="64" t="s">
        <v>124</v>
      </c>
      <c r="G30" s="64" t="s">
        <v>125</v>
      </c>
      <c r="H30" s="64" t="s">
        <v>126</v>
      </c>
      <c r="I30" s="65" t="s">
        <v>127</v>
      </c>
      <c r="J30" s="66">
        <v>0.8</v>
      </c>
      <c r="K30" s="66">
        <v>0.85</v>
      </c>
      <c r="L30" s="66">
        <v>0.9</v>
      </c>
      <c r="M30" s="373">
        <v>1</v>
      </c>
      <c r="N30" s="67" t="s">
        <v>128</v>
      </c>
      <c r="O30" s="67" t="s">
        <v>129</v>
      </c>
      <c r="P30" s="67" t="s">
        <v>130</v>
      </c>
      <c r="Q30" s="40"/>
      <c r="R30" s="68" t="s">
        <v>131</v>
      </c>
      <c r="S30" s="40"/>
      <c r="T30" s="40"/>
      <c r="U30" s="40"/>
      <c r="V30" s="40"/>
      <c r="W30" s="40"/>
      <c r="X30" s="40"/>
      <c r="Y30" s="40"/>
      <c r="Z30" s="40"/>
    </row>
    <row r="31" spans="1:26" ht="75.75" hidden="1" customHeight="1" x14ac:dyDescent="0.25">
      <c r="A31" s="40"/>
      <c r="B31" s="435"/>
      <c r="C31" s="40"/>
      <c r="D31" s="67"/>
      <c r="E31" s="64"/>
      <c r="F31" s="64"/>
      <c r="G31" s="64"/>
      <c r="H31" s="64"/>
      <c r="I31" s="65"/>
      <c r="J31" s="66"/>
      <c r="K31" s="66"/>
      <c r="L31" s="66"/>
      <c r="M31" s="66"/>
      <c r="N31" s="67"/>
      <c r="O31" s="67"/>
      <c r="P31" s="67"/>
      <c r="Q31" s="40"/>
      <c r="R31" s="68"/>
      <c r="S31" s="40"/>
      <c r="T31" s="40"/>
      <c r="U31" s="40"/>
      <c r="V31" s="40"/>
      <c r="W31" s="40"/>
      <c r="X31" s="40"/>
      <c r="Y31" s="40"/>
      <c r="Z31" s="40"/>
    </row>
    <row r="32" spans="1:26" ht="0.75" customHeight="1" x14ac:dyDescent="0.25">
      <c r="A32" s="40"/>
      <c r="B32" s="436"/>
      <c r="C32" s="40"/>
      <c r="D32" s="67"/>
      <c r="E32" s="64"/>
      <c r="F32" s="64"/>
      <c r="G32" s="64"/>
      <c r="H32" s="64"/>
      <c r="I32" s="65"/>
      <c r="J32" s="66"/>
      <c r="K32" s="69"/>
      <c r="L32" s="69"/>
      <c r="M32" s="66"/>
      <c r="N32" s="67"/>
      <c r="O32" s="67"/>
      <c r="P32" s="67"/>
      <c r="Q32" s="40"/>
      <c r="R32" s="68"/>
      <c r="S32" s="40"/>
      <c r="T32" s="40"/>
      <c r="U32" s="40"/>
      <c r="V32" s="40"/>
      <c r="W32" s="40"/>
      <c r="X32" s="40"/>
      <c r="Y32" s="40"/>
      <c r="Z32" s="40"/>
    </row>
    <row r="33" spans="1:26" ht="21.75" customHeight="1" x14ac:dyDescent="0.3">
      <c r="A33" s="38"/>
      <c r="B33" s="70"/>
      <c r="C33" s="38"/>
      <c r="D33" s="71"/>
      <c r="E33" s="38"/>
      <c r="F33" s="72"/>
      <c r="G33" s="38"/>
      <c r="H33" s="38"/>
      <c r="I33" s="38"/>
      <c r="J33" s="38"/>
      <c r="K33" s="38"/>
      <c r="L33" s="38"/>
      <c r="M33" s="38"/>
      <c r="N33" s="38"/>
      <c r="O33" s="38"/>
      <c r="P33" s="38"/>
      <c r="Q33" s="38"/>
      <c r="R33" s="38"/>
      <c r="S33" s="38"/>
      <c r="T33" s="38"/>
      <c r="U33" s="38"/>
      <c r="V33" s="38"/>
      <c r="W33" s="38"/>
      <c r="X33" s="38"/>
      <c r="Y33" s="38"/>
      <c r="Z33" s="38"/>
    </row>
    <row r="34" spans="1:26" ht="21.75" customHeight="1" x14ac:dyDescent="0.3">
      <c r="A34" s="38"/>
      <c r="B34" s="70"/>
      <c r="C34" s="38"/>
      <c r="D34" s="465" t="s">
        <v>132</v>
      </c>
      <c r="E34" s="415"/>
      <c r="F34" s="415"/>
      <c r="G34" s="415"/>
      <c r="H34" s="415"/>
      <c r="I34" s="415"/>
      <c r="J34" s="415"/>
      <c r="K34" s="415"/>
      <c r="L34" s="415"/>
      <c r="M34" s="415"/>
      <c r="N34" s="415"/>
      <c r="O34" s="415"/>
      <c r="P34" s="416"/>
      <c r="Q34" s="38"/>
      <c r="R34" s="38"/>
      <c r="S34" s="38"/>
      <c r="T34" s="38"/>
      <c r="U34" s="38"/>
      <c r="V34" s="38"/>
      <c r="W34" s="38"/>
      <c r="X34" s="38"/>
      <c r="Y34" s="38"/>
      <c r="Z34" s="38"/>
    </row>
    <row r="35" spans="1:26" ht="21.75" customHeight="1" x14ac:dyDescent="0.3">
      <c r="A35" s="38"/>
      <c r="B35" s="472" t="s">
        <v>133</v>
      </c>
      <c r="C35" s="38"/>
      <c r="D35" s="464" t="s">
        <v>134</v>
      </c>
      <c r="E35" s="421" t="s">
        <v>109</v>
      </c>
      <c r="F35" s="415"/>
      <c r="G35" s="415"/>
      <c r="H35" s="415"/>
      <c r="I35" s="415"/>
      <c r="J35" s="415"/>
      <c r="K35" s="415"/>
      <c r="L35" s="415"/>
      <c r="M35" s="416"/>
      <c r="N35" s="464" t="s">
        <v>110</v>
      </c>
      <c r="O35" s="464" t="s">
        <v>111</v>
      </c>
      <c r="P35" s="464" t="s">
        <v>1219</v>
      </c>
      <c r="Q35" s="38"/>
      <c r="R35" s="38"/>
      <c r="S35" s="38"/>
      <c r="T35" s="38"/>
      <c r="U35" s="38"/>
      <c r="V35" s="38"/>
      <c r="W35" s="38"/>
      <c r="X35" s="38"/>
      <c r="Y35" s="38"/>
      <c r="Z35" s="38"/>
    </row>
    <row r="36" spans="1:26" ht="102.75" customHeight="1" x14ac:dyDescent="0.3">
      <c r="A36" s="38"/>
      <c r="B36" s="435"/>
      <c r="C36" s="38"/>
      <c r="D36" s="436"/>
      <c r="E36" s="54" t="s">
        <v>135</v>
      </c>
      <c r="F36" s="44" t="s">
        <v>114</v>
      </c>
      <c r="G36" s="54" t="s">
        <v>115</v>
      </c>
      <c r="H36" s="54" t="s">
        <v>116</v>
      </c>
      <c r="I36" s="54" t="s">
        <v>117</v>
      </c>
      <c r="J36" s="54" t="s">
        <v>118</v>
      </c>
      <c r="K36" s="54" t="s">
        <v>119</v>
      </c>
      <c r="L36" s="54" t="s">
        <v>120</v>
      </c>
      <c r="M36" s="44" t="s">
        <v>121</v>
      </c>
      <c r="N36" s="436"/>
      <c r="O36" s="436"/>
      <c r="P36" s="436"/>
      <c r="Q36" s="38"/>
      <c r="R36" s="38"/>
      <c r="S36" s="38"/>
      <c r="T36" s="38"/>
      <c r="U36" s="38"/>
      <c r="V36" s="38"/>
      <c r="W36" s="38"/>
      <c r="X36" s="38"/>
      <c r="Y36" s="38"/>
      <c r="Z36" s="38"/>
    </row>
    <row r="37" spans="1:26" ht="148.5" x14ac:dyDescent="0.3">
      <c r="A37" s="38"/>
      <c r="B37" s="435"/>
      <c r="C37" s="38"/>
      <c r="D37" s="474" t="s">
        <v>136</v>
      </c>
      <c r="E37" s="64" t="s">
        <v>137</v>
      </c>
      <c r="F37" s="64" t="s">
        <v>138</v>
      </c>
      <c r="G37" s="64" t="s">
        <v>125</v>
      </c>
      <c r="H37" s="64" t="s">
        <v>139</v>
      </c>
      <c r="I37" s="386">
        <v>0.76249999999999996</v>
      </c>
      <c r="J37" s="66">
        <v>0.82</v>
      </c>
      <c r="K37" s="66">
        <v>0.82</v>
      </c>
      <c r="L37" s="66">
        <v>0.83</v>
      </c>
      <c r="M37" s="372">
        <v>0.83</v>
      </c>
      <c r="N37" s="67" t="s">
        <v>140</v>
      </c>
      <c r="O37" s="67" t="s">
        <v>129</v>
      </c>
      <c r="P37" s="67" t="s">
        <v>130</v>
      </c>
      <c r="Q37" s="38"/>
      <c r="R37" s="38"/>
      <c r="S37" s="38"/>
      <c r="T37" s="38"/>
      <c r="U37" s="38"/>
      <c r="V37" s="38"/>
      <c r="W37" s="38"/>
      <c r="X37" s="38"/>
      <c r="Y37" s="38"/>
      <c r="Z37" s="38"/>
    </row>
    <row r="38" spans="1:26" ht="33.75" hidden="1" customHeight="1" x14ac:dyDescent="0.3">
      <c r="A38" s="38"/>
      <c r="B38" s="435"/>
      <c r="C38" s="38"/>
      <c r="D38" s="475"/>
      <c r="E38" s="64"/>
      <c r="F38" s="64"/>
      <c r="G38" s="64"/>
      <c r="H38" s="64"/>
      <c r="I38" s="65"/>
      <c r="J38" s="66"/>
      <c r="K38" s="66"/>
      <c r="L38" s="66"/>
      <c r="M38" s="66"/>
      <c r="N38" s="67"/>
      <c r="O38" s="67"/>
      <c r="P38" s="67"/>
      <c r="Q38" s="38"/>
      <c r="R38" s="38"/>
      <c r="S38" s="38"/>
      <c r="T38" s="38"/>
      <c r="U38" s="38"/>
      <c r="V38" s="38"/>
      <c r="W38" s="38"/>
      <c r="X38" s="38"/>
      <c r="Y38" s="38"/>
      <c r="Z38" s="38"/>
    </row>
    <row r="39" spans="1:26" ht="33.75" hidden="1" customHeight="1" x14ac:dyDescent="0.3">
      <c r="A39" s="38"/>
      <c r="B39" s="435"/>
      <c r="C39" s="38"/>
      <c r="D39" s="475"/>
      <c r="E39" s="73"/>
      <c r="F39" s="74"/>
      <c r="G39" s="73"/>
      <c r="H39" s="73"/>
      <c r="I39" s="73"/>
      <c r="J39" s="73"/>
      <c r="K39" s="73"/>
      <c r="L39" s="73"/>
      <c r="M39" s="73"/>
      <c r="N39" s="73"/>
      <c r="O39" s="73"/>
      <c r="P39" s="73"/>
      <c r="Q39" s="38"/>
      <c r="R39" s="38"/>
      <c r="S39" s="38"/>
      <c r="T39" s="38"/>
      <c r="U39" s="38"/>
      <c r="V39" s="38"/>
      <c r="W39" s="38"/>
      <c r="X39" s="38"/>
      <c r="Y39" s="38"/>
      <c r="Z39" s="38"/>
    </row>
    <row r="40" spans="1:26" ht="0.75" customHeight="1" x14ac:dyDescent="0.3">
      <c r="A40" s="38"/>
      <c r="B40" s="436"/>
      <c r="C40" s="38"/>
      <c r="D40" s="476"/>
      <c r="E40" s="73"/>
      <c r="F40" s="74"/>
      <c r="G40" s="73"/>
      <c r="H40" s="73"/>
      <c r="I40" s="73"/>
      <c r="J40" s="73"/>
      <c r="K40" s="73"/>
      <c r="L40" s="73"/>
      <c r="M40" s="73"/>
      <c r="N40" s="73"/>
      <c r="O40" s="73"/>
      <c r="P40" s="73"/>
      <c r="Q40" s="38"/>
      <c r="R40" s="38"/>
      <c r="S40" s="38"/>
      <c r="T40" s="38"/>
      <c r="U40" s="38"/>
      <c r="V40" s="38"/>
      <c r="W40" s="38"/>
      <c r="X40" s="38"/>
      <c r="Y40" s="38"/>
      <c r="Z40" s="38"/>
    </row>
    <row r="41" spans="1:26" ht="33.75" customHeight="1" x14ac:dyDescent="0.3">
      <c r="A41" s="38"/>
      <c r="B41" s="70"/>
      <c r="C41" s="38"/>
      <c r="D41" s="71"/>
      <c r="E41" s="38"/>
      <c r="F41" s="72"/>
      <c r="G41" s="38"/>
      <c r="H41" s="38"/>
      <c r="I41" s="38"/>
      <c r="J41" s="38"/>
      <c r="K41" s="38"/>
      <c r="L41" s="38"/>
      <c r="M41" s="38"/>
      <c r="N41" s="38"/>
      <c r="O41" s="38"/>
      <c r="P41" s="38"/>
      <c r="Q41" s="38"/>
      <c r="R41" s="38"/>
      <c r="S41" s="38"/>
      <c r="T41" s="38"/>
      <c r="U41" s="38"/>
      <c r="V41" s="38"/>
      <c r="W41" s="38"/>
      <c r="X41" s="38"/>
      <c r="Y41" s="38"/>
      <c r="Z41" s="38"/>
    </row>
    <row r="42" spans="1:26" ht="31.5" customHeight="1" x14ac:dyDescent="0.3">
      <c r="A42" s="38"/>
      <c r="B42" s="70"/>
      <c r="C42" s="38"/>
      <c r="D42" s="465" t="s">
        <v>141</v>
      </c>
      <c r="E42" s="415"/>
      <c r="F42" s="415"/>
      <c r="G42" s="415"/>
      <c r="H42" s="415"/>
      <c r="I42" s="415"/>
      <c r="J42" s="415"/>
      <c r="K42" s="415"/>
      <c r="L42" s="415"/>
      <c r="M42" s="415"/>
      <c r="N42" s="415"/>
      <c r="O42" s="415"/>
      <c r="P42" s="416"/>
      <c r="Q42" s="38"/>
      <c r="R42" s="38"/>
      <c r="S42" s="38"/>
      <c r="T42" s="38"/>
      <c r="U42" s="38"/>
      <c r="V42" s="38"/>
      <c r="W42" s="38"/>
      <c r="X42" s="38"/>
      <c r="Y42" s="38"/>
      <c r="Z42" s="38"/>
    </row>
    <row r="43" spans="1:26" ht="21.75" customHeight="1" x14ac:dyDescent="0.3">
      <c r="A43" s="38"/>
      <c r="B43" s="472" t="s">
        <v>142</v>
      </c>
      <c r="C43" s="38"/>
      <c r="D43" s="464" t="s">
        <v>143</v>
      </c>
      <c r="E43" s="421" t="s">
        <v>109</v>
      </c>
      <c r="F43" s="415"/>
      <c r="G43" s="415"/>
      <c r="H43" s="415"/>
      <c r="I43" s="415"/>
      <c r="J43" s="415"/>
      <c r="K43" s="415"/>
      <c r="L43" s="415"/>
      <c r="M43" s="416"/>
      <c r="N43" s="464" t="s">
        <v>110</v>
      </c>
      <c r="O43" s="464" t="s">
        <v>111</v>
      </c>
      <c r="P43" s="464" t="s">
        <v>144</v>
      </c>
      <c r="Q43" s="38"/>
      <c r="R43" s="38"/>
      <c r="S43" s="38"/>
      <c r="T43" s="38"/>
      <c r="U43" s="38"/>
      <c r="V43" s="38"/>
      <c r="W43" s="38"/>
      <c r="X43" s="38"/>
      <c r="Y43" s="38"/>
      <c r="Z43" s="38"/>
    </row>
    <row r="44" spans="1:26" ht="109.5" customHeight="1" x14ac:dyDescent="0.3">
      <c r="A44" s="38"/>
      <c r="B44" s="435"/>
      <c r="C44" s="38"/>
      <c r="D44" s="436"/>
      <c r="E44" s="54" t="s">
        <v>145</v>
      </c>
      <c r="F44" s="44" t="s">
        <v>114</v>
      </c>
      <c r="G44" s="54" t="s">
        <v>115</v>
      </c>
      <c r="H44" s="54" t="s">
        <v>116</v>
      </c>
      <c r="I44" s="54" t="s">
        <v>117</v>
      </c>
      <c r="J44" s="54" t="s">
        <v>118</v>
      </c>
      <c r="K44" s="54" t="s">
        <v>119</v>
      </c>
      <c r="L44" s="54" t="s">
        <v>120</v>
      </c>
      <c r="M44" s="44" t="s">
        <v>121</v>
      </c>
      <c r="N44" s="436"/>
      <c r="O44" s="436"/>
      <c r="P44" s="436"/>
      <c r="Q44" s="38"/>
      <c r="R44" s="38"/>
      <c r="S44" s="38"/>
      <c r="T44" s="38"/>
      <c r="U44" s="38"/>
      <c r="V44" s="38"/>
      <c r="W44" s="38"/>
      <c r="X44" s="38"/>
      <c r="Y44" s="38"/>
      <c r="Z44" s="38"/>
    </row>
    <row r="45" spans="1:26" ht="70.5" customHeight="1" x14ac:dyDescent="0.3">
      <c r="A45" s="38"/>
      <c r="B45" s="435"/>
      <c r="C45" s="38"/>
      <c r="D45" s="477" t="s">
        <v>16</v>
      </c>
      <c r="E45" s="75" t="s">
        <v>146</v>
      </c>
      <c r="F45" s="75" t="s">
        <v>147</v>
      </c>
      <c r="G45" s="75" t="s">
        <v>148</v>
      </c>
      <c r="H45" s="75" t="s">
        <v>149</v>
      </c>
      <c r="I45" s="75">
        <v>11</v>
      </c>
      <c r="J45" s="75">
        <v>11</v>
      </c>
      <c r="K45" s="75">
        <v>11</v>
      </c>
      <c r="L45" s="75">
        <v>11</v>
      </c>
      <c r="M45" s="75">
        <v>11</v>
      </c>
      <c r="N45" s="75" t="s">
        <v>150</v>
      </c>
      <c r="O45" s="75" t="s">
        <v>151</v>
      </c>
      <c r="P45" s="75" t="s">
        <v>152</v>
      </c>
      <c r="Q45" s="38"/>
      <c r="R45" s="38"/>
      <c r="S45" s="38"/>
      <c r="T45" s="38"/>
      <c r="U45" s="38"/>
      <c r="V45" s="38"/>
      <c r="W45" s="38"/>
      <c r="X45" s="38"/>
      <c r="Y45" s="38"/>
      <c r="Z45" s="38"/>
    </row>
    <row r="46" spans="1:26" ht="62.25" customHeight="1" x14ac:dyDescent="0.3">
      <c r="A46" s="38"/>
      <c r="B46" s="435"/>
      <c r="C46" s="38"/>
      <c r="D46" s="436"/>
      <c r="E46" s="75" t="s">
        <v>153</v>
      </c>
      <c r="F46" s="75" t="s">
        <v>154</v>
      </c>
      <c r="G46" s="75" t="s">
        <v>125</v>
      </c>
      <c r="H46" s="75" t="s">
        <v>155</v>
      </c>
      <c r="I46" s="75">
        <v>47.2</v>
      </c>
      <c r="J46" s="75">
        <v>47</v>
      </c>
      <c r="K46" s="75">
        <v>48</v>
      </c>
      <c r="L46" s="75">
        <v>49</v>
      </c>
      <c r="M46" s="75">
        <v>50</v>
      </c>
      <c r="N46" s="75" t="s">
        <v>150</v>
      </c>
      <c r="O46" s="75" t="s">
        <v>151</v>
      </c>
      <c r="P46" s="75" t="s">
        <v>152</v>
      </c>
      <c r="Q46" s="38"/>
      <c r="R46" s="38"/>
      <c r="S46" s="38"/>
      <c r="T46" s="38"/>
      <c r="U46" s="38"/>
      <c r="V46" s="38"/>
      <c r="W46" s="38"/>
      <c r="X46" s="38"/>
      <c r="Y46" s="38"/>
      <c r="Z46" s="38"/>
    </row>
    <row r="47" spans="1:26" ht="48" hidden="1" customHeight="1" x14ac:dyDescent="0.3">
      <c r="A47" s="38"/>
      <c r="B47" s="435"/>
      <c r="C47" s="38"/>
      <c r="D47" s="76"/>
      <c r="E47" s="76"/>
      <c r="F47" s="77"/>
      <c r="G47" s="76"/>
      <c r="H47" s="76"/>
      <c r="I47" s="76"/>
      <c r="J47" s="76"/>
      <c r="K47" s="76"/>
      <c r="L47" s="76"/>
      <c r="M47" s="77"/>
      <c r="N47" s="76"/>
      <c r="O47" s="78"/>
      <c r="P47" s="79"/>
      <c r="Q47" s="38"/>
      <c r="R47" s="38"/>
      <c r="S47" s="38"/>
      <c r="T47" s="38"/>
      <c r="U47" s="38"/>
      <c r="V47" s="38"/>
      <c r="W47" s="38"/>
      <c r="X47" s="38"/>
      <c r="Y47" s="38"/>
      <c r="Z47" s="38"/>
    </row>
    <row r="48" spans="1:26" ht="0.75" customHeight="1" x14ac:dyDescent="0.3">
      <c r="A48" s="38"/>
      <c r="B48" s="436"/>
      <c r="C48" s="38"/>
      <c r="D48" s="80"/>
      <c r="E48" s="67"/>
      <c r="F48" s="67"/>
      <c r="G48" s="67"/>
      <c r="H48" s="67"/>
      <c r="I48" s="81"/>
      <c r="J48" s="65"/>
      <c r="K48" s="65"/>
      <c r="L48" s="65"/>
      <c r="M48" s="65"/>
      <c r="N48" s="67"/>
      <c r="O48" s="67"/>
      <c r="P48" s="67"/>
      <c r="Q48" s="38"/>
      <c r="R48" s="38"/>
      <c r="S48" s="38"/>
      <c r="T48" s="38"/>
      <c r="U48" s="38"/>
      <c r="V48" s="38"/>
      <c r="W48" s="38"/>
      <c r="X48" s="38"/>
      <c r="Y48" s="38"/>
      <c r="Z48" s="38"/>
    </row>
    <row r="49" spans="1:26" ht="21.75" customHeight="1" x14ac:dyDescent="0.3">
      <c r="A49" s="38"/>
      <c r="B49" s="70"/>
      <c r="C49" s="38"/>
      <c r="D49" s="59"/>
      <c r="E49" s="38"/>
      <c r="F49" s="72"/>
      <c r="G49" s="38"/>
      <c r="H49" s="38"/>
      <c r="I49" s="38"/>
      <c r="J49" s="38"/>
      <c r="K49" s="38"/>
      <c r="L49" s="38"/>
      <c r="M49" s="38"/>
      <c r="N49" s="38"/>
      <c r="O49" s="38"/>
      <c r="P49" s="38"/>
      <c r="Q49" s="38"/>
      <c r="R49" s="38"/>
      <c r="S49" s="38"/>
      <c r="T49" s="38"/>
      <c r="U49" s="38"/>
      <c r="V49" s="38"/>
      <c r="W49" s="38"/>
      <c r="X49" s="38"/>
      <c r="Y49" s="38"/>
      <c r="Z49" s="38"/>
    </row>
    <row r="50" spans="1:26" ht="32.25" customHeight="1" x14ac:dyDescent="0.3">
      <c r="A50" s="38"/>
      <c r="B50" s="43"/>
      <c r="C50" s="38"/>
      <c r="D50" s="466" t="s">
        <v>156</v>
      </c>
      <c r="E50" s="415"/>
      <c r="F50" s="415"/>
      <c r="G50" s="415"/>
      <c r="H50" s="415"/>
      <c r="I50" s="415"/>
      <c r="J50" s="415"/>
      <c r="K50" s="415"/>
      <c r="L50" s="415"/>
      <c r="M50" s="415"/>
      <c r="N50" s="415"/>
      <c r="O50" s="415"/>
      <c r="P50" s="416"/>
      <c r="Q50" s="57"/>
      <c r="R50" s="57"/>
      <c r="S50" s="38"/>
      <c r="T50" s="38"/>
      <c r="U50" s="38"/>
      <c r="V50" s="38"/>
      <c r="W50" s="38"/>
      <c r="X50" s="38"/>
      <c r="Y50" s="38"/>
      <c r="Z50" s="38"/>
    </row>
    <row r="51" spans="1:26" ht="17.25" customHeight="1" x14ac:dyDescent="0.3">
      <c r="A51" s="38"/>
      <c r="B51" s="472" t="s">
        <v>157</v>
      </c>
      <c r="C51" s="38"/>
      <c r="D51" s="464" t="s">
        <v>158</v>
      </c>
      <c r="E51" s="464" t="s">
        <v>159</v>
      </c>
      <c r="F51" s="421" t="s">
        <v>109</v>
      </c>
      <c r="G51" s="415"/>
      <c r="H51" s="415"/>
      <c r="I51" s="415"/>
      <c r="J51" s="415"/>
      <c r="K51" s="415"/>
      <c r="L51" s="415"/>
      <c r="M51" s="422"/>
      <c r="N51" s="462" t="s">
        <v>110</v>
      </c>
      <c r="O51" s="464" t="s">
        <v>111</v>
      </c>
      <c r="P51" s="464" t="s">
        <v>160</v>
      </c>
      <c r="Q51" s="38"/>
      <c r="R51" s="38"/>
      <c r="S51" s="38"/>
      <c r="T51" s="38"/>
      <c r="U51" s="38"/>
      <c r="V51" s="38"/>
      <c r="W51" s="38"/>
      <c r="X51" s="38"/>
      <c r="Y51" s="38"/>
      <c r="Z51" s="38"/>
    </row>
    <row r="52" spans="1:26" ht="105.75" customHeight="1" x14ac:dyDescent="0.3">
      <c r="A52" s="38"/>
      <c r="B52" s="435"/>
      <c r="C52" s="38"/>
      <c r="D52" s="436"/>
      <c r="E52" s="436"/>
      <c r="F52" s="82" t="s">
        <v>161</v>
      </c>
      <c r="G52" s="82" t="s">
        <v>114</v>
      </c>
      <c r="H52" s="82" t="s">
        <v>115</v>
      </c>
      <c r="I52" s="82" t="s">
        <v>116</v>
      </c>
      <c r="J52" s="54" t="s">
        <v>118</v>
      </c>
      <c r="K52" s="54" t="s">
        <v>119</v>
      </c>
      <c r="L52" s="54" t="s">
        <v>120</v>
      </c>
      <c r="M52" s="54" t="s">
        <v>121</v>
      </c>
      <c r="N52" s="463"/>
      <c r="O52" s="451"/>
      <c r="P52" s="451"/>
      <c r="Q52" s="38"/>
      <c r="R52" s="38"/>
      <c r="S52" s="38"/>
      <c r="T52" s="38"/>
      <c r="U52" s="38"/>
      <c r="V52" s="38"/>
      <c r="W52" s="38"/>
      <c r="X52" s="38"/>
      <c r="Y52" s="38"/>
      <c r="Z52" s="38"/>
    </row>
    <row r="53" spans="1:26" ht="49.5" x14ac:dyDescent="0.3">
      <c r="A53" s="38"/>
      <c r="B53" s="435"/>
      <c r="C53" s="38"/>
      <c r="D53" s="83" t="str">
        <f t="shared" ref="D53:D57" si="0">H17</f>
        <v>Implementar una estrategia de masificación cultural y artística para la Comunidad Universitaria.</v>
      </c>
      <c r="E53" s="387" t="s">
        <v>1232</v>
      </c>
      <c r="F53" s="67" t="s">
        <v>162</v>
      </c>
      <c r="G53" s="67" t="s">
        <v>163</v>
      </c>
      <c r="H53" s="67" t="s">
        <v>164</v>
      </c>
      <c r="I53" s="67" t="s">
        <v>165</v>
      </c>
      <c r="J53" s="84">
        <v>1</v>
      </c>
      <c r="K53" s="84">
        <v>1</v>
      </c>
      <c r="L53" s="84">
        <v>1</v>
      </c>
      <c r="M53" s="85">
        <v>1</v>
      </c>
      <c r="N53" s="86" t="s">
        <v>166</v>
      </c>
      <c r="O53" s="67" t="s">
        <v>151</v>
      </c>
      <c r="P53" s="67" t="s">
        <v>167</v>
      </c>
      <c r="Q53" s="38"/>
      <c r="R53" s="38"/>
      <c r="S53" s="38"/>
      <c r="T53" s="38"/>
      <c r="U53" s="38"/>
      <c r="V53" s="38"/>
      <c r="W53" s="38"/>
      <c r="X53" s="38"/>
      <c r="Y53" s="38"/>
      <c r="Z53" s="38"/>
    </row>
    <row r="54" spans="1:26" ht="49.5" x14ac:dyDescent="0.3">
      <c r="A54" s="38"/>
      <c r="B54" s="435"/>
      <c r="C54" s="38"/>
      <c r="D54" s="83" t="str">
        <f t="shared" si="0"/>
        <v>Transversalizar la Estrategia de Formación para el Desarrollo Humano en la Comunidad Universitaria</v>
      </c>
      <c r="E54" s="387" t="s">
        <v>1233</v>
      </c>
      <c r="F54" s="67" t="s">
        <v>168</v>
      </c>
      <c r="G54" s="67" t="s">
        <v>169</v>
      </c>
      <c r="H54" s="67" t="s">
        <v>164</v>
      </c>
      <c r="I54" s="67" t="s">
        <v>165</v>
      </c>
      <c r="J54" s="84">
        <v>1</v>
      </c>
      <c r="K54" s="84">
        <v>1</v>
      </c>
      <c r="L54" s="84">
        <v>1</v>
      </c>
      <c r="M54" s="85">
        <v>1</v>
      </c>
      <c r="N54" s="86" t="s">
        <v>166</v>
      </c>
      <c r="O54" s="67" t="s">
        <v>151</v>
      </c>
      <c r="P54" s="67" t="s">
        <v>167</v>
      </c>
      <c r="Q54" s="38"/>
      <c r="R54" s="38"/>
      <c r="S54" s="38"/>
      <c r="T54" s="38"/>
      <c r="U54" s="38"/>
      <c r="V54" s="38"/>
      <c r="W54" s="38"/>
      <c r="X54" s="38"/>
      <c r="Y54" s="38"/>
      <c r="Z54" s="38"/>
    </row>
    <row r="55" spans="1:26" ht="66" x14ac:dyDescent="0.3">
      <c r="A55" s="38"/>
      <c r="B55" s="435"/>
      <c r="C55" s="38"/>
      <c r="D55" s="83" t="str">
        <f t="shared" si="0"/>
        <v>Implementar un modelo consolidado y validado de Deporte Universitario, con todos los actores sociales de la Universidad implicados con el sector.</v>
      </c>
      <c r="E55" s="387" t="s">
        <v>1234</v>
      </c>
      <c r="F55" s="67" t="s">
        <v>170</v>
      </c>
      <c r="G55" s="67" t="s">
        <v>171</v>
      </c>
      <c r="H55" s="67" t="s">
        <v>164</v>
      </c>
      <c r="I55" s="67" t="s">
        <v>165</v>
      </c>
      <c r="J55" s="84">
        <v>1</v>
      </c>
      <c r="K55" s="84">
        <v>1</v>
      </c>
      <c r="L55" s="84">
        <v>1</v>
      </c>
      <c r="M55" s="85">
        <v>1</v>
      </c>
      <c r="N55" s="86" t="s">
        <v>172</v>
      </c>
      <c r="O55" s="67" t="s">
        <v>151</v>
      </c>
      <c r="P55" s="67" t="s">
        <v>173</v>
      </c>
      <c r="Q55" s="38"/>
      <c r="R55" s="38"/>
      <c r="S55" s="38"/>
      <c r="T55" s="38"/>
      <c r="U55" s="38"/>
      <c r="V55" s="38"/>
      <c r="W55" s="38"/>
      <c r="X55" s="38"/>
      <c r="Y55" s="38"/>
      <c r="Z55" s="38"/>
    </row>
    <row r="56" spans="1:26" ht="15.75" hidden="1" customHeight="1" x14ac:dyDescent="0.3">
      <c r="A56" s="38"/>
      <c r="B56" s="435"/>
      <c r="C56" s="38"/>
      <c r="D56" s="83">
        <f t="shared" si="0"/>
        <v>0</v>
      </c>
      <c r="E56" s="80"/>
      <c r="F56" s="67"/>
      <c r="G56" s="67"/>
      <c r="H56" s="67"/>
      <c r="I56" s="67"/>
      <c r="J56" s="84"/>
      <c r="K56" s="84"/>
      <c r="L56" s="84"/>
      <c r="M56" s="85"/>
      <c r="N56" s="87"/>
      <c r="O56" s="67"/>
      <c r="P56" s="75"/>
      <c r="Q56" s="38"/>
      <c r="R56" s="38"/>
      <c r="S56" s="38"/>
      <c r="T56" s="38"/>
      <c r="U56" s="38"/>
      <c r="V56" s="38"/>
      <c r="W56" s="38"/>
      <c r="X56" s="38"/>
      <c r="Y56" s="38"/>
      <c r="Z56" s="38"/>
    </row>
    <row r="57" spans="1:26" ht="0.75" customHeight="1" x14ac:dyDescent="0.3">
      <c r="A57" s="38"/>
      <c r="B57" s="436"/>
      <c r="C57" s="38"/>
      <c r="D57" s="88">
        <f t="shared" si="0"/>
        <v>0</v>
      </c>
      <c r="E57" s="80"/>
      <c r="F57" s="67"/>
      <c r="G57" s="67"/>
      <c r="H57" s="67"/>
      <c r="I57" s="67"/>
      <c r="J57" s="84"/>
      <c r="K57" s="84"/>
      <c r="L57" s="84"/>
      <c r="M57" s="85"/>
      <c r="N57" s="87"/>
      <c r="O57" s="67"/>
      <c r="P57" s="75"/>
      <c r="Q57" s="38"/>
      <c r="R57" s="38"/>
      <c r="S57" s="38"/>
      <c r="T57" s="38"/>
      <c r="U57" s="38"/>
      <c r="V57" s="38"/>
      <c r="W57" s="38"/>
      <c r="X57" s="38"/>
      <c r="Y57" s="38"/>
      <c r="Z57" s="38"/>
    </row>
    <row r="58" spans="1:26" ht="15.75" customHeight="1" x14ac:dyDescent="0.3">
      <c r="A58" s="38"/>
      <c r="B58" s="70"/>
      <c r="C58" s="38"/>
      <c r="D58" s="51"/>
      <c r="E58" s="38"/>
      <c r="F58" s="38"/>
      <c r="G58" s="38"/>
      <c r="H58" s="38"/>
      <c r="I58" s="38"/>
      <c r="J58" s="38"/>
      <c r="K58" s="38"/>
      <c r="L58" s="38"/>
      <c r="M58" s="38"/>
      <c r="N58" s="38"/>
      <c r="O58" s="38"/>
      <c r="P58" s="38"/>
      <c r="Q58" s="38"/>
      <c r="R58" s="38"/>
      <c r="S58" s="38"/>
      <c r="T58" s="38"/>
      <c r="U58" s="38"/>
      <c r="V58" s="38"/>
      <c r="W58" s="38"/>
      <c r="X58" s="38"/>
      <c r="Y58" s="38"/>
      <c r="Z58" s="38"/>
    </row>
    <row r="59" spans="1:26" ht="35.25" customHeight="1" x14ac:dyDescent="0.3">
      <c r="A59" s="38"/>
      <c r="B59" s="43"/>
      <c r="C59" s="38"/>
      <c r="D59" s="478" t="s">
        <v>174</v>
      </c>
      <c r="E59" s="415"/>
      <c r="F59" s="415"/>
      <c r="G59" s="415"/>
      <c r="H59" s="415"/>
      <c r="I59" s="416"/>
      <c r="J59" s="89"/>
      <c r="K59" s="89"/>
      <c r="L59" s="89"/>
      <c r="M59" s="90"/>
      <c r="N59" s="38"/>
      <c r="O59" s="38"/>
      <c r="P59" s="38"/>
      <c r="Q59" s="38"/>
      <c r="R59" s="38"/>
      <c r="S59" s="38"/>
      <c r="T59" s="38"/>
      <c r="U59" s="38"/>
      <c r="V59" s="38"/>
      <c r="W59" s="38"/>
      <c r="X59" s="38"/>
      <c r="Y59" s="38"/>
      <c r="Z59" s="38"/>
    </row>
    <row r="60" spans="1:26" ht="23.25" customHeight="1" x14ac:dyDescent="0.3">
      <c r="A60" s="38"/>
      <c r="B60" s="473" t="s">
        <v>175</v>
      </c>
      <c r="C60" s="38"/>
      <c r="D60" s="468" t="str">
        <f>CONCATENATE("Actividades para ",E53)</f>
        <v>Actividades para Plan operativo 1. Practicas culturales de la comunidad universitaria, como habito y estilo de vida</v>
      </c>
      <c r="E60" s="469"/>
      <c r="F60" s="470"/>
      <c r="G60" s="82" t="s">
        <v>176</v>
      </c>
      <c r="H60" s="82" t="s">
        <v>177</v>
      </c>
      <c r="I60" s="91" t="s">
        <v>178</v>
      </c>
      <c r="J60" s="38"/>
      <c r="K60" s="38"/>
      <c r="L60" s="38"/>
      <c r="M60" s="38"/>
      <c r="N60" s="38"/>
      <c r="O60" s="38"/>
      <c r="P60" s="38"/>
      <c r="Q60" s="38"/>
      <c r="R60" s="38"/>
      <c r="S60" s="38"/>
      <c r="T60" s="38"/>
      <c r="U60" s="38"/>
      <c r="V60" s="38"/>
      <c r="W60" s="38"/>
      <c r="X60" s="38"/>
      <c r="Y60" s="38"/>
      <c r="Z60" s="38"/>
    </row>
    <row r="61" spans="1:26" ht="33" customHeight="1" x14ac:dyDescent="0.3">
      <c r="A61" s="57"/>
      <c r="B61" s="435"/>
      <c r="C61" s="57"/>
      <c r="D61" s="92">
        <v>1.1000000000000001</v>
      </c>
      <c r="E61" s="467" t="s">
        <v>1220</v>
      </c>
      <c r="F61" s="416"/>
      <c r="G61" s="93">
        <v>45691</v>
      </c>
      <c r="H61" s="93">
        <v>46003</v>
      </c>
      <c r="I61" s="94" t="s">
        <v>179</v>
      </c>
      <c r="J61" s="57"/>
      <c r="K61" s="57"/>
      <c r="L61" s="57"/>
      <c r="M61" s="57"/>
      <c r="N61" s="57"/>
      <c r="O61" s="57"/>
      <c r="P61" s="57"/>
      <c r="Q61" s="57"/>
      <c r="R61" s="57"/>
      <c r="S61" s="57"/>
      <c r="T61" s="57"/>
      <c r="U61" s="57"/>
      <c r="V61" s="57"/>
      <c r="W61" s="57"/>
      <c r="X61" s="57"/>
      <c r="Y61" s="57"/>
      <c r="Z61" s="57"/>
    </row>
    <row r="62" spans="1:26" ht="33" customHeight="1" x14ac:dyDescent="0.3">
      <c r="A62" s="57"/>
      <c r="B62" s="435"/>
      <c r="C62" s="57"/>
      <c r="D62" s="92">
        <v>1.2</v>
      </c>
      <c r="E62" s="467" t="s">
        <v>180</v>
      </c>
      <c r="F62" s="416"/>
      <c r="G62" s="93">
        <v>45667</v>
      </c>
      <c r="H62" s="93">
        <v>46003</v>
      </c>
      <c r="I62" s="94" t="s">
        <v>179</v>
      </c>
      <c r="J62" s="57"/>
      <c r="K62" s="57"/>
      <c r="L62" s="57"/>
      <c r="M62" s="57"/>
      <c r="N62" s="57"/>
      <c r="O62" s="57"/>
      <c r="P62" s="57"/>
      <c r="Q62" s="57"/>
      <c r="R62" s="57"/>
      <c r="S62" s="57"/>
      <c r="T62" s="57"/>
      <c r="U62" s="57"/>
      <c r="V62" s="57"/>
      <c r="W62" s="57"/>
      <c r="X62" s="57"/>
      <c r="Y62" s="57"/>
      <c r="Z62" s="57"/>
    </row>
    <row r="63" spans="1:26" ht="17.25" customHeight="1" x14ac:dyDescent="0.3">
      <c r="A63" s="57"/>
      <c r="B63" s="435"/>
      <c r="C63" s="57"/>
      <c r="D63" s="92">
        <v>1.3</v>
      </c>
      <c r="E63" s="467" t="s">
        <v>181</v>
      </c>
      <c r="F63" s="416"/>
      <c r="G63" s="93">
        <v>45691</v>
      </c>
      <c r="H63" s="93">
        <v>46003</v>
      </c>
      <c r="I63" s="94" t="s">
        <v>179</v>
      </c>
      <c r="J63" s="57"/>
      <c r="K63" s="57"/>
      <c r="L63" s="57"/>
      <c r="M63" s="57"/>
      <c r="N63" s="57"/>
      <c r="O63" s="57"/>
      <c r="P63" s="57"/>
      <c r="Q63" s="57"/>
      <c r="R63" s="57"/>
      <c r="S63" s="57"/>
      <c r="T63" s="57"/>
      <c r="U63" s="57"/>
      <c r="V63" s="57"/>
      <c r="W63" s="57"/>
      <c r="X63" s="57"/>
      <c r="Y63" s="57"/>
      <c r="Z63" s="57"/>
    </row>
    <row r="64" spans="1:26" ht="16.5" customHeight="1" x14ac:dyDescent="0.3">
      <c r="A64" s="57"/>
      <c r="B64" s="435"/>
      <c r="C64" s="57"/>
      <c r="D64" s="92">
        <v>1.4</v>
      </c>
      <c r="E64" s="467" t="s">
        <v>1221</v>
      </c>
      <c r="F64" s="416"/>
      <c r="G64" s="93">
        <v>45691</v>
      </c>
      <c r="H64" s="93">
        <v>46003</v>
      </c>
      <c r="I64" s="94" t="s">
        <v>179</v>
      </c>
      <c r="J64" s="57"/>
      <c r="K64" s="57"/>
      <c r="L64" s="57"/>
      <c r="M64" s="57"/>
      <c r="N64" s="57"/>
      <c r="O64" s="57"/>
      <c r="P64" s="57"/>
      <c r="Q64" s="57"/>
      <c r="R64" s="57"/>
      <c r="S64" s="57"/>
      <c r="T64" s="57"/>
      <c r="U64" s="57"/>
      <c r="V64" s="57"/>
      <c r="W64" s="57"/>
      <c r="X64" s="57"/>
      <c r="Y64" s="57"/>
      <c r="Z64" s="57"/>
    </row>
    <row r="65" spans="1:26" ht="17.25" customHeight="1" x14ac:dyDescent="0.3">
      <c r="A65" s="57"/>
      <c r="B65" s="435"/>
      <c r="C65" s="57"/>
      <c r="D65" s="92">
        <v>1.5</v>
      </c>
      <c r="E65" s="467" t="s">
        <v>1222</v>
      </c>
      <c r="F65" s="416"/>
      <c r="G65" s="93">
        <v>45691</v>
      </c>
      <c r="H65" s="93">
        <v>46003</v>
      </c>
      <c r="I65" s="94" t="s">
        <v>179</v>
      </c>
      <c r="J65" s="57"/>
      <c r="K65" s="57"/>
      <c r="L65" s="57"/>
      <c r="M65" s="57"/>
      <c r="N65" s="57"/>
      <c r="O65" s="57"/>
      <c r="P65" s="57"/>
      <c r="Q65" s="57"/>
      <c r="R65" s="57"/>
      <c r="S65" s="57"/>
      <c r="T65" s="57"/>
      <c r="U65" s="57"/>
      <c r="V65" s="57"/>
      <c r="W65" s="57"/>
      <c r="X65" s="57"/>
      <c r="Y65" s="57"/>
      <c r="Z65" s="57"/>
    </row>
    <row r="66" spans="1:26" ht="15.75" customHeight="1" x14ac:dyDescent="0.3">
      <c r="A66" s="57"/>
      <c r="B66" s="435"/>
      <c r="C66" s="57"/>
      <c r="D66" s="92">
        <v>1.6</v>
      </c>
      <c r="E66" s="467" t="s">
        <v>182</v>
      </c>
      <c r="F66" s="416"/>
      <c r="G66" s="93">
        <v>45691</v>
      </c>
      <c r="H66" s="93">
        <v>46003</v>
      </c>
      <c r="I66" s="94" t="s">
        <v>179</v>
      </c>
      <c r="J66" s="57"/>
      <c r="K66" s="57"/>
      <c r="L66" s="57"/>
      <c r="M66" s="57"/>
      <c r="N66" s="57"/>
      <c r="O66" s="57"/>
      <c r="P66" s="57"/>
      <c r="Q66" s="57"/>
      <c r="R66" s="57"/>
      <c r="S66" s="57"/>
      <c r="T66" s="57"/>
      <c r="U66" s="57"/>
      <c r="V66" s="57"/>
      <c r="W66" s="57"/>
      <c r="X66" s="57"/>
      <c r="Y66" s="57"/>
      <c r="Z66" s="57"/>
    </row>
    <row r="67" spans="1:26" ht="15.75" hidden="1" customHeight="1" x14ac:dyDescent="0.3">
      <c r="A67" s="57"/>
      <c r="B67" s="435"/>
      <c r="C67" s="57"/>
      <c r="D67" s="92">
        <v>1.7</v>
      </c>
      <c r="E67" s="467"/>
      <c r="F67" s="416"/>
      <c r="G67" s="93"/>
      <c r="H67" s="93"/>
      <c r="I67" s="95"/>
      <c r="J67" s="57"/>
      <c r="K67" s="57"/>
      <c r="L67" s="57"/>
      <c r="M67" s="57"/>
      <c r="N67" s="57"/>
      <c r="O67" s="57"/>
      <c r="P67" s="57"/>
      <c r="Q67" s="57"/>
      <c r="R67" s="57"/>
      <c r="S67" s="57"/>
      <c r="T67" s="57"/>
      <c r="U67" s="57"/>
      <c r="V67" s="57"/>
      <c r="W67" s="57"/>
      <c r="X67" s="57"/>
      <c r="Y67" s="57"/>
      <c r="Z67" s="57"/>
    </row>
    <row r="68" spans="1:26" ht="15.75" customHeight="1" x14ac:dyDescent="0.25">
      <c r="A68" s="46"/>
      <c r="B68" s="435"/>
      <c r="C68" s="46"/>
      <c r="D68" s="47"/>
      <c r="E68" s="46"/>
      <c r="F68" s="46"/>
      <c r="G68" s="96"/>
      <c r="H68" s="96"/>
      <c r="I68" s="15"/>
      <c r="J68" s="46"/>
      <c r="K68" s="46"/>
      <c r="L68" s="46"/>
      <c r="M68" s="46"/>
      <c r="N68" s="46"/>
      <c r="O68" s="46"/>
      <c r="P68" s="46"/>
      <c r="Q68" s="46"/>
      <c r="R68" s="46"/>
      <c r="S68" s="46"/>
      <c r="T68" s="46"/>
      <c r="U68" s="46"/>
      <c r="V68" s="46"/>
      <c r="W68" s="46"/>
      <c r="X68" s="46"/>
      <c r="Y68" s="46"/>
      <c r="Z68" s="46"/>
    </row>
    <row r="69" spans="1:26" ht="16.5" customHeight="1" x14ac:dyDescent="0.25">
      <c r="A69" s="46"/>
      <c r="B69" s="435"/>
      <c r="C69" s="46"/>
      <c r="D69" s="421" t="str">
        <f>CONCATENATE("Actividades para ",E54)</f>
        <v>Actividades para Plan operativo 2. Desarrollo Humano</v>
      </c>
      <c r="E69" s="415"/>
      <c r="F69" s="416"/>
      <c r="G69" s="54" t="s">
        <v>176</v>
      </c>
      <c r="H69" s="54" t="s">
        <v>177</v>
      </c>
      <c r="I69" s="91" t="s">
        <v>178</v>
      </c>
      <c r="J69" s="46"/>
      <c r="K69" s="46"/>
      <c r="L69" s="46"/>
      <c r="M69" s="46"/>
      <c r="N69" s="46"/>
      <c r="O69" s="46"/>
      <c r="P69" s="46"/>
      <c r="Q69" s="46"/>
      <c r="R69" s="46"/>
      <c r="S69" s="46"/>
      <c r="T69" s="46"/>
      <c r="U69" s="46"/>
      <c r="V69" s="46"/>
      <c r="W69" s="46"/>
      <c r="X69" s="46"/>
      <c r="Y69" s="46"/>
      <c r="Z69" s="46"/>
    </row>
    <row r="70" spans="1:26" ht="15.75" customHeight="1" x14ac:dyDescent="0.3">
      <c r="A70" s="46"/>
      <c r="B70" s="435"/>
      <c r="C70" s="46"/>
      <c r="D70" s="92">
        <v>2.1</v>
      </c>
      <c r="E70" s="467" t="s">
        <v>183</v>
      </c>
      <c r="F70" s="416"/>
      <c r="G70" s="93">
        <v>45691</v>
      </c>
      <c r="H70" s="93">
        <v>46003</v>
      </c>
      <c r="I70" s="94" t="s">
        <v>179</v>
      </c>
      <c r="J70" s="46"/>
      <c r="K70" s="46"/>
      <c r="L70" s="46"/>
      <c r="M70" s="46"/>
      <c r="N70" s="46"/>
      <c r="O70" s="46"/>
      <c r="P70" s="46"/>
      <c r="Q70" s="46"/>
      <c r="R70" s="46"/>
      <c r="S70" s="46"/>
      <c r="T70" s="46"/>
      <c r="U70" s="46"/>
      <c r="V70" s="46"/>
      <c r="W70" s="46"/>
      <c r="X70" s="46"/>
      <c r="Y70" s="46"/>
      <c r="Z70" s="46"/>
    </row>
    <row r="71" spans="1:26" ht="15.75" customHeight="1" x14ac:dyDescent="0.3">
      <c r="A71" s="46"/>
      <c r="B71" s="435"/>
      <c r="C71" s="46"/>
      <c r="D71" s="92">
        <v>2.2000000000000002</v>
      </c>
      <c r="E71" s="467" t="s">
        <v>184</v>
      </c>
      <c r="F71" s="416"/>
      <c r="G71" s="93">
        <v>45691</v>
      </c>
      <c r="H71" s="93">
        <v>46003</v>
      </c>
      <c r="I71" s="94" t="s">
        <v>179</v>
      </c>
      <c r="J71" s="46"/>
      <c r="K71" s="46"/>
      <c r="L71" s="46"/>
      <c r="M71" s="46"/>
      <c r="N71" s="46"/>
      <c r="O71" s="46"/>
      <c r="P71" s="46"/>
      <c r="Q71" s="46"/>
      <c r="R71" s="46"/>
      <c r="S71" s="46"/>
      <c r="T71" s="46"/>
      <c r="U71" s="46"/>
      <c r="V71" s="46"/>
      <c r="W71" s="46"/>
      <c r="X71" s="46"/>
      <c r="Y71" s="46"/>
      <c r="Z71" s="46"/>
    </row>
    <row r="72" spans="1:26" ht="15.75" customHeight="1" x14ac:dyDescent="0.3">
      <c r="A72" s="46"/>
      <c r="B72" s="435"/>
      <c r="C72" s="46"/>
      <c r="D72" s="92">
        <v>2.2999999999999998</v>
      </c>
      <c r="E72" s="467" t="s">
        <v>1223</v>
      </c>
      <c r="F72" s="416"/>
      <c r="G72" s="93">
        <v>45691</v>
      </c>
      <c r="H72" s="93">
        <v>46003</v>
      </c>
      <c r="I72" s="94" t="s">
        <v>179</v>
      </c>
      <c r="J72" s="46"/>
      <c r="K72" s="46"/>
      <c r="L72" s="46"/>
      <c r="M72" s="46"/>
      <c r="N72" s="46"/>
      <c r="O72" s="46"/>
      <c r="P72" s="46"/>
      <c r="Q72" s="46"/>
      <c r="R72" s="46"/>
      <c r="S72" s="46"/>
      <c r="T72" s="46"/>
      <c r="U72" s="46"/>
      <c r="V72" s="46"/>
      <c r="W72" s="46"/>
      <c r="X72" s="46"/>
      <c r="Y72" s="46"/>
      <c r="Z72" s="46"/>
    </row>
    <row r="73" spans="1:26" ht="15.75" customHeight="1" x14ac:dyDescent="0.3">
      <c r="A73" s="46"/>
      <c r="B73" s="435"/>
      <c r="C73" s="46"/>
      <c r="D73" s="92">
        <v>2.4</v>
      </c>
      <c r="E73" s="467" t="s">
        <v>185</v>
      </c>
      <c r="F73" s="416"/>
      <c r="G73" s="93">
        <v>45691</v>
      </c>
      <c r="H73" s="93">
        <v>46003</v>
      </c>
      <c r="I73" s="94" t="s">
        <v>179</v>
      </c>
      <c r="J73" s="46"/>
      <c r="K73" s="46"/>
      <c r="L73" s="46"/>
      <c r="M73" s="46"/>
      <c r="N73" s="46"/>
      <c r="O73" s="46"/>
      <c r="P73" s="46"/>
      <c r="Q73" s="46"/>
      <c r="R73" s="46"/>
      <c r="S73" s="46"/>
      <c r="T73" s="46"/>
      <c r="U73" s="46"/>
      <c r="V73" s="46"/>
      <c r="W73" s="46"/>
      <c r="X73" s="46"/>
      <c r="Y73" s="46"/>
      <c r="Z73" s="46"/>
    </row>
    <row r="74" spans="1:26" ht="15.75" hidden="1" customHeight="1" x14ac:dyDescent="0.3">
      <c r="A74" s="46"/>
      <c r="B74" s="435"/>
      <c r="C74" s="46"/>
      <c r="D74" s="92">
        <v>2.5</v>
      </c>
      <c r="E74" s="467"/>
      <c r="F74" s="416"/>
      <c r="G74" s="93"/>
      <c r="H74" s="93"/>
      <c r="I74" s="94"/>
      <c r="J74" s="46"/>
      <c r="K74" s="46"/>
      <c r="L74" s="46"/>
      <c r="M74" s="46"/>
      <c r="N74" s="46"/>
      <c r="O74" s="46"/>
      <c r="P74" s="46"/>
      <c r="Q74" s="46"/>
      <c r="R74" s="46"/>
      <c r="S74" s="46"/>
      <c r="T74" s="46"/>
      <c r="U74" s="46"/>
      <c r="V74" s="46"/>
      <c r="W74" s="46"/>
      <c r="X74" s="46"/>
      <c r="Y74" s="46"/>
      <c r="Z74" s="46"/>
    </row>
    <row r="75" spans="1:26" ht="15.75" hidden="1" customHeight="1" x14ac:dyDescent="0.3">
      <c r="A75" s="46"/>
      <c r="B75" s="435"/>
      <c r="C75" s="46"/>
      <c r="D75" s="92">
        <v>2.6</v>
      </c>
      <c r="E75" s="467"/>
      <c r="F75" s="416"/>
      <c r="G75" s="93"/>
      <c r="H75" s="93"/>
      <c r="I75" s="94"/>
      <c r="J75" s="46"/>
      <c r="K75" s="46"/>
      <c r="L75" s="46"/>
      <c r="M75" s="46"/>
      <c r="N75" s="46"/>
      <c r="O75" s="46"/>
      <c r="P75" s="46"/>
      <c r="Q75" s="46"/>
      <c r="R75" s="46"/>
      <c r="S75" s="46"/>
      <c r="T75" s="46"/>
      <c r="U75" s="46"/>
      <c r="V75" s="46"/>
      <c r="W75" s="46"/>
      <c r="X75" s="46"/>
      <c r="Y75" s="46"/>
      <c r="Z75" s="46"/>
    </row>
    <row r="76" spans="1:26" ht="15.75" hidden="1" customHeight="1" x14ac:dyDescent="0.3">
      <c r="A76" s="46"/>
      <c r="B76" s="435"/>
      <c r="C76" s="46"/>
      <c r="D76" s="92">
        <v>2.7</v>
      </c>
      <c r="E76" s="467"/>
      <c r="F76" s="416"/>
      <c r="G76" s="93"/>
      <c r="H76" s="93"/>
      <c r="I76" s="94"/>
      <c r="J76" s="46"/>
      <c r="K76" s="46"/>
      <c r="L76" s="46"/>
      <c r="M76" s="46"/>
      <c r="N76" s="46"/>
      <c r="O76" s="46"/>
      <c r="P76" s="46"/>
      <c r="Q76" s="46"/>
      <c r="R76" s="46"/>
      <c r="S76" s="46"/>
      <c r="T76" s="46"/>
      <c r="U76" s="46"/>
      <c r="V76" s="46"/>
      <c r="W76" s="46"/>
      <c r="X76" s="46"/>
      <c r="Y76" s="46"/>
      <c r="Z76" s="46"/>
    </row>
    <row r="77" spans="1:26" ht="15.75" customHeight="1" x14ac:dyDescent="0.25">
      <c r="A77" s="46"/>
      <c r="B77" s="435"/>
      <c r="C77" s="46"/>
      <c r="D77" s="47"/>
      <c r="E77" s="15"/>
      <c r="F77" s="15"/>
      <c r="G77" s="96"/>
      <c r="H77" s="96"/>
      <c r="I77" s="15"/>
      <c r="J77" s="46"/>
      <c r="K77" s="46"/>
      <c r="L77" s="46"/>
      <c r="M77" s="46"/>
      <c r="N77" s="46"/>
      <c r="O77" s="46"/>
      <c r="P77" s="46"/>
      <c r="Q77" s="46"/>
      <c r="R77" s="46"/>
      <c r="S77" s="46"/>
      <c r="T77" s="46"/>
      <c r="U77" s="46"/>
      <c r="V77" s="46"/>
      <c r="W77" s="46"/>
      <c r="X77" s="46"/>
      <c r="Y77" s="46"/>
      <c r="Z77" s="46"/>
    </row>
    <row r="78" spans="1:26" ht="16.5" customHeight="1" x14ac:dyDescent="0.25">
      <c r="A78" s="46"/>
      <c r="B78" s="435"/>
      <c r="C78" s="46"/>
      <c r="D78" s="421" t="str">
        <f>CONCATENATE("Actividades para ",E55)</f>
        <v>Actividades para Plan operativo 3. El deporte Universitario, como estilo de vida UTP.</v>
      </c>
      <c r="E78" s="415"/>
      <c r="F78" s="416"/>
      <c r="G78" s="54" t="s">
        <v>176</v>
      </c>
      <c r="H78" s="54" t="s">
        <v>177</v>
      </c>
      <c r="I78" s="91" t="s">
        <v>178</v>
      </c>
      <c r="J78" s="46"/>
      <c r="K78" s="46"/>
      <c r="L78" s="46"/>
      <c r="M78" s="46"/>
      <c r="N78" s="46"/>
      <c r="O78" s="46"/>
      <c r="P78" s="46"/>
      <c r="Q78" s="46"/>
      <c r="R78" s="46"/>
      <c r="S78" s="46"/>
      <c r="T78" s="46"/>
      <c r="U78" s="46"/>
      <c r="V78" s="46"/>
      <c r="W78" s="46"/>
      <c r="X78" s="46"/>
      <c r="Y78" s="46"/>
      <c r="Z78" s="46"/>
    </row>
    <row r="79" spans="1:26" ht="15.75" customHeight="1" x14ac:dyDescent="0.3">
      <c r="A79" s="46"/>
      <c r="B79" s="435"/>
      <c r="C79" s="46"/>
      <c r="D79" s="92">
        <v>3.1</v>
      </c>
      <c r="E79" s="467" t="s">
        <v>186</v>
      </c>
      <c r="F79" s="416"/>
      <c r="G79" s="93">
        <v>45691</v>
      </c>
      <c r="H79" s="93">
        <v>46003</v>
      </c>
      <c r="I79" s="94" t="s">
        <v>179</v>
      </c>
      <c r="J79" s="46"/>
      <c r="K79" s="46"/>
      <c r="L79" s="46"/>
      <c r="M79" s="46"/>
      <c r="N79" s="46"/>
      <c r="O79" s="46"/>
      <c r="P79" s="46"/>
      <c r="Q79" s="46"/>
      <c r="R79" s="46"/>
      <c r="S79" s="46"/>
      <c r="T79" s="46"/>
      <c r="U79" s="46"/>
      <c r="V79" s="46"/>
      <c r="W79" s="46"/>
      <c r="X79" s="46"/>
      <c r="Y79" s="46"/>
      <c r="Z79" s="46"/>
    </row>
    <row r="80" spans="1:26" ht="15.75" customHeight="1" x14ac:dyDescent="0.3">
      <c r="A80" s="46"/>
      <c r="B80" s="435"/>
      <c r="C80" s="46"/>
      <c r="D80" s="92">
        <v>3.2</v>
      </c>
      <c r="E80" s="467" t="s">
        <v>187</v>
      </c>
      <c r="F80" s="416"/>
      <c r="G80" s="93">
        <v>45691</v>
      </c>
      <c r="H80" s="93">
        <v>46003</v>
      </c>
      <c r="I80" s="94" t="s">
        <v>179</v>
      </c>
      <c r="J80" s="46"/>
      <c r="K80" s="46"/>
      <c r="L80" s="46"/>
      <c r="M80" s="46"/>
      <c r="N80" s="46"/>
      <c r="O80" s="46"/>
      <c r="P80" s="46"/>
      <c r="Q80" s="46"/>
      <c r="R80" s="46"/>
      <c r="S80" s="46"/>
      <c r="T80" s="46"/>
      <c r="U80" s="46"/>
      <c r="V80" s="46"/>
      <c r="W80" s="46"/>
      <c r="X80" s="46"/>
      <c r="Y80" s="46"/>
      <c r="Z80" s="46"/>
    </row>
    <row r="81" spans="1:26" ht="15.75" customHeight="1" x14ac:dyDescent="0.3">
      <c r="A81" s="46"/>
      <c r="B81" s="435"/>
      <c r="C81" s="46"/>
      <c r="D81" s="92">
        <v>3.3</v>
      </c>
      <c r="E81" s="467" t="s">
        <v>188</v>
      </c>
      <c r="F81" s="416"/>
      <c r="G81" s="93">
        <v>45691</v>
      </c>
      <c r="H81" s="93">
        <v>46003</v>
      </c>
      <c r="I81" s="94" t="s">
        <v>179</v>
      </c>
      <c r="J81" s="46"/>
      <c r="K81" s="46"/>
      <c r="L81" s="46"/>
      <c r="M81" s="46"/>
      <c r="N81" s="46"/>
      <c r="O81" s="46"/>
      <c r="P81" s="46"/>
      <c r="Q81" s="46"/>
      <c r="R81" s="46"/>
      <c r="S81" s="46"/>
      <c r="T81" s="46"/>
      <c r="U81" s="46"/>
      <c r="V81" s="46"/>
      <c r="W81" s="46"/>
      <c r="X81" s="46"/>
      <c r="Y81" s="46"/>
      <c r="Z81" s="46"/>
    </row>
    <row r="82" spans="1:26" ht="15.75" customHeight="1" x14ac:dyDescent="0.3">
      <c r="A82" s="46"/>
      <c r="B82" s="435"/>
      <c r="C82" s="46"/>
      <c r="D82" s="92">
        <v>3.4</v>
      </c>
      <c r="E82" s="467" t="s">
        <v>189</v>
      </c>
      <c r="F82" s="416"/>
      <c r="G82" s="93">
        <v>45691</v>
      </c>
      <c r="H82" s="93">
        <v>46003</v>
      </c>
      <c r="I82" s="94" t="s">
        <v>179</v>
      </c>
      <c r="J82" s="46"/>
      <c r="K82" s="46"/>
      <c r="L82" s="46"/>
      <c r="M82" s="46"/>
      <c r="N82" s="46"/>
      <c r="O82" s="46"/>
      <c r="P82" s="46"/>
      <c r="Q82" s="46"/>
      <c r="R82" s="46"/>
      <c r="S82" s="46"/>
      <c r="T82" s="46"/>
      <c r="U82" s="46"/>
      <c r="V82" s="46"/>
      <c r="W82" s="46"/>
      <c r="X82" s="46"/>
      <c r="Y82" s="46"/>
      <c r="Z82" s="46"/>
    </row>
    <row r="83" spans="1:26" ht="15.75" customHeight="1" x14ac:dyDescent="0.3">
      <c r="A83" s="46"/>
      <c r="B83" s="435"/>
      <c r="C83" s="46"/>
      <c r="D83" s="92">
        <v>3.5</v>
      </c>
      <c r="E83" s="467" t="s">
        <v>190</v>
      </c>
      <c r="F83" s="416"/>
      <c r="G83" s="93">
        <v>45691</v>
      </c>
      <c r="H83" s="93">
        <v>46003</v>
      </c>
      <c r="I83" s="94" t="s">
        <v>179</v>
      </c>
      <c r="J83" s="46"/>
      <c r="K83" s="46"/>
      <c r="L83" s="46"/>
      <c r="M83" s="46"/>
      <c r="N83" s="46"/>
      <c r="O83" s="46"/>
      <c r="P83" s="46"/>
      <c r="Q83" s="46"/>
      <c r="R83" s="46"/>
      <c r="S83" s="46"/>
      <c r="T83" s="46"/>
      <c r="U83" s="46"/>
      <c r="V83" s="46"/>
      <c r="W83" s="46"/>
      <c r="X83" s="46"/>
      <c r="Y83" s="46"/>
      <c r="Z83" s="46"/>
    </row>
    <row r="84" spans="1:26" ht="15.75" customHeight="1" x14ac:dyDescent="0.3">
      <c r="A84" s="46"/>
      <c r="B84" s="435"/>
      <c r="C84" s="46"/>
      <c r="D84" s="92">
        <v>3.6</v>
      </c>
      <c r="E84" s="467" t="s">
        <v>191</v>
      </c>
      <c r="F84" s="416"/>
      <c r="G84" s="93">
        <v>45691</v>
      </c>
      <c r="H84" s="93">
        <v>46003</v>
      </c>
      <c r="I84" s="94" t="s">
        <v>179</v>
      </c>
      <c r="J84" s="46"/>
      <c r="K84" s="46"/>
      <c r="L84" s="46"/>
      <c r="M84" s="46"/>
      <c r="N84" s="46"/>
      <c r="O84" s="46"/>
      <c r="P84" s="46"/>
      <c r="Q84" s="46"/>
      <c r="R84" s="46"/>
      <c r="S84" s="46"/>
      <c r="T84" s="46"/>
      <c r="U84" s="46"/>
      <c r="V84" s="46"/>
      <c r="W84" s="46"/>
      <c r="X84" s="46"/>
      <c r="Y84" s="46"/>
      <c r="Z84" s="46"/>
    </row>
    <row r="85" spans="1:26" ht="15.75" hidden="1" customHeight="1" x14ac:dyDescent="0.3">
      <c r="A85" s="46"/>
      <c r="B85" s="435"/>
      <c r="C85" s="46"/>
      <c r="D85" s="92">
        <v>3.7</v>
      </c>
      <c r="E85" s="467"/>
      <c r="F85" s="416"/>
      <c r="G85" s="93"/>
      <c r="H85" s="93"/>
      <c r="I85" s="94"/>
      <c r="J85" s="46"/>
      <c r="K85" s="46"/>
      <c r="L85" s="46"/>
      <c r="M85" s="46"/>
      <c r="N85" s="46"/>
      <c r="O85" s="46"/>
      <c r="P85" s="46"/>
      <c r="Q85" s="46"/>
      <c r="R85" s="46"/>
      <c r="S85" s="46"/>
      <c r="T85" s="46"/>
      <c r="U85" s="46"/>
      <c r="V85" s="46"/>
      <c r="W85" s="46"/>
      <c r="X85" s="46"/>
      <c r="Y85" s="46"/>
      <c r="Z85" s="46"/>
    </row>
    <row r="86" spans="1:26" ht="15.75" hidden="1" customHeight="1" x14ac:dyDescent="0.25">
      <c r="A86" s="46" t="s">
        <v>192</v>
      </c>
      <c r="B86" s="435"/>
      <c r="C86" s="46"/>
      <c r="D86" s="47"/>
      <c r="E86" s="46"/>
      <c r="F86" s="46"/>
      <c r="G86" s="46"/>
      <c r="H86" s="46"/>
      <c r="I86" s="96"/>
      <c r="J86" s="46"/>
      <c r="K86" s="46"/>
      <c r="L86" s="46"/>
      <c r="M86" s="46"/>
      <c r="N86" s="46"/>
      <c r="O86" s="46"/>
      <c r="P86" s="46"/>
      <c r="Q86" s="46"/>
      <c r="R86" s="46"/>
      <c r="S86" s="46"/>
      <c r="T86" s="46"/>
      <c r="U86" s="46"/>
      <c r="V86" s="46"/>
      <c r="W86" s="46"/>
      <c r="X86" s="46"/>
      <c r="Y86" s="46"/>
      <c r="Z86" s="46"/>
    </row>
    <row r="87" spans="1:26" ht="15.75" hidden="1" customHeight="1" x14ac:dyDescent="0.25">
      <c r="A87" s="46"/>
      <c r="B87" s="435"/>
      <c r="C87" s="46"/>
      <c r="D87" s="421" t="str">
        <f>CONCATENATE("Actividades para Plan Operativo ",E56)</f>
        <v xml:space="preserve">Actividades para Plan Operativo </v>
      </c>
      <c r="E87" s="415"/>
      <c r="F87" s="416"/>
      <c r="G87" s="54" t="s">
        <v>176</v>
      </c>
      <c r="H87" s="54" t="s">
        <v>177</v>
      </c>
      <c r="I87" s="91" t="s">
        <v>178</v>
      </c>
      <c r="J87" s="46"/>
      <c r="K87" s="46"/>
      <c r="L87" s="46"/>
      <c r="M87" s="46"/>
      <c r="N87" s="46"/>
      <c r="O87" s="46"/>
      <c r="P87" s="46"/>
      <c r="Q87" s="46"/>
      <c r="R87" s="46"/>
      <c r="S87" s="46"/>
      <c r="T87" s="46"/>
      <c r="U87" s="46"/>
      <c r="V87" s="46"/>
      <c r="W87" s="46"/>
      <c r="X87" s="46"/>
      <c r="Y87" s="46"/>
      <c r="Z87" s="46"/>
    </row>
    <row r="88" spans="1:26" ht="15.75" hidden="1" customHeight="1" x14ac:dyDescent="0.3">
      <c r="A88" s="46"/>
      <c r="B88" s="435"/>
      <c r="C88" s="46"/>
      <c r="D88" s="92">
        <v>4.0999999999999996</v>
      </c>
      <c r="E88" s="467"/>
      <c r="F88" s="416"/>
      <c r="G88" s="93"/>
      <c r="H88" s="93"/>
      <c r="I88" s="94"/>
      <c r="J88" s="46"/>
      <c r="K88" s="46"/>
      <c r="L88" s="46"/>
      <c r="M88" s="46"/>
      <c r="N88" s="46"/>
      <c r="O88" s="46"/>
      <c r="P88" s="46"/>
      <c r="Q88" s="46"/>
      <c r="R88" s="46"/>
      <c r="S88" s="46"/>
      <c r="T88" s="46"/>
      <c r="U88" s="46"/>
      <c r="V88" s="46"/>
      <c r="W88" s="46"/>
      <c r="X88" s="46"/>
      <c r="Y88" s="46"/>
      <c r="Z88" s="46"/>
    </row>
    <row r="89" spans="1:26" ht="15.75" hidden="1" customHeight="1" x14ac:dyDescent="0.3">
      <c r="A89" s="46"/>
      <c r="B89" s="435"/>
      <c r="C89" s="46"/>
      <c r="D89" s="92">
        <v>4.2</v>
      </c>
      <c r="E89" s="467"/>
      <c r="F89" s="416"/>
      <c r="G89" s="93"/>
      <c r="H89" s="93"/>
      <c r="I89" s="94"/>
      <c r="J89" s="46"/>
      <c r="K89" s="46"/>
      <c r="L89" s="46"/>
      <c r="M89" s="46"/>
      <c r="N89" s="46"/>
      <c r="O89" s="46"/>
      <c r="P89" s="46"/>
      <c r="Q89" s="46"/>
      <c r="R89" s="46"/>
      <c r="S89" s="46"/>
      <c r="T89" s="46"/>
      <c r="U89" s="46"/>
      <c r="V89" s="46"/>
      <c r="W89" s="46"/>
      <c r="X89" s="46"/>
      <c r="Y89" s="46"/>
      <c r="Z89" s="46"/>
    </row>
    <row r="90" spans="1:26" ht="15.75" hidden="1" customHeight="1" x14ac:dyDescent="0.3">
      <c r="A90" s="46"/>
      <c r="B90" s="435"/>
      <c r="C90" s="46"/>
      <c r="D90" s="92">
        <v>4.3</v>
      </c>
      <c r="E90" s="467"/>
      <c r="F90" s="416"/>
      <c r="G90" s="93"/>
      <c r="H90" s="93"/>
      <c r="I90" s="94"/>
      <c r="J90" s="46"/>
      <c r="K90" s="46"/>
      <c r="L90" s="46"/>
      <c r="M90" s="46"/>
      <c r="N90" s="46"/>
      <c r="O90" s="46"/>
      <c r="P90" s="46"/>
      <c r="Q90" s="46"/>
      <c r="R90" s="46"/>
      <c r="S90" s="46"/>
      <c r="T90" s="46"/>
      <c r="U90" s="46"/>
      <c r="V90" s="46"/>
      <c r="W90" s="46"/>
      <c r="X90" s="46"/>
      <c r="Y90" s="46"/>
      <c r="Z90" s="46"/>
    </row>
    <row r="91" spans="1:26" ht="15.75" hidden="1" customHeight="1" x14ac:dyDescent="0.3">
      <c r="A91" s="46"/>
      <c r="B91" s="435"/>
      <c r="C91" s="46"/>
      <c r="D91" s="92">
        <v>4.4000000000000004</v>
      </c>
      <c r="E91" s="467"/>
      <c r="F91" s="416"/>
      <c r="G91" s="93"/>
      <c r="H91" s="93"/>
      <c r="I91" s="94"/>
      <c r="J91" s="46"/>
      <c r="K91" s="46"/>
      <c r="L91" s="46"/>
      <c r="M91" s="46"/>
      <c r="N91" s="46"/>
      <c r="O91" s="46"/>
      <c r="P91" s="46"/>
      <c r="Q91" s="46"/>
      <c r="R91" s="46"/>
      <c r="S91" s="46"/>
      <c r="T91" s="46"/>
      <c r="U91" s="46"/>
      <c r="V91" s="46"/>
      <c r="W91" s="46"/>
      <c r="X91" s="46"/>
      <c r="Y91" s="46"/>
      <c r="Z91" s="46"/>
    </row>
    <row r="92" spans="1:26" ht="15.75" hidden="1" customHeight="1" x14ac:dyDescent="0.3">
      <c r="A92" s="46"/>
      <c r="B92" s="435"/>
      <c r="C92" s="46"/>
      <c r="D92" s="92">
        <v>4.5</v>
      </c>
      <c r="E92" s="467"/>
      <c r="F92" s="416"/>
      <c r="G92" s="93"/>
      <c r="H92" s="93"/>
      <c r="I92" s="94"/>
      <c r="J92" s="46"/>
      <c r="K92" s="46"/>
      <c r="L92" s="46"/>
      <c r="M92" s="46"/>
      <c r="N92" s="46"/>
      <c r="O92" s="46"/>
      <c r="P92" s="46"/>
      <c r="Q92" s="46"/>
      <c r="R92" s="46"/>
      <c r="S92" s="46"/>
      <c r="T92" s="46"/>
      <c r="U92" s="46"/>
      <c r="V92" s="46"/>
      <c r="W92" s="46"/>
      <c r="X92" s="46"/>
      <c r="Y92" s="46"/>
      <c r="Z92" s="46"/>
    </row>
    <row r="93" spans="1:26" ht="15.75" hidden="1" customHeight="1" x14ac:dyDescent="0.3">
      <c r="A93" s="46"/>
      <c r="B93" s="435"/>
      <c r="C93" s="46"/>
      <c r="D93" s="92">
        <v>4.5999999999999996</v>
      </c>
      <c r="E93" s="467"/>
      <c r="F93" s="416"/>
      <c r="G93" s="93"/>
      <c r="H93" s="93"/>
      <c r="I93" s="94"/>
      <c r="J93" s="46"/>
      <c r="K93" s="46"/>
      <c r="L93" s="46"/>
      <c r="M93" s="46"/>
      <c r="N93" s="46"/>
      <c r="O93" s="46"/>
      <c r="P93" s="46"/>
      <c r="Q93" s="46"/>
      <c r="R93" s="46"/>
      <c r="S93" s="46"/>
      <c r="T93" s="46"/>
      <c r="U93" s="46"/>
      <c r="V93" s="46"/>
      <c r="W93" s="46"/>
      <c r="X93" s="46"/>
      <c r="Y93" s="46"/>
      <c r="Z93" s="46"/>
    </row>
    <row r="94" spans="1:26" ht="15.75" hidden="1" customHeight="1" x14ac:dyDescent="0.3">
      <c r="A94" s="46"/>
      <c r="B94" s="435"/>
      <c r="C94" s="46"/>
      <c r="D94" s="92">
        <v>4.7</v>
      </c>
      <c r="E94" s="467"/>
      <c r="F94" s="416"/>
      <c r="G94" s="93"/>
      <c r="H94" s="93"/>
      <c r="I94" s="94"/>
      <c r="J94" s="46"/>
      <c r="K94" s="46"/>
      <c r="L94" s="46"/>
      <c r="M94" s="46"/>
      <c r="N94" s="46"/>
      <c r="O94" s="46"/>
      <c r="P94" s="46"/>
      <c r="Q94" s="46"/>
      <c r="R94" s="46"/>
      <c r="S94" s="46"/>
      <c r="T94" s="46"/>
      <c r="U94" s="46"/>
      <c r="V94" s="46"/>
      <c r="W94" s="46"/>
      <c r="X94" s="46"/>
      <c r="Y94" s="46"/>
      <c r="Z94" s="46"/>
    </row>
    <row r="95" spans="1:26" ht="15.75" hidden="1" customHeight="1" x14ac:dyDescent="0.25">
      <c r="A95" s="46"/>
      <c r="B95" s="435"/>
      <c r="C95" s="46"/>
      <c r="D95" s="47"/>
      <c r="E95" s="46"/>
      <c r="F95" s="46"/>
      <c r="G95" s="46"/>
      <c r="H95" s="46"/>
      <c r="I95" s="46"/>
      <c r="J95" s="46"/>
      <c r="K95" s="46"/>
      <c r="L95" s="46"/>
      <c r="M95" s="46"/>
      <c r="N95" s="46"/>
      <c r="O95" s="46"/>
      <c r="P95" s="46"/>
      <c r="Q95" s="46"/>
      <c r="R95" s="46"/>
      <c r="S95" s="46"/>
      <c r="T95" s="46"/>
      <c r="U95" s="46"/>
      <c r="V95" s="46"/>
      <c r="W95" s="46"/>
      <c r="X95" s="46"/>
      <c r="Y95" s="46"/>
      <c r="Z95" s="46"/>
    </row>
    <row r="96" spans="1:26" ht="15.75" hidden="1" customHeight="1" x14ac:dyDescent="0.25">
      <c r="A96" s="46"/>
      <c r="B96" s="435"/>
      <c r="C96" s="46"/>
      <c r="D96" s="421" t="str">
        <f>CONCATENATE("Actividades para Plan Operativo ",E57)</f>
        <v xml:space="preserve">Actividades para Plan Operativo </v>
      </c>
      <c r="E96" s="415"/>
      <c r="F96" s="416"/>
      <c r="G96" s="54" t="s">
        <v>176</v>
      </c>
      <c r="H96" s="54" t="s">
        <v>177</v>
      </c>
      <c r="I96" s="91" t="s">
        <v>178</v>
      </c>
      <c r="J96" s="46"/>
      <c r="K96" s="46"/>
      <c r="L96" s="46"/>
      <c r="M96" s="46"/>
      <c r="N96" s="46"/>
      <c r="O96" s="46"/>
      <c r="P96" s="46"/>
      <c r="Q96" s="46"/>
      <c r="R96" s="46"/>
      <c r="S96" s="46"/>
      <c r="T96" s="46"/>
      <c r="U96" s="46"/>
      <c r="V96" s="46"/>
      <c r="W96" s="46"/>
      <c r="X96" s="46"/>
      <c r="Y96" s="46"/>
      <c r="Z96" s="46"/>
    </row>
    <row r="97" spans="1:26" ht="15.75" hidden="1" customHeight="1" x14ac:dyDescent="0.3">
      <c r="A97" s="46"/>
      <c r="B97" s="435"/>
      <c r="C97" s="46"/>
      <c r="D97" s="92">
        <v>5.0999999999999996</v>
      </c>
      <c r="E97" s="467"/>
      <c r="F97" s="416"/>
      <c r="G97" s="93"/>
      <c r="H97" s="93"/>
      <c r="I97" s="94"/>
      <c r="J97" s="46"/>
      <c r="K97" s="46"/>
      <c r="L97" s="46"/>
      <c r="M97" s="46"/>
      <c r="N97" s="46"/>
      <c r="O97" s="46"/>
      <c r="P97" s="46"/>
      <c r="Q97" s="46"/>
      <c r="R97" s="46"/>
      <c r="S97" s="46"/>
      <c r="T97" s="46"/>
      <c r="U97" s="46"/>
      <c r="V97" s="46"/>
      <c r="W97" s="46"/>
      <c r="X97" s="46"/>
      <c r="Y97" s="46"/>
      <c r="Z97" s="46"/>
    </row>
    <row r="98" spans="1:26" ht="15.75" hidden="1" customHeight="1" x14ac:dyDescent="0.3">
      <c r="A98" s="46"/>
      <c r="B98" s="435"/>
      <c r="C98" s="46"/>
      <c r="D98" s="92">
        <v>5.2</v>
      </c>
      <c r="E98" s="467"/>
      <c r="F98" s="416"/>
      <c r="G98" s="93"/>
      <c r="H98" s="93"/>
      <c r="I98" s="94"/>
      <c r="J98" s="46"/>
      <c r="K98" s="46"/>
      <c r="L98" s="46"/>
      <c r="M98" s="46"/>
      <c r="N98" s="46"/>
      <c r="O98" s="46"/>
      <c r="P98" s="46"/>
      <c r="Q98" s="46"/>
      <c r="R98" s="46"/>
      <c r="S98" s="46"/>
      <c r="T98" s="46"/>
      <c r="U98" s="46"/>
      <c r="V98" s="46"/>
      <c r="W98" s="46"/>
      <c r="X98" s="46"/>
      <c r="Y98" s="46"/>
      <c r="Z98" s="46"/>
    </row>
    <row r="99" spans="1:26" ht="15.75" hidden="1" customHeight="1" x14ac:dyDescent="0.3">
      <c r="A99" s="46"/>
      <c r="B99" s="435"/>
      <c r="C99" s="46"/>
      <c r="D99" s="92">
        <v>5.3</v>
      </c>
      <c r="E99" s="467"/>
      <c r="F99" s="416"/>
      <c r="G99" s="93"/>
      <c r="H99" s="93"/>
      <c r="I99" s="94"/>
      <c r="J99" s="46"/>
      <c r="K99" s="46"/>
      <c r="L99" s="46"/>
      <c r="M99" s="46"/>
      <c r="N99" s="46"/>
      <c r="O99" s="46"/>
      <c r="P99" s="46"/>
      <c r="Q99" s="46"/>
      <c r="R99" s="46"/>
      <c r="S99" s="46"/>
      <c r="T99" s="46"/>
      <c r="U99" s="46"/>
      <c r="V99" s="46"/>
      <c r="W99" s="46"/>
      <c r="X99" s="46"/>
      <c r="Y99" s="46"/>
      <c r="Z99" s="46"/>
    </row>
    <row r="100" spans="1:26" ht="15.75" hidden="1" customHeight="1" x14ac:dyDescent="0.3">
      <c r="A100" s="46"/>
      <c r="B100" s="435"/>
      <c r="C100" s="46"/>
      <c r="D100" s="92">
        <v>5.4</v>
      </c>
      <c r="E100" s="467"/>
      <c r="F100" s="416"/>
      <c r="G100" s="93"/>
      <c r="H100" s="93"/>
      <c r="I100" s="94"/>
      <c r="J100" s="46"/>
      <c r="K100" s="46"/>
      <c r="L100" s="46"/>
      <c r="M100" s="46"/>
      <c r="N100" s="46"/>
      <c r="O100" s="46"/>
      <c r="P100" s="46"/>
      <c r="Q100" s="46"/>
      <c r="R100" s="46"/>
      <c r="S100" s="46"/>
      <c r="T100" s="46"/>
      <c r="U100" s="46"/>
      <c r="V100" s="46"/>
      <c r="W100" s="46"/>
      <c r="X100" s="46"/>
      <c r="Y100" s="46"/>
      <c r="Z100" s="46"/>
    </row>
    <row r="101" spans="1:26" ht="15.75" hidden="1" customHeight="1" x14ac:dyDescent="0.3">
      <c r="A101" s="46"/>
      <c r="B101" s="435"/>
      <c r="C101" s="46"/>
      <c r="D101" s="92">
        <v>5.5</v>
      </c>
      <c r="E101" s="467"/>
      <c r="F101" s="416"/>
      <c r="G101" s="93"/>
      <c r="H101" s="93"/>
      <c r="I101" s="94"/>
      <c r="J101" s="46"/>
      <c r="K101" s="46"/>
      <c r="L101" s="46"/>
      <c r="M101" s="46"/>
      <c r="N101" s="46"/>
      <c r="O101" s="46"/>
      <c r="P101" s="46"/>
      <c r="Q101" s="46"/>
      <c r="R101" s="46"/>
      <c r="S101" s="46"/>
      <c r="T101" s="46"/>
      <c r="U101" s="46"/>
      <c r="V101" s="46"/>
      <c r="W101" s="46"/>
      <c r="X101" s="46"/>
      <c r="Y101" s="46"/>
      <c r="Z101" s="46"/>
    </row>
    <row r="102" spans="1:26" ht="15.75" hidden="1" customHeight="1" x14ac:dyDescent="0.3">
      <c r="A102" s="46"/>
      <c r="B102" s="435"/>
      <c r="C102" s="46"/>
      <c r="D102" s="92">
        <v>5.6</v>
      </c>
      <c r="E102" s="467"/>
      <c r="F102" s="416"/>
      <c r="G102" s="93"/>
      <c r="H102" s="93"/>
      <c r="I102" s="94"/>
      <c r="J102" s="46"/>
      <c r="K102" s="46"/>
      <c r="L102" s="46"/>
      <c r="M102" s="46"/>
      <c r="N102" s="46"/>
      <c r="O102" s="46"/>
      <c r="P102" s="46"/>
      <c r="Q102" s="46"/>
      <c r="R102" s="46"/>
      <c r="S102" s="46"/>
      <c r="T102" s="46"/>
      <c r="U102" s="46"/>
      <c r="V102" s="46"/>
      <c r="W102" s="46"/>
      <c r="X102" s="46"/>
      <c r="Y102" s="46"/>
      <c r="Z102" s="46"/>
    </row>
    <row r="103" spans="1:26" ht="0.75" customHeight="1" x14ac:dyDescent="0.3">
      <c r="A103" s="46"/>
      <c r="B103" s="436"/>
      <c r="C103" s="46"/>
      <c r="D103" s="92">
        <v>5.7</v>
      </c>
      <c r="E103" s="467"/>
      <c r="F103" s="416"/>
      <c r="G103" s="93"/>
      <c r="H103" s="93"/>
      <c r="I103" s="94"/>
      <c r="J103" s="46"/>
      <c r="K103" s="46"/>
      <c r="L103" s="46"/>
      <c r="M103" s="46"/>
      <c r="N103" s="46"/>
      <c r="O103" s="46"/>
      <c r="P103" s="46"/>
      <c r="Q103" s="46"/>
      <c r="R103" s="46"/>
      <c r="S103" s="46"/>
      <c r="T103" s="46"/>
      <c r="U103" s="46"/>
      <c r="V103" s="46"/>
      <c r="W103" s="46"/>
      <c r="X103" s="46"/>
      <c r="Y103" s="46"/>
      <c r="Z103" s="46"/>
    </row>
    <row r="104" spans="1:26" ht="15.75" customHeight="1" x14ac:dyDescent="0.25">
      <c r="A104" s="46"/>
      <c r="B104" s="46"/>
      <c r="C104" s="46"/>
      <c r="D104" s="47"/>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hidden="1" customHeight="1" x14ac:dyDescent="0.25">
      <c r="A107" s="46"/>
      <c r="B107" s="46"/>
      <c r="C107" s="46"/>
      <c r="D107" s="4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hidden="1" customHeight="1" x14ac:dyDescent="0.25">
      <c r="A108" s="46"/>
      <c r="B108" s="46"/>
      <c r="C108" s="46"/>
      <c r="D108" s="4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hidden="1" customHeight="1" x14ac:dyDescent="0.25">
      <c r="A109" s="46"/>
      <c r="B109" s="46"/>
      <c r="C109" s="46"/>
      <c r="D109" s="4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hidden="1" customHeight="1" x14ac:dyDescent="0.25">
      <c r="A110" s="46"/>
      <c r="B110" s="46"/>
      <c r="C110" s="46"/>
      <c r="D110" s="4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hidden="1" customHeight="1" x14ac:dyDescent="0.25">
      <c r="A111" s="46"/>
      <c r="B111" s="46"/>
      <c r="C111" s="46"/>
      <c r="D111" s="4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hidden="1" customHeight="1" x14ac:dyDescent="0.25">
      <c r="A112" s="46"/>
      <c r="B112" s="46"/>
      <c r="C112" s="46"/>
      <c r="D112" s="4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hidden="1" customHeight="1" x14ac:dyDescent="0.25">
      <c r="A113" s="46"/>
      <c r="B113" s="46"/>
      <c r="C113" s="46"/>
      <c r="D113" s="4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hidden="1" customHeight="1" x14ac:dyDescent="0.25">
      <c r="A114" s="46"/>
      <c r="B114" s="46"/>
      <c r="C114" s="46"/>
      <c r="D114" s="4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hidden="1" customHeight="1" x14ac:dyDescent="0.25">
      <c r="A115" s="46"/>
      <c r="B115" s="46"/>
      <c r="C115" s="46"/>
      <c r="D115" s="4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hidden="1" customHeight="1" x14ac:dyDescent="0.25">
      <c r="A116" s="46"/>
      <c r="B116" s="46"/>
      <c r="C116" s="46"/>
      <c r="D116" s="4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hidden="1" customHeight="1" x14ac:dyDescent="0.25">
      <c r="A117" s="46"/>
      <c r="B117" s="46"/>
      <c r="C117" s="46"/>
      <c r="D117" s="4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hidden="1" customHeight="1" x14ac:dyDescent="0.25">
      <c r="A118" s="46"/>
      <c r="B118" s="46"/>
      <c r="C118" s="46"/>
      <c r="D118" s="4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hidden="1" customHeight="1" x14ac:dyDescent="0.25">
      <c r="A119" s="46"/>
      <c r="B119" s="46"/>
      <c r="C119" s="46"/>
      <c r="D119" s="4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hidden="1" customHeight="1" x14ac:dyDescent="0.25">
      <c r="A120" s="46"/>
      <c r="B120" s="46"/>
      <c r="C120" s="46"/>
      <c r="D120" s="4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hidden="1" customHeight="1" x14ac:dyDescent="0.25">
      <c r="A121" s="46"/>
      <c r="B121" s="46"/>
      <c r="C121" s="46"/>
      <c r="D121" s="4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hidden="1" customHeight="1" x14ac:dyDescent="0.25">
      <c r="A122" s="46"/>
      <c r="B122" s="46"/>
      <c r="C122" s="46"/>
      <c r="D122" s="4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hidden="1" customHeight="1" x14ac:dyDescent="0.25">
      <c r="A123" s="46"/>
      <c r="B123" s="46"/>
      <c r="C123" s="46"/>
      <c r="D123" s="4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hidden="1" customHeight="1" x14ac:dyDescent="0.25">
      <c r="A124" s="46"/>
      <c r="B124" s="46"/>
      <c r="C124" s="46"/>
      <c r="D124" s="4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hidden="1" customHeight="1" x14ac:dyDescent="0.25">
      <c r="A125" s="46"/>
      <c r="B125" s="46"/>
      <c r="C125" s="46"/>
      <c r="D125" s="4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hidden="1" customHeight="1" x14ac:dyDescent="0.25">
      <c r="A126" s="46"/>
      <c r="B126" s="46"/>
      <c r="C126" s="46"/>
      <c r="D126" s="4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hidden="1" customHeight="1" x14ac:dyDescent="0.25">
      <c r="A127" s="46"/>
      <c r="B127" s="46"/>
      <c r="C127" s="46"/>
      <c r="D127" s="4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hidden="1" customHeight="1" x14ac:dyDescent="0.25">
      <c r="A128" s="46"/>
      <c r="B128" s="46"/>
      <c r="C128" s="46"/>
      <c r="D128" s="4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hidden="1" customHeight="1" x14ac:dyDescent="0.25">
      <c r="A129" s="46"/>
      <c r="B129" s="46"/>
      <c r="C129" s="46"/>
      <c r="D129" s="4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hidden="1" customHeight="1" x14ac:dyDescent="0.25">
      <c r="A130" s="46"/>
      <c r="B130" s="46"/>
      <c r="C130" s="46"/>
      <c r="D130" s="4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hidden="1" customHeight="1" x14ac:dyDescent="0.25">
      <c r="A131" s="46"/>
      <c r="B131" s="46"/>
      <c r="C131" s="46"/>
      <c r="D131" s="4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hidden="1" customHeight="1" x14ac:dyDescent="0.25">
      <c r="A132" s="46"/>
      <c r="B132" s="46"/>
      <c r="C132" s="46"/>
      <c r="D132" s="4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hidden="1" customHeight="1" x14ac:dyDescent="0.25">
      <c r="A133" s="46"/>
      <c r="B133" s="46"/>
      <c r="C133" s="46"/>
      <c r="D133" s="4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hidden="1" customHeight="1" x14ac:dyDescent="0.25">
      <c r="A134" s="46"/>
      <c r="B134" s="46"/>
      <c r="C134" s="46"/>
      <c r="D134" s="4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hidden="1" customHeight="1" x14ac:dyDescent="0.25">
      <c r="A135" s="46"/>
      <c r="B135" s="46"/>
      <c r="C135" s="46"/>
      <c r="D135" s="4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hidden="1" customHeight="1" x14ac:dyDescent="0.25">
      <c r="A136" s="46"/>
      <c r="B136" s="46"/>
      <c r="C136" s="46"/>
      <c r="D136" s="4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hidden="1" customHeight="1" x14ac:dyDescent="0.25">
      <c r="A137" s="46"/>
      <c r="B137" s="46"/>
      <c r="C137" s="46"/>
      <c r="D137" s="4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hidden="1" customHeight="1" x14ac:dyDescent="0.25">
      <c r="A138" s="46"/>
      <c r="B138" s="46"/>
      <c r="C138" s="46"/>
      <c r="D138" s="4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hidden="1" customHeight="1" x14ac:dyDescent="0.25">
      <c r="A139" s="46"/>
      <c r="B139" s="46"/>
      <c r="C139" s="46"/>
      <c r="D139" s="4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hidden="1" customHeight="1" x14ac:dyDescent="0.25">
      <c r="A140" s="46"/>
      <c r="B140" s="46"/>
      <c r="C140" s="46"/>
      <c r="D140" s="4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hidden="1" customHeight="1" x14ac:dyDescent="0.25">
      <c r="A141" s="46"/>
      <c r="B141" s="46"/>
      <c r="C141" s="46"/>
      <c r="D141" s="4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hidden="1" customHeight="1" x14ac:dyDescent="0.25">
      <c r="A142" s="46"/>
      <c r="B142" s="46"/>
      <c r="C142" s="46"/>
      <c r="D142" s="4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hidden="1" customHeight="1" x14ac:dyDescent="0.25">
      <c r="A143" s="46"/>
      <c r="B143" s="46"/>
      <c r="C143" s="46"/>
      <c r="D143" s="4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hidden="1" customHeight="1" x14ac:dyDescent="0.25">
      <c r="A144" s="46"/>
      <c r="B144" s="46"/>
      <c r="C144" s="46"/>
      <c r="D144" s="4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hidden="1" customHeight="1" x14ac:dyDescent="0.25">
      <c r="A145" s="46"/>
      <c r="B145" s="46"/>
      <c r="C145" s="46"/>
      <c r="D145" s="4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hidden="1" customHeight="1" x14ac:dyDescent="0.25">
      <c r="A146" s="46"/>
      <c r="B146" s="46"/>
      <c r="C146" s="46"/>
      <c r="D146" s="4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hidden="1" customHeight="1" x14ac:dyDescent="0.25">
      <c r="A147" s="46"/>
      <c r="B147" s="46"/>
      <c r="C147" s="46"/>
      <c r="D147" s="4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hidden="1" customHeight="1" x14ac:dyDescent="0.25">
      <c r="A148" s="46"/>
      <c r="B148" s="46"/>
      <c r="C148" s="46"/>
      <c r="D148" s="4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hidden="1" customHeight="1" x14ac:dyDescent="0.25">
      <c r="A149" s="46"/>
      <c r="B149" s="46"/>
      <c r="C149" s="46"/>
      <c r="D149" s="4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hidden="1" customHeight="1" x14ac:dyDescent="0.25">
      <c r="A150" s="46"/>
      <c r="B150" s="46"/>
      <c r="C150" s="46"/>
      <c r="D150" s="4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hidden="1" customHeight="1" x14ac:dyDescent="0.25">
      <c r="A151" s="46"/>
      <c r="B151" s="46"/>
      <c r="C151" s="46"/>
      <c r="D151" s="4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hidden="1" customHeight="1" x14ac:dyDescent="0.25">
      <c r="A152" s="46"/>
      <c r="B152" s="46"/>
      <c r="C152" s="46"/>
      <c r="D152" s="4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hidden="1" customHeight="1" x14ac:dyDescent="0.25">
      <c r="A153" s="46"/>
      <c r="B153" s="46"/>
      <c r="C153" s="46"/>
      <c r="D153" s="4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hidden="1" customHeight="1" x14ac:dyDescent="0.25">
      <c r="A154" s="46"/>
      <c r="B154" s="46"/>
      <c r="C154" s="46"/>
      <c r="D154" s="4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hidden="1" customHeight="1" x14ac:dyDescent="0.25">
      <c r="A155" s="46"/>
      <c r="B155" s="46"/>
      <c r="C155" s="46"/>
      <c r="D155" s="4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hidden="1" customHeight="1" x14ac:dyDescent="0.25">
      <c r="A156" s="46"/>
      <c r="B156" s="46"/>
      <c r="C156" s="46"/>
      <c r="D156" s="4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hidden="1" customHeight="1" x14ac:dyDescent="0.25">
      <c r="A157" s="46"/>
      <c r="B157" s="46"/>
      <c r="C157" s="46"/>
      <c r="D157" s="4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hidden="1" customHeight="1" x14ac:dyDescent="0.25">
      <c r="A158" s="46"/>
      <c r="B158" s="46"/>
      <c r="C158" s="46"/>
      <c r="D158" s="4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hidden="1" customHeight="1" x14ac:dyDescent="0.25">
      <c r="A159" s="46"/>
      <c r="B159" s="46"/>
      <c r="C159" s="46"/>
      <c r="D159" s="4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hidden="1" customHeight="1" x14ac:dyDescent="0.25">
      <c r="A160" s="46"/>
      <c r="B160" s="46"/>
      <c r="C160" s="46"/>
      <c r="D160" s="4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hidden="1" customHeight="1" x14ac:dyDescent="0.25">
      <c r="A161" s="46"/>
      <c r="B161" s="46"/>
      <c r="C161" s="46"/>
      <c r="D161" s="4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hidden="1" customHeight="1" x14ac:dyDescent="0.25">
      <c r="A162" s="46"/>
      <c r="B162" s="46"/>
      <c r="C162" s="46"/>
      <c r="D162" s="4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hidden="1" customHeight="1" x14ac:dyDescent="0.25">
      <c r="A163" s="46"/>
      <c r="B163" s="46"/>
      <c r="C163" s="46"/>
      <c r="D163" s="4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hidden="1" customHeight="1" x14ac:dyDescent="0.25">
      <c r="A164" s="46"/>
      <c r="B164" s="46"/>
      <c r="C164" s="46"/>
      <c r="D164" s="4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hidden="1" customHeight="1" x14ac:dyDescent="0.25">
      <c r="A165" s="46"/>
      <c r="B165" s="46"/>
      <c r="C165" s="46"/>
      <c r="D165" s="4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hidden="1" customHeight="1" x14ac:dyDescent="0.25">
      <c r="A166" s="46"/>
      <c r="B166" s="46"/>
      <c r="C166" s="46"/>
      <c r="D166" s="4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hidden="1" customHeight="1" x14ac:dyDescent="0.25">
      <c r="A167" s="46"/>
      <c r="B167" s="46"/>
      <c r="C167" s="46"/>
      <c r="D167" s="4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hidden="1" customHeight="1" x14ac:dyDescent="0.25">
      <c r="A168" s="46"/>
      <c r="B168" s="46"/>
      <c r="C168" s="46"/>
      <c r="D168" s="4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hidden="1" customHeight="1" x14ac:dyDescent="0.25">
      <c r="A169" s="46"/>
      <c r="B169" s="46"/>
      <c r="C169" s="46"/>
      <c r="D169" s="4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hidden="1" customHeight="1" x14ac:dyDescent="0.25">
      <c r="A170" s="46"/>
      <c r="B170" s="46"/>
      <c r="C170" s="46"/>
      <c r="D170" s="4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hidden="1" customHeight="1" x14ac:dyDescent="0.25">
      <c r="A171" s="46"/>
      <c r="B171" s="46"/>
      <c r="C171" s="46"/>
      <c r="D171" s="4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hidden="1" customHeight="1" x14ac:dyDescent="0.25">
      <c r="A172" s="46"/>
      <c r="B172" s="46"/>
      <c r="C172" s="46"/>
      <c r="D172" s="4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hidden="1" customHeight="1" x14ac:dyDescent="0.25">
      <c r="A173" s="46"/>
      <c r="B173" s="46"/>
      <c r="C173" s="46"/>
      <c r="D173" s="4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hidden="1" customHeight="1" x14ac:dyDescent="0.25">
      <c r="A174" s="46"/>
      <c r="B174" s="46"/>
      <c r="C174" s="46"/>
      <c r="D174" s="4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hidden="1" customHeight="1" x14ac:dyDescent="0.25">
      <c r="A175" s="46"/>
      <c r="B175" s="46"/>
      <c r="C175" s="46"/>
      <c r="D175" s="4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hidden="1" customHeight="1" x14ac:dyDescent="0.25">
      <c r="A176" s="46"/>
      <c r="B176" s="46"/>
      <c r="C176" s="46"/>
      <c r="D176" s="4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hidden="1" customHeight="1" x14ac:dyDescent="0.25">
      <c r="A177" s="46"/>
      <c r="B177" s="46"/>
      <c r="C177" s="46"/>
      <c r="D177" s="4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hidden="1" customHeight="1" x14ac:dyDescent="0.25">
      <c r="A178" s="46"/>
      <c r="B178" s="46"/>
      <c r="C178" s="46"/>
      <c r="D178" s="4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hidden="1" customHeight="1" x14ac:dyDescent="0.25">
      <c r="A179" s="46"/>
      <c r="B179" s="46"/>
      <c r="C179" s="46"/>
      <c r="D179" s="4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hidden="1" customHeight="1" x14ac:dyDescent="0.25">
      <c r="A180" s="46"/>
      <c r="B180" s="46"/>
      <c r="C180" s="46"/>
      <c r="D180" s="4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hidden="1" customHeight="1" x14ac:dyDescent="0.25">
      <c r="A181" s="46"/>
      <c r="B181" s="46"/>
      <c r="C181" s="46"/>
      <c r="D181" s="4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hidden="1" customHeight="1" x14ac:dyDescent="0.25">
      <c r="A182" s="46"/>
      <c r="B182" s="46"/>
      <c r="C182" s="46"/>
      <c r="D182" s="4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hidden="1" customHeight="1" x14ac:dyDescent="0.25">
      <c r="A183" s="46"/>
      <c r="B183" s="46"/>
      <c r="C183" s="46"/>
      <c r="D183" s="4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hidden="1" customHeight="1" x14ac:dyDescent="0.25">
      <c r="A184" s="46"/>
      <c r="B184" s="46"/>
      <c r="C184" s="46"/>
      <c r="D184" s="4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hidden="1" customHeight="1" x14ac:dyDescent="0.25">
      <c r="A185" s="46"/>
      <c r="B185" s="46"/>
      <c r="C185" s="46"/>
      <c r="D185" s="4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hidden="1" customHeight="1" x14ac:dyDescent="0.25">
      <c r="A186" s="46"/>
      <c r="B186" s="46"/>
      <c r="C186" s="46"/>
      <c r="D186" s="4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hidden="1" customHeight="1" x14ac:dyDescent="0.25">
      <c r="A187" s="46"/>
      <c r="B187" s="46"/>
      <c r="C187" s="46"/>
      <c r="D187" s="4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hidden="1" customHeight="1" x14ac:dyDescent="0.25">
      <c r="A188" s="46"/>
      <c r="B188" s="46"/>
      <c r="C188" s="46"/>
      <c r="D188" s="4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hidden="1" customHeight="1" x14ac:dyDescent="0.25">
      <c r="A189" s="46"/>
      <c r="B189" s="46"/>
      <c r="C189" s="46"/>
      <c r="D189" s="4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hidden="1" customHeight="1" x14ac:dyDescent="0.25">
      <c r="A190" s="46"/>
      <c r="B190" s="46"/>
      <c r="C190" s="46"/>
      <c r="D190" s="4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hidden="1" customHeight="1" x14ac:dyDescent="0.25">
      <c r="A191" s="46"/>
      <c r="B191" s="46"/>
      <c r="C191" s="46"/>
      <c r="D191" s="4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hidden="1" customHeight="1" x14ac:dyDescent="0.25">
      <c r="A192" s="46"/>
      <c r="B192" s="46"/>
      <c r="C192" s="46"/>
      <c r="D192" s="4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hidden="1" customHeight="1" x14ac:dyDescent="0.25">
      <c r="A193" s="46"/>
      <c r="B193" s="46"/>
      <c r="C193" s="46"/>
      <c r="D193" s="4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hidden="1" customHeight="1" x14ac:dyDescent="0.25">
      <c r="A194" s="46"/>
      <c r="B194" s="46"/>
      <c r="C194" s="46"/>
      <c r="D194" s="4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hidden="1" customHeight="1" x14ac:dyDescent="0.25">
      <c r="A195" s="46"/>
      <c r="B195" s="46"/>
      <c r="C195" s="46"/>
      <c r="D195" s="4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hidden="1" customHeight="1" x14ac:dyDescent="0.25">
      <c r="A196" s="46"/>
      <c r="B196" s="46"/>
      <c r="C196" s="46"/>
      <c r="D196" s="4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hidden="1" customHeight="1" x14ac:dyDescent="0.25">
      <c r="A197" s="46"/>
      <c r="B197" s="46"/>
      <c r="C197" s="46"/>
      <c r="D197" s="4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hidden="1" customHeight="1" x14ac:dyDescent="0.25">
      <c r="A198" s="46"/>
      <c r="B198" s="46"/>
      <c r="C198" s="46"/>
      <c r="D198" s="4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hidden="1" customHeight="1" x14ac:dyDescent="0.25">
      <c r="A199" s="46"/>
      <c r="B199" s="46"/>
      <c r="C199" s="46"/>
      <c r="D199" s="4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hidden="1" customHeight="1" x14ac:dyDescent="0.25">
      <c r="A200" s="46"/>
      <c r="B200" s="46"/>
      <c r="C200" s="46"/>
      <c r="D200" s="4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hidden="1" customHeight="1" x14ac:dyDescent="0.25">
      <c r="A201" s="46"/>
      <c r="B201" s="46"/>
      <c r="C201" s="46"/>
      <c r="D201" s="4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hidden="1" customHeight="1" x14ac:dyDescent="0.25">
      <c r="A202" s="46"/>
      <c r="B202" s="46"/>
      <c r="C202" s="46"/>
      <c r="D202" s="4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hidden="1" customHeight="1" x14ac:dyDescent="0.25">
      <c r="A203" s="46"/>
      <c r="B203" s="46"/>
      <c r="C203" s="46"/>
      <c r="D203" s="4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hidden="1" customHeight="1" x14ac:dyDescent="0.25">
      <c r="A204" s="46"/>
      <c r="B204" s="46"/>
      <c r="C204" s="46"/>
      <c r="D204" s="4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hidden="1" customHeight="1" x14ac:dyDescent="0.25">
      <c r="A205" s="46"/>
      <c r="B205" s="46"/>
      <c r="C205" s="46"/>
      <c r="D205" s="4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hidden="1" customHeight="1" x14ac:dyDescent="0.25">
      <c r="A206" s="46"/>
      <c r="B206" s="46"/>
      <c r="C206" s="46"/>
      <c r="D206" s="4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hidden="1" customHeight="1" x14ac:dyDescent="0.25">
      <c r="A207" s="46"/>
      <c r="B207" s="46"/>
      <c r="C207" s="46"/>
      <c r="D207" s="4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hidden="1" customHeight="1" x14ac:dyDescent="0.25">
      <c r="A208" s="46"/>
      <c r="B208" s="46"/>
      <c r="C208" s="46"/>
      <c r="D208" s="4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hidden="1" customHeight="1" x14ac:dyDescent="0.25">
      <c r="A209" s="46"/>
      <c r="B209" s="46"/>
      <c r="C209" s="46"/>
      <c r="D209" s="4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hidden="1" customHeight="1" x14ac:dyDescent="0.25">
      <c r="A210" s="46"/>
      <c r="B210" s="46"/>
      <c r="C210" s="46"/>
      <c r="D210" s="4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hidden="1" customHeight="1" x14ac:dyDescent="0.25">
      <c r="A211" s="46"/>
      <c r="B211" s="46"/>
      <c r="C211" s="46"/>
      <c r="D211" s="4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hidden="1" customHeight="1" x14ac:dyDescent="0.25">
      <c r="A212" s="46"/>
      <c r="B212" s="46"/>
      <c r="C212" s="46"/>
      <c r="D212" s="4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hidden="1" customHeight="1" x14ac:dyDescent="0.25">
      <c r="A213" s="46"/>
      <c r="B213" s="46"/>
      <c r="C213" s="46"/>
      <c r="D213" s="4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hidden="1" customHeight="1" x14ac:dyDescent="0.25">
      <c r="A214" s="46"/>
      <c r="B214" s="46"/>
      <c r="C214" s="46"/>
      <c r="D214" s="4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hidden="1" customHeight="1" x14ac:dyDescent="0.25">
      <c r="A215" s="46"/>
      <c r="B215" s="46"/>
      <c r="C215" s="46"/>
      <c r="D215" s="4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hidden="1" customHeight="1" x14ac:dyDescent="0.25">
      <c r="A216" s="46"/>
      <c r="B216" s="46"/>
      <c r="C216" s="46"/>
      <c r="D216" s="4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hidden="1" customHeight="1" x14ac:dyDescent="0.25">
      <c r="A217" s="46"/>
      <c r="B217" s="46"/>
      <c r="C217" s="46"/>
      <c r="D217" s="4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hidden="1" customHeight="1" x14ac:dyDescent="0.25">
      <c r="A218" s="46"/>
      <c r="B218" s="46"/>
      <c r="C218" s="46"/>
      <c r="D218" s="4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hidden="1" customHeight="1" x14ac:dyDescent="0.25">
      <c r="A219" s="46"/>
      <c r="B219" s="46"/>
      <c r="C219" s="46"/>
      <c r="D219" s="4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hidden="1" customHeight="1" x14ac:dyDescent="0.25">
      <c r="A220" s="46"/>
      <c r="B220" s="46"/>
      <c r="C220" s="46"/>
      <c r="D220" s="4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hidden="1" customHeight="1" x14ac:dyDescent="0.25">
      <c r="A221" s="46"/>
      <c r="B221" s="46"/>
      <c r="C221" s="46"/>
      <c r="D221" s="4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hidden="1" customHeight="1" x14ac:dyDescent="0.25">
      <c r="A222" s="46"/>
      <c r="B222" s="46"/>
      <c r="C222" s="46"/>
      <c r="D222" s="4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hidden="1" customHeight="1" x14ac:dyDescent="0.25">
      <c r="A223" s="46"/>
      <c r="B223" s="46"/>
      <c r="C223" s="46"/>
      <c r="D223" s="4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hidden="1" customHeight="1" x14ac:dyDescent="0.25">
      <c r="A224" s="46"/>
      <c r="B224" s="46"/>
      <c r="C224" s="46"/>
      <c r="D224" s="4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hidden="1" customHeight="1" x14ac:dyDescent="0.25">
      <c r="A225" s="46"/>
      <c r="B225" s="46"/>
      <c r="C225" s="46"/>
      <c r="D225" s="4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hidden="1" customHeight="1" x14ac:dyDescent="0.25">
      <c r="A226" s="46"/>
      <c r="B226" s="46"/>
      <c r="C226" s="46"/>
      <c r="D226" s="4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hidden="1" customHeight="1" x14ac:dyDescent="0.25">
      <c r="A227" s="46"/>
      <c r="B227" s="46"/>
      <c r="C227" s="46"/>
      <c r="D227" s="4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hidden="1" customHeight="1" x14ac:dyDescent="0.25">
      <c r="A228" s="46"/>
      <c r="B228" s="46"/>
      <c r="C228" s="46"/>
      <c r="D228" s="4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hidden="1" customHeight="1" x14ac:dyDescent="0.25">
      <c r="A229" s="46"/>
      <c r="B229" s="46"/>
      <c r="C229" s="46"/>
      <c r="D229" s="4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hidden="1" customHeight="1" x14ac:dyDescent="0.25">
      <c r="A230" s="46"/>
      <c r="B230" s="46"/>
      <c r="C230" s="46"/>
      <c r="D230" s="4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hidden="1" customHeight="1" x14ac:dyDescent="0.25">
      <c r="A231" s="46"/>
      <c r="B231" s="46"/>
      <c r="C231" s="46"/>
      <c r="D231" s="4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hidden="1" customHeight="1" x14ac:dyDescent="0.25">
      <c r="A232" s="46"/>
      <c r="B232" s="46"/>
      <c r="C232" s="46"/>
      <c r="D232" s="4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hidden="1" customHeight="1" x14ac:dyDescent="0.25">
      <c r="A233" s="46"/>
      <c r="B233" s="46"/>
      <c r="C233" s="46"/>
      <c r="D233" s="4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hidden="1" customHeight="1" x14ac:dyDescent="0.25">
      <c r="A234" s="46"/>
      <c r="B234" s="46"/>
      <c r="C234" s="46"/>
      <c r="D234" s="4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hidden="1" customHeight="1" x14ac:dyDescent="0.25">
      <c r="A235" s="46"/>
      <c r="B235" s="46"/>
      <c r="C235" s="46"/>
      <c r="D235" s="4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hidden="1" customHeight="1" x14ac:dyDescent="0.25">
      <c r="A236" s="46"/>
      <c r="B236" s="46"/>
      <c r="C236" s="46"/>
      <c r="D236" s="4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hidden="1" customHeight="1" x14ac:dyDescent="0.25">
      <c r="A237" s="46"/>
      <c r="B237" s="46"/>
      <c r="C237" s="46"/>
      <c r="D237" s="4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hidden="1" customHeight="1" x14ac:dyDescent="0.25">
      <c r="A238" s="46"/>
      <c r="B238" s="46"/>
      <c r="C238" s="46"/>
      <c r="D238" s="4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hidden="1" customHeight="1" x14ac:dyDescent="0.25">
      <c r="A239" s="46"/>
      <c r="B239" s="46"/>
      <c r="C239" s="46"/>
      <c r="D239" s="4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hidden="1" customHeight="1" x14ac:dyDescent="0.25">
      <c r="A240" s="46"/>
      <c r="B240" s="46"/>
      <c r="C240" s="46"/>
      <c r="D240" s="4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hidden="1" customHeight="1" x14ac:dyDescent="0.25">
      <c r="A241" s="46"/>
      <c r="B241" s="46"/>
      <c r="C241" s="46"/>
      <c r="D241" s="4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hidden="1" customHeight="1" x14ac:dyDescent="0.25">
      <c r="A242" s="46"/>
      <c r="B242" s="46"/>
      <c r="C242" s="46"/>
      <c r="D242" s="4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hidden="1" customHeight="1" x14ac:dyDescent="0.25">
      <c r="A243" s="46"/>
      <c r="B243" s="46"/>
      <c r="C243" s="46"/>
      <c r="D243" s="4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hidden="1" customHeight="1" x14ac:dyDescent="0.25">
      <c r="A244" s="46"/>
      <c r="B244" s="46"/>
      <c r="C244" s="46"/>
      <c r="D244" s="4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hidden="1" customHeight="1" x14ac:dyDescent="0.25">
      <c r="A245" s="46"/>
      <c r="B245" s="46"/>
      <c r="C245" s="46"/>
      <c r="D245" s="4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hidden="1" customHeight="1" x14ac:dyDescent="0.25">
      <c r="A246" s="46"/>
      <c r="B246" s="46"/>
      <c r="C246" s="46"/>
      <c r="D246" s="4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hidden="1" customHeight="1" x14ac:dyDescent="0.25">
      <c r="A247" s="46"/>
      <c r="B247" s="46"/>
      <c r="C247" s="46"/>
      <c r="D247" s="4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hidden="1" customHeight="1" x14ac:dyDescent="0.25">
      <c r="A248" s="46"/>
      <c r="B248" s="46"/>
      <c r="C248" s="46"/>
      <c r="D248" s="4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hidden="1" customHeight="1" x14ac:dyDescent="0.25">
      <c r="A249" s="46"/>
      <c r="B249" s="46"/>
      <c r="C249" s="46"/>
      <c r="D249" s="4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hidden="1" customHeight="1" x14ac:dyDescent="0.25">
      <c r="A250" s="46"/>
      <c r="B250" s="46"/>
      <c r="C250" s="46"/>
      <c r="D250" s="4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hidden="1" customHeight="1" x14ac:dyDescent="0.25">
      <c r="A251" s="46"/>
      <c r="B251" s="46"/>
      <c r="C251" s="46"/>
      <c r="D251" s="4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hidden="1" customHeight="1" x14ac:dyDescent="0.25">
      <c r="A252" s="46"/>
      <c r="B252" s="46"/>
      <c r="C252" s="46"/>
      <c r="D252" s="4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hidden="1" customHeight="1" x14ac:dyDescent="0.25">
      <c r="A253" s="46"/>
      <c r="B253" s="46"/>
      <c r="C253" s="46"/>
      <c r="D253" s="4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hidden="1" customHeight="1" x14ac:dyDescent="0.25">
      <c r="A254" s="46"/>
      <c r="B254" s="46"/>
      <c r="C254" s="46"/>
      <c r="D254" s="4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hidden="1" customHeight="1" x14ac:dyDescent="0.25">
      <c r="A255" s="46"/>
      <c r="B255" s="46"/>
      <c r="C255" s="46"/>
      <c r="D255" s="4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hidden="1" customHeight="1" x14ac:dyDescent="0.25">
      <c r="A256" s="46"/>
      <c r="B256" s="46"/>
      <c r="C256" s="46"/>
      <c r="D256" s="4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hidden="1" customHeight="1" x14ac:dyDescent="0.25">
      <c r="A257" s="46"/>
      <c r="B257" s="46"/>
      <c r="C257" s="46"/>
      <c r="D257" s="4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hidden="1" customHeight="1" x14ac:dyDescent="0.25">
      <c r="A258" s="46"/>
      <c r="B258" s="46"/>
      <c r="C258" s="46"/>
      <c r="D258" s="4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hidden="1" customHeight="1" x14ac:dyDescent="0.25">
      <c r="A259" s="46"/>
      <c r="B259" s="46"/>
      <c r="C259" s="46"/>
      <c r="D259" s="4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hidden="1" customHeight="1" x14ac:dyDescent="0.25">
      <c r="A260" s="46"/>
      <c r="B260" s="46"/>
      <c r="C260" s="46"/>
      <c r="D260" s="4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hidden="1" customHeight="1" x14ac:dyDescent="0.25">
      <c r="A261" s="46"/>
      <c r="B261" s="46"/>
      <c r="C261" s="46"/>
      <c r="D261" s="4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hidden="1" customHeight="1" x14ac:dyDescent="0.25">
      <c r="A262" s="46"/>
      <c r="B262" s="46"/>
      <c r="C262" s="46"/>
      <c r="D262" s="4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hidden="1" customHeight="1" x14ac:dyDescent="0.25">
      <c r="A263" s="46"/>
      <c r="B263" s="46"/>
      <c r="C263" s="46"/>
      <c r="D263" s="4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hidden="1" customHeight="1" x14ac:dyDescent="0.25">
      <c r="A264" s="46"/>
      <c r="B264" s="46"/>
      <c r="C264" s="46"/>
      <c r="D264" s="4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hidden="1" customHeight="1" x14ac:dyDescent="0.25">
      <c r="A265" s="46"/>
      <c r="B265" s="46"/>
      <c r="C265" s="46"/>
      <c r="D265" s="4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hidden="1" customHeight="1" x14ac:dyDescent="0.25">
      <c r="A266" s="46"/>
      <c r="B266" s="46"/>
      <c r="C266" s="46"/>
      <c r="D266" s="4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hidden="1" customHeight="1" x14ac:dyDescent="0.25">
      <c r="A267" s="46"/>
      <c r="B267" s="46"/>
      <c r="C267" s="46"/>
      <c r="D267" s="4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hidden="1" customHeight="1" x14ac:dyDescent="0.25">
      <c r="A268" s="46"/>
      <c r="B268" s="46"/>
      <c r="C268" s="46"/>
      <c r="D268" s="4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hidden="1" customHeight="1" x14ac:dyDescent="0.25">
      <c r="A269" s="46"/>
      <c r="B269" s="46"/>
      <c r="C269" s="46"/>
      <c r="D269" s="4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hidden="1" customHeight="1" x14ac:dyDescent="0.25">
      <c r="A270" s="46"/>
      <c r="B270" s="46"/>
      <c r="C270" s="46"/>
      <c r="D270" s="4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hidden="1" customHeight="1" x14ac:dyDescent="0.25">
      <c r="A271" s="46"/>
      <c r="B271" s="46"/>
      <c r="C271" s="46"/>
      <c r="D271" s="4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hidden="1" customHeight="1" x14ac:dyDescent="0.25">
      <c r="A272" s="46"/>
      <c r="B272" s="46"/>
      <c r="C272" s="46"/>
      <c r="D272" s="4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hidden="1" customHeight="1" x14ac:dyDescent="0.25">
      <c r="A273" s="46"/>
      <c r="B273" s="46"/>
      <c r="C273" s="46"/>
      <c r="D273" s="4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hidden="1" customHeight="1" x14ac:dyDescent="0.25">
      <c r="A274" s="46"/>
      <c r="B274" s="46"/>
      <c r="C274" s="46"/>
      <c r="D274" s="4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hidden="1" customHeight="1" x14ac:dyDescent="0.25">
      <c r="A275" s="46"/>
      <c r="B275" s="46"/>
      <c r="C275" s="46"/>
      <c r="D275" s="4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hidden="1" customHeight="1" x14ac:dyDescent="0.25">
      <c r="A276" s="46"/>
      <c r="B276" s="46"/>
      <c r="C276" s="46"/>
      <c r="D276" s="4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hidden="1" customHeight="1" x14ac:dyDescent="0.25">
      <c r="A277" s="46"/>
      <c r="B277" s="46"/>
      <c r="C277" s="46"/>
      <c r="D277" s="4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hidden="1" customHeight="1" x14ac:dyDescent="0.25">
      <c r="A278" s="46"/>
      <c r="B278" s="46"/>
      <c r="C278" s="46"/>
      <c r="D278" s="4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hidden="1" customHeight="1" x14ac:dyDescent="0.25">
      <c r="A279" s="46"/>
      <c r="B279" s="46"/>
      <c r="C279" s="46"/>
      <c r="D279" s="4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hidden="1" customHeight="1" x14ac:dyDescent="0.25">
      <c r="A280" s="46"/>
      <c r="B280" s="46"/>
      <c r="C280" s="46"/>
      <c r="D280" s="4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hidden="1" customHeight="1" x14ac:dyDescent="0.25">
      <c r="A281" s="46"/>
      <c r="B281" s="46"/>
      <c r="C281" s="46"/>
      <c r="D281" s="4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hidden="1" customHeight="1" x14ac:dyDescent="0.25">
      <c r="A282" s="46"/>
      <c r="B282" s="46"/>
      <c r="C282" s="46"/>
      <c r="D282" s="4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hidden="1" customHeight="1" x14ac:dyDescent="0.25">
      <c r="A283" s="46"/>
      <c r="B283" s="46"/>
      <c r="C283" s="46"/>
      <c r="D283" s="4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hidden="1" customHeight="1" x14ac:dyDescent="0.25">
      <c r="A284" s="46"/>
      <c r="B284" s="46"/>
      <c r="C284" s="46"/>
      <c r="D284" s="4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hidden="1" customHeight="1" x14ac:dyDescent="0.25">
      <c r="A285" s="46"/>
      <c r="B285" s="46"/>
      <c r="C285" s="46"/>
      <c r="D285" s="4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hidden="1" customHeight="1" x14ac:dyDescent="0.25">
      <c r="A286" s="46"/>
      <c r="B286" s="46"/>
      <c r="C286" s="46"/>
      <c r="D286" s="4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hidden="1" customHeight="1" x14ac:dyDescent="0.25">
      <c r="A287" s="46"/>
      <c r="B287" s="46"/>
      <c r="C287" s="46"/>
      <c r="D287" s="4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hidden="1" customHeight="1" x14ac:dyDescent="0.25">
      <c r="A288" s="46"/>
      <c r="B288" s="46"/>
      <c r="C288" s="46"/>
      <c r="D288" s="4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hidden="1" customHeight="1" x14ac:dyDescent="0.25">
      <c r="A289" s="46"/>
      <c r="B289" s="46"/>
      <c r="C289" s="46"/>
      <c r="D289" s="4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hidden="1" customHeight="1" x14ac:dyDescent="0.25">
      <c r="A290" s="46"/>
      <c r="B290" s="46"/>
      <c r="C290" s="46"/>
      <c r="D290" s="4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hidden="1" customHeight="1" x14ac:dyDescent="0.25">
      <c r="A291" s="46"/>
      <c r="B291" s="46"/>
      <c r="C291" s="46"/>
      <c r="D291" s="4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hidden="1" customHeight="1" x14ac:dyDescent="0.25">
      <c r="A292" s="46"/>
      <c r="B292" s="46"/>
      <c r="C292" s="46"/>
      <c r="D292" s="4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hidden="1" customHeight="1" x14ac:dyDescent="0.25">
      <c r="A293" s="46"/>
      <c r="B293" s="46"/>
      <c r="C293" s="46"/>
      <c r="D293" s="4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hidden="1" customHeight="1" x14ac:dyDescent="0.25">
      <c r="A294" s="46"/>
      <c r="B294" s="46"/>
      <c r="C294" s="46"/>
      <c r="D294" s="4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hidden="1" customHeight="1" x14ac:dyDescent="0.25">
      <c r="A295" s="46"/>
      <c r="B295" s="46"/>
      <c r="C295" s="46"/>
      <c r="D295" s="4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hidden="1" customHeight="1" x14ac:dyDescent="0.25">
      <c r="A296" s="46"/>
      <c r="B296" s="46"/>
      <c r="C296" s="46"/>
      <c r="D296" s="4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hidden="1" customHeight="1" x14ac:dyDescent="0.25">
      <c r="A297" s="46"/>
      <c r="B297" s="46"/>
      <c r="C297" s="46"/>
      <c r="D297" s="4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hidden="1" customHeight="1" x14ac:dyDescent="0.25">
      <c r="A298" s="46"/>
      <c r="B298" s="46"/>
      <c r="C298" s="46"/>
      <c r="D298" s="4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hidden="1" customHeight="1" x14ac:dyDescent="0.25">
      <c r="A299" s="46"/>
      <c r="B299" s="46"/>
      <c r="C299" s="46"/>
      <c r="D299" s="4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hidden="1" customHeight="1" x14ac:dyDescent="0.25">
      <c r="A300" s="46"/>
      <c r="B300" s="46"/>
      <c r="C300" s="46"/>
      <c r="D300" s="4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hidden="1" customHeight="1" x14ac:dyDescent="0.25">
      <c r="A301" s="46"/>
      <c r="B301" s="46"/>
      <c r="C301" s="46"/>
      <c r="D301" s="4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hidden="1" customHeight="1" x14ac:dyDescent="0.25">
      <c r="A302" s="46"/>
      <c r="B302" s="46"/>
      <c r="C302" s="46"/>
      <c r="D302" s="4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hidden="1" customHeight="1" x14ac:dyDescent="0.25">
      <c r="A303" s="46"/>
      <c r="B303" s="46"/>
      <c r="C303" s="46"/>
      <c r="D303" s="4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hidden="1"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hidden="1"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hidden="1"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hidden="1"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hidden="1"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hidden="1"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hidden="1"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hidden="1"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hidden="1"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hidden="1"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hidden="1"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hidden="1"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hidden="1"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hidden="1"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hidden="1"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hidden="1"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hidden="1"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hidden="1"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hidden="1"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hidden="1"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hidden="1"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hidden="1"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hidden="1"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hidden="1"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hidden="1"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hidden="1"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hidden="1"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hidden="1"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hidden="1"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hidden="1"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hidden="1"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hidden="1"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hidden="1"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hidden="1"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hidden="1"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hidden="1"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hidden="1"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hidden="1"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hidden="1"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hidden="1"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hidden="1"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hidden="1"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hidden="1"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hidden="1"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hidden="1"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hidden="1"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hidden="1"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hidden="1"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hidden="1"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hidden="1"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hidden="1"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hidden="1"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hidden="1"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hidden="1"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hidden="1"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hidden="1"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hidden="1"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hidden="1"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hidden="1"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hidden="1"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hidden="1"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hidden="1"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hidden="1"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hidden="1"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hidden="1"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hidden="1"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hidden="1"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hidden="1"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hidden="1"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hidden="1"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hidden="1"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hidden="1"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hidden="1"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hidden="1"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hidden="1"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hidden="1"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hidden="1"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hidden="1"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hidden="1"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hidden="1"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hidden="1"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hidden="1"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hidden="1"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hidden="1"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hidden="1"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hidden="1"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hidden="1"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hidden="1"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hidden="1"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hidden="1"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hidden="1"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hidden="1"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hidden="1"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hidden="1"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hidden="1"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hidden="1"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hidden="1"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hidden="1"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hidden="1"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hidden="1"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hidden="1"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hidden="1"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hidden="1"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hidden="1"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hidden="1"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hidden="1"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hidden="1"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hidden="1"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hidden="1"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hidden="1"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hidden="1"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hidden="1"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hidden="1"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hidden="1"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hidden="1"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hidden="1"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hidden="1"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hidden="1"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hidden="1"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hidden="1"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hidden="1"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hidden="1"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hidden="1"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hidden="1"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hidden="1"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hidden="1"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hidden="1"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hidden="1"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hidden="1"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hidden="1"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hidden="1"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hidden="1"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hidden="1"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hidden="1"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hidden="1"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hidden="1"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hidden="1"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hidden="1"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hidden="1"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hidden="1"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hidden="1"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hidden="1"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hidden="1"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hidden="1"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hidden="1"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hidden="1"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hidden="1"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hidden="1"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hidden="1"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hidden="1" customHeight="1" x14ac:dyDescent="0.25">
      <c r="A453" s="97"/>
      <c r="B453" s="97"/>
      <c r="C453" s="97"/>
      <c r="D453" s="98"/>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5.75" hidden="1" customHeight="1" x14ac:dyDescent="0.25">
      <c r="A454" s="97"/>
      <c r="B454" s="97"/>
      <c r="C454" s="97"/>
      <c r="D454" s="98"/>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5.75" hidden="1" customHeight="1" x14ac:dyDescent="0.25">
      <c r="A455" s="97"/>
      <c r="B455" s="97"/>
      <c r="C455" s="97"/>
      <c r="D455" s="98"/>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5.75" hidden="1" customHeight="1" x14ac:dyDescent="0.25">
      <c r="A456" s="97"/>
      <c r="B456" s="97"/>
      <c r="C456" s="97"/>
      <c r="D456" s="98"/>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5.75" hidden="1" customHeight="1" x14ac:dyDescent="0.25">
      <c r="A457" s="97"/>
      <c r="B457" s="97"/>
      <c r="C457" s="97"/>
      <c r="D457" s="98"/>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5.75" hidden="1" customHeight="1" x14ac:dyDescent="0.25">
      <c r="A458" s="97"/>
      <c r="B458" s="97"/>
      <c r="C458" s="97"/>
      <c r="D458" s="98"/>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5.75" hidden="1" customHeight="1" x14ac:dyDescent="0.25">
      <c r="A459" s="97"/>
      <c r="B459" s="97"/>
      <c r="C459" s="97"/>
      <c r="D459" s="98"/>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5.75" hidden="1" customHeight="1" x14ac:dyDescent="0.25">
      <c r="A460" s="97"/>
      <c r="B460" s="97"/>
      <c r="C460" s="97"/>
      <c r="D460" s="98"/>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5.75" hidden="1" customHeight="1" x14ac:dyDescent="0.25">
      <c r="A461" s="97"/>
      <c r="B461" s="97"/>
      <c r="C461" s="97"/>
      <c r="D461" s="98"/>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5.75" hidden="1" customHeight="1" x14ac:dyDescent="0.25">
      <c r="A462" s="97"/>
      <c r="B462" s="97"/>
      <c r="C462" s="97"/>
      <c r="D462" s="98"/>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5.75" hidden="1" customHeight="1" x14ac:dyDescent="0.25">
      <c r="A463" s="97"/>
      <c r="B463" s="97"/>
      <c r="C463" s="97"/>
      <c r="D463" s="98"/>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5.75" hidden="1" customHeight="1" x14ac:dyDescent="0.25">
      <c r="A464" s="97"/>
      <c r="B464" s="97"/>
      <c r="C464" s="97"/>
      <c r="D464" s="98"/>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5.75" hidden="1" customHeight="1" x14ac:dyDescent="0.25">
      <c r="A465" s="97"/>
      <c r="B465" s="97"/>
      <c r="C465" s="97"/>
      <c r="D465" s="98"/>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5.75" hidden="1" customHeight="1" x14ac:dyDescent="0.25">
      <c r="A466" s="97"/>
      <c r="B466" s="97"/>
      <c r="C466" s="97"/>
      <c r="D466" s="98"/>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5.75" hidden="1" customHeight="1" x14ac:dyDescent="0.25">
      <c r="A467" s="97"/>
      <c r="B467" s="97"/>
      <c r="C467" s="97"/>
      <c r="D467" s="98"/>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5.75" hidden="1" customHeight="1" x14ac:dyDescent="0.25">
      <c r="A468" s="97"/>
      <c r="B468" s="97"/>
      <c r="C468" s="97"/>
      <c r="D468" s="98"/>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5.75" hidden="1" customHeight="1" x14ac:dyDescent="0.25">
      <c r="A469" s="97"/>
      <c r="B469" s="97"/>
      <c r="C469" s="97"/>
      <c r="D469" s="98"/>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5.75" hidden="1" customHeight="1" x14ac:dyDescent="0.25">
      <c r="A470" s="97"/>
      <c r="B470" s="97"/>
      <c r="C470" s="97"/>
      <c r="D470" s="98"/>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5.75" hidden="1" customHeight="1" x14ac:dyDescent="0.25">
      <c r="A471" s="97"/>
      <c r="B471" s="97"/>
      <c r="C471" s="97"/>
      <c r="D471" s="98"/>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5.75" hidden="1" customHeight="1" x14ac:dyDescent="0.25">
      <c r="A472" s="97"/>
      <c r="B472" s="97"/>
      <c r="C472" s="97"/>
      <c r="D472" s="98"/>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5.75" hidden="1" customHeight="1" x14ac:dyDescent="0.25">
      <c r="A473" s="97"/>
      <c r="B473" s="97"/>
      <c r="C473" s="97"/>
      <c r="D473" s="98"/>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5.75" hidden="1" customHeight="1" x14ac:dyDescent="0.25">
      <c r="A474" s="97"/>
      <c r="B474" s="97"/>
      <c r="C474" s="97"/>
      <c r="D474" s="98"/>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5.75" hidden="1" customHeight="1" x14ac:dyDescent="0.25">
      <c r="A475" s="97"/>
      <c r="B475" s="97"/>
      <c r="C475" s="97"/>
      <c r="D475" s="98"/>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5.75" hidden="1" customHeight="1" x14ac:dyDescent="0.25">
      <c r="A476" s="97"/>
      <c r="B476" s="97"/>
      <c r="C476" s="97"/>
      <c r="D476" s="98"/>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5.75" hidden="1" customHeight="1" x14ac:dyDescent="0.25">
      <c r="A477" s="97"/>
      <c r="B477" s="97"/>
      <c r="C477" s="97"/>
      <c r="D477" s="98"/>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5.75" hidden="1" customHeight="1" x14ac:dyDescent="0.25">
      <c r="A478" s="97"/>
      <c r="B478" s="97"/>
      <c r="C478" s="97"/>
      <c r="D478" s="98"/>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5.75" hidden="1" customHeight="1" x14ac:dyDescent="0.25">
      <c r="A479" s="97"/>
      <c r="B479" s="97"/>
      <c r="C479" s="97"/>
      <c r="D479" s="98"/>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5.75" hidden="1" customHeight="1" x14ac:dyDescent="0.25">
      <c r="A480" s="97"/>
      <c r="B480" s="97"/>
      <c r="C480" s="97"/>
      <c r="D480" s="98"/>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5.75" hidden="1" customHeight="1" x14ac:dyDescent="0.25">
      <c r="A481" s="97"/>
      <c r="B481" s="97"/>
      <c r="C481" s="97"/>
      <c r="D481" s="98"/>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5.75" hidden="1" customHeight="1" x14ac:dyDescent="0.25">
      <c r="A482" s="97"/>
      <c r="B482" s="97"/>
      <c r="C482" s="97"/>
      <c r="D482" s="98"/>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5.75" hidden="1" customHeight="1" x14ac:dyDescent="0.25">
      <c r="A483" s="97"/>
      <c r="B483" s="97"/>
      <c r="C483" s="97"/>
      <c r="D483" s="98"/>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5.75" hidden="1" customHeight="1" x14ac:dyDescent="0.25">
      <c r="A484" s="97"/>
      <c r="B484" s="97"/>
      <c r="C484" s="97"/>
      <c r="D484" s="98"/>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hidden="1" customHeight="1" x14ac:dyDescent="0.25">
      <c r="A485" s="97"/>
      <c r="B485" s="97"/>
      <c r="C485" s="97"/>
      <c r="D485" s="98"/>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hidden="1" customHeight="1" x14ac:dyDescent="0.25">
      <c r="A486" s="97"/>
      <c r="B486" s="97"/>
      <c r="C486" s="97"/>
      <c r="D486" s="98"/>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hidden="1" customHeight="1" x14ac:dyDescent="0.25">
      <c r="A487" s="97"/>
      <c r="B487" s="97"/>
      <c r="C487" s="97"/>
      <c r="D487" s="98"/>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hidden="1" customHeight="1" x14ac:dyDescent="0.25">
      <c r="A488" s="97"/>
      <c r="B488" s="97"/>
      <c r="C488" s="97"/>
      <c r="D488" s="98"/>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hidden="1" customHeight="1" x14ac:dyDescent="0.25">
      <c r="A489" s="97"/>
      <c r="B489" s="97"/>
      <c r="C489" s="97"/>
      <c r="D489" s="98"/>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hidden="1" customHeight="1" x14ac:dyDescent="0.25">
      <c r="A490" s="97"/>
      <c r="B490" s="97"/>
      <c r="C490" s="97"/>
      <c r="D490" s="98"/>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hidden="1" customHeight="1" x14ac:dyDescent="0.25">
      <c r="A491" s="97"/>
      <c r="B491" s="97"/>
      <c r="C491" s="97"/>
      <c r="D491" s="98"/>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hidden="1" customHeight="1" x14ac:dyDescent="0.25">
      <c r="A492" s="97"/>
      <c r="B492" s="97"/>
      <c r="C492" s="97"/>
      <c r="D492" s="98"/>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hidden="1" customHeight="1" x14ac:dyDescent="0.25">
      <c r="A493" s="97"/>
      <c r="B493" s="97"/>
      <c r="C493" s="97"/>
      <c r="D493" s="98"/>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hidden="1" customHeight="1" x14ac:dyDescent="0.25">
      <c r="A494" s="97"/>
      <c r="B494" s="97"/>
      <c r="C494" s="97"/>
      <c r="D494" s="98"/>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hidden="1" customHeight="1" x14ac:dyDescent="0.25">
      <c r="A495" s="97"/>
      <c r="B495" s="97"/>
      <c r="C495" s="97"/>
      <c r="D495" s="98"/>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hidden="1" customHeight="1" x14ac:dyDescent="0.25">
      <c r="A496" s="97"/>
      <c r="B496" s="97"/>
      <c r="C496" s="97"/>
      <c r="D496" s="98"/>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hidden="1" customHeight="1" x14ac:dyDescent="0.25">
      <c r="A497" s="97"/>
      <c r="B497" s="97"/>
      <c r="C497" s="97"/>
      <c r="D497" s="98"/>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hidden="1" customHeight="1" x14ac:dyDescent="0.25">
      <c r="A498" s="97"/>
      <c r="B498" s="97"/>
      <c r="C498" s="97"/>
      <c r="D498" s="98"/>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hidden="1" customHeight="1" x14ac:dyDescent="0.25">
      <c r="A499" s="97"/>
      <c r="B499" s="97"/>
      <c r="C499" s="97"/>
      <c r="D499" s="98"/>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hidden="1" customHeight="1" x14ac:dyDescent="0.25">
      <c r="A500" s="97"/>
      <c r="B500" s="97"/>
      <c r="C500" s="97"/>
      <c r="D500" s="98"/>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hidden="1" customHeight="1" x14ac:dyDescent="0.25">
      <c r="A501" s="97"/>
      <c r="B501" s="97"/>
      <c r="C501" s="97"/>
      <c r="D501" s="98"/>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hidden="1" customHeight="1" x14ac:dyDescent="0.25">
      <c r="A502" s="97"/>
      <c r="B502" s="97"/>
      <c r="C502" s="97"/>
      <c r="D502" s="98"/>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hidden="1" customHeight="1" x14ac:dyDescent="0.25">
      <c r="A503" s="97"/>
      <c r="B503" s="97"/>
      <c r="C503" s="97"/>
      <c r="D503" s="98"/>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hidden="1" customHeight="1" x14ac:dyDescent="0.25">
      <c r="A504" s="97"/>
      <c r="B504" s="97"/>
      <c r="C504" s="97"/>
      <c r="D504" s="98"/>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hidden="1" customHeight="1" x14ac:dyDescent="0.25">
      <c r="A505" s="97"/>
      <c r="B505" s="97"/>
      <c r="C505" s="97"/>
      <c r="D505" s="98"/>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hidden="1" customHeight="1" x14ac:dyDescent="0.25">
      <c r="A506" s="97"/>
      <c r="B506" s="97"/>
      <c r="C506" s="97"/>
      <c r="D506" s="98"/>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hidden="1" customHeight="1" x14ac:dyDescent="0.25">
      <c r="A507" s="97"/>
      <c r="B507" s="97"/>
      <c r="C507" s="97"/>
      <c r="D507" s="98"/>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hidden="1" customHeight="1" x14ac:dyDescent="0.25">
      <c r="A508" s="97"/>
      <c r="B508" s="97"/>
      <c r="C508" s="97"/>
      <c r="D508" s="98"/>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hidden="1" customHeight="1" x14ac:dyDescent="0.25">
      <c r="A509" s="97"/>
      <c r="B509" s="97"/>
      <c r="C509" s="97"/>
      <c r="D509" s="98"/>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hidden="1" customHeight="1" x14ac:dyDescent="0.25">
      <c r="A510" s="97"/>
      <c r="B510" s="97"/>
      <c r="C510" s="97"/>
      <c r="D510" s="98"/>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hidden="1" customHeight="1" x14ac:dyDescent="0.25">
      <c r="A511" s="97"/>
      <c r="B511" s="97"/>
      <c r="C511" s="97"/>
      <c r="D511" s="98"/>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hidden="1" customHeight="1" x14ac:dyDescent="0.25">
      <c r="A512" s="97"/>
      <c r="B512" s="97"/>
      <c r="C512" s="97"/>
      <c r="D512" s="98"/>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hidden="1" customHeight="1" x14ac:dyDescent="0.25">
      <c r="A513" s="97"/>
      <c r="B513" s="97"/>
      <c r="C513" s="97"/>
      <c r="D513" s="98"/>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hidden="1" customHeight="1" x14ac:dyDescent="0.25">
      <c r="A514" s="97"/>
      <c r="B514" s="97"/>
      <c r="C514" s="97"/>
      <c r="D514" s="98"/>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hidden="1" customHeight="1" x14ac:dyDescent="0.25">
      <c r="A515" s="97"/>
      <c r="B515" s="97"/>
      <c r="C515" s="97"/>
      <c r="D515" s="98"/>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hidden="1" customHeight="1" x14ac:dyDescent="0.25">
      <c r="A516" s="97"/>
      <c r="B516" s="97"/>
      <c r="C516" s="97"/>
      <c r="D516" s="98"/>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hidden="1" customHeight="1" x14ac:dyDescent="0.25">
      <c r="A517" s="97"/>
      <c r="B517" s="97"/>
      <c r="C517" s="97"/>
      <c r="D517" s="98"/>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hidden="1" customHeight="1" x14ac:dyDescent="0.25">
      <c r="A518" s="97"/>
      <c r="B518" s="97"/>
      <c r="C518" s="97"/>
      <c r="D518" s="98"/>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hidden="1" customHeight="1" x14ac:dyDescent="0.25">
      <c r="A519" s="97"/>
      <c r="B519" s="97"/>
      <c r="C519" s="97"/>
      <c r="D519" s="98"/>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hidden="1" customHeight="1" x14ac:dyDescent="0.25">
      <c r="A520" s="97"/>
      <c r="B520" s="97"/>
      <c r="C520" s="97"/>
      <c r="D520" s="98"/>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hidden="1" customHeight="1" x14ac:dyDescent="0.25">
      <c r="A521" s="97"/>
      <c r="B521" s="97"/>
      <c r="C521" s="97"/>
      <c r="D521" s="98"/>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hidden="1" customHeight="1" x14ac:dyDescent="0.25">
      <c r="A522" s="97"/>
      <c r="B522" s="97"/>
      <c r="C522" s="97"/>
      <c r="D522" s="98"/>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hidden="1" customHeight="1" x14ac:dyDescent="0.25">
      <c r="A523" s="97"/>
      <c r="B523" s="97"/>
      <c r="C523" s="97"/>
      <c r="D523" s="98"/>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hidden="1" customHeight="1" x14ac:dyDescent="0.25">
      <c r="A524" s="97"/>
      <c r="B524" s="97"/>
      <c r="C524" s="97"/>
      <c r="D524" s="98"/>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hidden="1" customHeight="1" x14ac:dyDescent="0.25">
      <c r="A525" s="97"/>
      <c r="B525" s="97"/>
      <c r="C525" s="97"/>
      <c r="D525" s="98"/>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hidden="1" customHeight="1" x14ac:dyDescent="0.25">
      <c r="A526" s="97"/>
      <c r="B526" s="97"/>
      <c r="C526" s="97"/>
      <c r="D526" s="98"/>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hidden="1" customHeight="1" x14ac:dyDescent="0.25">
      <c r="A527" s="97"/>
      <c r="B527" s="97"/>
      <c r="C527" s="97"/>
      <c r="D527" s="98"/>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hidden="1" customHeight="1" x14ac:dyDescent="0.25">
      <c r="A528" s="97"/>
      <c r="B528" s="97"/>
      <c r="C528" s="97"/>
      <c r="D528" s="98"/>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hidden="1" customHeight="1" x14ac:dyDescent="0.25">
      <c r="A529" s="97"/>
      <c r="B529" s="97"/>
      <c r="C529" s="97"/>
      <c r="D529" s="98"/>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hidden="1" customHeight="1" x14ac:dyDescent="0.25">
      <c r="A530" s="97"/>
      <c r="B530" s="97"/>
      <c r="C530" s="97"/>
      <c r="D530" s="98"/>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hidden="1" customHeight="1" x14ac:dyDescent="0.25">
      <c r="A531" s="97"/>
      <c r="B531" s="97"/>
      <c r="C531" s="97"/>
      <c r="D531" s="98"/>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hidden="1" customHeight="1" x14ac:dyDescent="0.25">
      <c r="A532" s="97"/>
      <c r="B532" s="97"/>
      <c r="C532" s="97"/>
      <c r="D532" s="98"/>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hidden="1" customHeight="1" x14ac:dyDescent="0.25">
      <c r="A533" s="97"/>
      <c r="B533" s="97"/>
      <c r="C533" s="97"/>
      <c r="D533" s="98"/>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hidden="1" customHeight="1" x14ac:dyDescent="0.25">
      <c r="A534" s="97"/>
      <c r="B534" s="97"/>
      <c r="C534" s="97"/>
      <c r="D534" s="98"/>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hidden="1" customHeight="1" x14ac:dyDescent="0.25">
      <c r="A535" s="97"/>
      <c r="B535" s="97"/>
      <c r="C535" s="97"/>
      <c r="D535" s="98"/>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hidden="1" customHeight="1" x14ac:dyDescent="0.25">
      <c r="A536" s="97"/>
      <c r="B536" s="97"/>
      <c r="C536" s="97"/>
      <c r="D536" s="98"/>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hidden="1" customHeight="1" x14ac:dyDescent="0.25">
      <c r="A537" s="97"/>
      <c r="B537" s="97"/>
      <c r="C537" s="97"/>
      <c r="D537" s="98"/>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hidden="1" customHeight="1" x14ac:dyDescent="0.25">
      <c r="A538" s="97"/>
      <c r="B538" s="97"/>
      <c r="C538" s="97"/>
      <c r="D538" s="98"/>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hidden="1" customHeight="1" x14ac:dyDescent="0.25">
      <c r="A539" s="97"/>
      <c r="B539" s="97"/>
      <c r="C539" s="97"/>
      <c r="D539" s="98"/>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hidden="1" customHeight="1" x14ac:dyDescent="0.25">
      <c r="A540" s="97"/>
      <c r="B540" s="97"/>
      <c r="C540" s="97"/>
      <c r="D540" s="98"/>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hidden="1" customHeight="1" x14ac:dyDescent="0.25">
      <c r="A541" s="97"/>
      <c r="B541" s="97"/>
      <c r="C541" s="97"/>
      <c r="D541" s="98"/>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hidden="1" customHeight="1" x14ac:dyDescent="0.25">
      <c r="A542" s="97"/>
      <c r="B542" s="97"/>
      <c r="C542" s="97"/>
      <c r="D542" s="98"/>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hidden="1" customHeight="1" x14ac:dyDescent="0.25">
      <c r="A543" s="97"/>
      <c r="B543" s="97"/>
      <c r="C543" s="97"/>
      <c r="D543" s="98"/>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hidden="1" customHeight="1" x14ac:dyDescent="0.25">
      <c r="A544" s="97"/>
      <c r="B544" s="97"/>
      <c r="C544" s="97"/>
      <c r="D544" s="98"/>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hidden="1" customHeight="1" x14ac:dyDescent="0.25">
      <c r="A545" s="97"/>
      <c r="B545" s="97"/>
      <c r="C545" s="97"/>
      <c r="D545" s="98"/>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hidden="1" customHeight="1" x14ac:dyDescent="0.25">
      <c r="A546" s="97"/>
      <c r="B546" s="97"/>
      <c r="C546" s="97"/>
      <c r="D546" s="98"/>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hidden="1" customHeight="1" x14ac:dyDescent="0.25">
      <c r="A547" s="97"/>
      <c r="B547" s="97"/>
      <c r="C547" s="97"/>
      <c r="D547" s="98"/>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hidden="1" customHeight="1" x14ac:dyDescent="0.25">
      <c r="A548" s="97"/>
      <c r="B548" s="97"/>
      <c r="C548" s="97"/>
      <c r="D548" s="98"/>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hidden="1" customHeight="1" x14ac:dyDescent="0.25">
      <c r="A549" s="97"/>
      <c r="B549" s="97"/>
      <c r="C549" s="97"/>
      <c r="D549" s="98"/>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hidden="1" customHeight="1" x14ac:dyDescent="0.25">
      <c r="A550" s="97"/>
      <c r="B550" s="97"/>
      <c r="C550" s="97"/>
      <c r="D550" s="98"/>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hidden="1" customHeight="1" x14ac:dyDescent="0.25">
      <c r="A551" s="97"/>
      <c r="B551" s="97"/>
      <c r="C551" s="97"/>
      <c r="D551" s="98"/>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hidden="1" customHeight="1" x14ac:dyDescent="0.25">
      <c r="A552" s="97"/>
      <c r="B552" s="97"/>
      <c r="C552" s="97"/>
      <c r="D552" s="98"/>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hidden="1" customHeight="1" x14ac:dyDescent="0.25">
      <c r="A553" s="97"/>
      <c r="B553" s="97"/>
      <c r="C553" s="97"/>
      <c r="D553" s="98"/>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hidden="1" customHeight="1" x14ac:dyDescent="0.25">
      <c r="A554" s="97"/>
      <c r="B554" s="97"/>
      <c r="C554" s="97"/>
      <c r="D554" s="98"/>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hidden="1" customHeight="1" x14ac:dyDescent="0.25">
      <c r="A555" s="97"/>
      <c r="B555" s="97"/>
      <c r="C555" s="97"/>
      <c r="D555" s="98"/>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hidden="1" customHeight="1" x14ac:dyDescent="0.25">
      <c r="A556" s="97"/>
      <c r="B556" s="97"/>
      <c r="C556" s="97"/>
      <c r="D556" s="98"/>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hidden="1" customHeight="1" x14ac:dyDescent="0.25">
      <c r="A557" s="97"/>
      <c r="B557" s="97"/>
      <c r="C557" s="97"/>
      <c r="D557" s="98"/>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hidden="1" customHeight="1" x14ac:dyDescent="0.25">
      <c r="A558" s="97"/>
      <c r="B558" s="97"/>
      <c r="C558" s="97"/>
      <c r="D558" s="98"/>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hidden="1" customHeight="1" x14ac:dyDescent="0.25">
      <c r="A559" s="97"/>
      <c r="B559" s="97"/>
      <c r="C559" s="97"/>
      <c r="D559" s="98"/>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hidden="1" customHeight="1" x14ac:dyDescent="0.25">
      <c r="A560" s="97"/>
      <c r="B560" s="97"/>
      <c r="C560" s="97"/>
      <c r="D560" s="98"/>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hidden="1" customHeight="1" x14ac:dyDescent="0.25">
      <c r="A561" s="97"/>
      <c r="B561" s="97"/>
      <c r="C561" s="97"/>
      <c r="D561" s="98"/>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hidden="1" customHeight="1" x14ac:dyDescent="0.25">
      <c r="A562" s="97"/>
      <c r="B562" s="97"/>
      <c r="C562" s="97"/>
      <c r="D562" s="98"/>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hidden="1" customHeight="1" x14ac:dyDescent="0.25">
      <c r="A563" s="97"/>
      <c r="B563" s="97"/>
      <c r="C563" s="97"/>
      <c r="D563" s="98"/>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hidden="1" customHeight="1" x14ac:dyDescent="0.25">
      <c r="A564" s="97"/>
      <c r="B564" s="97"/>
      <c r="C564" s="97"/>
      <c r="D564" s="98"/>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hidden="1" customHeight="1" x14ac:dyDescent="0.25">
      <c r="A565" s="97"/>
      <c r="B565" s="97"/>
      <c r="C565" s="97"/>
      <c r="D565" s="98"/>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hidden="1" customHeight="1" x14ac:dyDescent="0.25">
      <c r="A566" s="97"/>
      <c r="B566" s="97"/>
      <c r="C566" s="97"/>
      <c r="D566" s="98"/>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hidden="1" customHeight="1" x14ac:dyDescent="0.25">
      <c r="A567" s="97"/>
      <c r="B567" s="97"/>
      <c r="C567" s="97"/>
      <c r="D567" s="98"/>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hidden="1" customHeight="1" x14ac:dyDescent="0.25">
      <c r="A568" s="97"/>
      <c r="B568" s="97"/>
      <c r="C568" s="97"/>
      <c r="D568" s="98"/>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hidden="1" customHeight="1" x14ac:dyDescent="0.25">
      <c r="A569" s="97"/>
      <c r="B569" s="97"/>
      <c r="C569" s="97"/>
      <c r="D569" s="98"/>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hidden="1" customHeight="1" x14ac:dyDescent="0.25">
      <c r="A570" s="97"/>
      <c r="B570" s="97"/>
      <c r="C570" s="97"/>
      <c r="D570" s="98"/>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hidden="1" customHeight="1" x14ac:dyDescent="0.25">
      <c r="A571" s="97"/>
      <c r="B571" s="97"/>
      <c r="C571" s="97"/>
      <c r="D571" s="98"/>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hidden="1" customHeight="1" x14ac:dyDescent="0.25">
      <c r="A572" s="97"/>
      <c r="B572" s="97"/>
      <c r="C572" s="97"/>
      <c r="D572" s="98"/>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hidden="1" customHeight="1" x14ac:dyDescent="0.25">
      <c r="A573" s="97"/>
      <c r="B573" s="97"/>
      <c r="C573" s="97"/>
      <c r="D573" s="98"/>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hidden="1" customHeight="1" x14ac:dyDescent="0.25">
      <c r="A574" s="97"/>
      <c r="B574" s="97"/>
      <c r="C574" s="97"/>
      <c r="D574" s="98"/>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hidden="1" customHeight="1" x14ac:dyDescent="0.25">
      <c r="A575" s="97"/>
      <c r="B575" s="97"/>
      <c r="C575" s="97"/>
      <c r="D575" s="98"/>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hidden="1" customHeight="1" x14ac:dyDescent="0.25">
      <c r="A576" s="97"/>
      <c r="B576" s="97"/>
      <c r="C576" s="97"/>
      <c r="D576" s="98"/>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hidden="1" customHeight="1" x14ac:dyDescent="0.25">
      <c r="A577" s="97"/>
      <c r="B577" s="97"/>
      <c r="C577" s="97"/>
      <c r="D577" s="98"/>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hidden="1" customHeight="1" x14ac:dyDescent="0.25">
      <c r="A578" s="97"/>
      <c r="B578" s="97"/>
      <c r="C578" s="97"/>
      <c r="D578" s="98"/>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hidden="1" customHeight="1" x14ac:dyDescent="0.25">
      <c r="A579" s="97"/>
      <c r="B579" s="97"/>
      <c r="C579" s="97"/>
      <c r="D579" s="98"/>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hidden="1" customHeight="1" x14ac:dyDescent="0.25">
      <c r="A580" s="97"/>
      <c r="B580" s="97"/>
      <c r="C580" s="97"/>
      <c r="D580" s="98"/>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hidden="1" customHeight="1" x14ac:dyDescent="0.25">
      <c r="A581" s="97"/>
      <c r="B581" s="97"/>
      <c r="C581" s="97"/>
      <c r="D581" s="98"/>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hidden="1" customHeight="1" x14ac:dyDescent="0.25">
      <c r="A582" s="97"/>
      <c r="B582" s="97"/>
      <c r="C582" s="97"/>
      <c r="D582" s="98"/>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hidden="1" customHeight="1" x14ac:dyDescent="0.25">
      <c r="A583" s="97"/>
      <c r="B583" s="97"/>
      <c r="C583" s="97"/>
      <c r="D583" s="98"/>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hidden="1" customHeight="1" x14ac:dyDescent="0.25">
      <c r="A584" s="97"/>
      <c r="B584" s="97"/>
      <c r="C584" s="97"/>
      <c r="D584" s="98"/>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hidden="1" customHeight="1" x14ac:dyDescent="0.25">
      <c r="A585" s="97"/>
      <c r="B585" s="97"/>
      <c r="C585" s="97"/>
      <c r="D585" s="98"/>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hidden="1" customHeight="1" x14ac:dyDescent="0.25">
      <c r="A586" s="97"/>
      <c r="B586" s="97"/>
      <c r="C586" s="97"/>
      <c r="D586" s="98"/>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hidden="1" customHeight="1" x14ac:dyDescent="0.25">
      <c r="A587" s="97"/>
      <c r="B587" s="97"/>
      <c r="C587" s="97"/>
      <c r="D587" s="98"/>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hidden="1" customHeight="1" x14ac:dyDescent="0.25">
      <c r="A588" s="97"/>
      <c r="B588" s="97"/>
      <c r="C588" s="97"/>
      <c r="D588" s="98"/>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hidden="1" customHeight="1" x14ac:dyDescent="0.25">
      <c r="A589" s="97"/>
      <c r="B589" s="97"/>
      <c r="C589" s="97"/>
      <c r="D589" s="98"/>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hidden="1" customHeight="1" x14ac:dyDescent="0.25">
      <c r="A590" s="97"/>
      <c r="B590" s="97"/>
      <c r="C590" s="97"/>
      <c r="D590" s="98"/>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hidden="1" customHeight="1" x14ac:dyDescent="0.25">
      <c r="A591" s="97"/>
      <c r="B591" s="97"/>
      <c r="C591" s="97"/>
      <c r="D591" s="98"/>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hidden="1" customHeight="1" x14ac:dyDescent="0.25">
      <c r="A592" s="97"/>
      <c r="B592" s="97"/>
      <c r="C592" s="97"/>
      <c r="D592" s="98"/>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hidden="1" customHeight="1" x14ac:dyDescent="0.25">
      <c r="A593" s="97"/>
      <c r="B593" s="97"/>
      <c r="C593" s="97"/>
      <c r="D593" s="98"/>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hidden="1" customHeight="1" x14ac:dyDescent="0.25">
      <c r="A594" s="97"/>
      <c r="B594" s="97"/>
      <c r="C594" s="97"/>
      <c r="D594" s="98"/>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hidden="1" customHeight="1" x14ac:dyDescent="0.25">
      <c r="A595" s="97"/>
      <c r="B595" s="97"/>
      <c r="C595" s="97"/>
      <c r="D595" s="98"/>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hidden="1" customHeight="1" x14ac:dyDescent="0.25">
      <c r="A596" s="97"/>
      <c r="B596" s="97"/>
      <c r="C596" s="97"/>
      <c r="D596" s="98"/>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hidden="1" customHeight="1" x14ac:dyDescent="0.25">
      <c r="A597" s="97"/>
      <c r="B597" s="97"/>
      <c r="C597" s="97"/>
      <c r="D597" s="98"/>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hidden="1" customHeight="1" x14ac:dyDescent="0.25">
      <c r="A598" s="97"/>
      <c r="B598" s="97"/>
      <c r="C598" s="97"/>
      <c r="D598" s="98"/>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hidden="1" customHeight="1" x14ac:dyDescent="0.25">
      <c r="A599" s="97"/>
      <c r="B599" s="97"/>
      <c r="C599" s="97"/>
      <c r="D599" s="98"/>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hidden="1" customHeight="1" x14ac:dyDescent="0.25">
      <c r="A600" s="97"/>
      <c r="B600" s="97"/>
      <c r="C600" s="97"/>
      <c r="D600" s="98"/>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hidden="1" customHeight="1" x14ac:dyDescent="0.25">
      <c r="A601" s="97"/>
      <c r="B601" s="97"/>
      <c r="C601" s="97"/>
      <c r="D601" s="98"/>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hidden="1" customHeight="1" x14ac:dyDescent="0.25">
      <c r="A602" s="97"/>
      <c r="B602" s="97"/>
      <c r="C602" s="97"/>
      <c r="D602" s="98"/>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hidden="1" customHeight="1" x14ac:dyDescent="0.25">
      <c r="A603" s="97"/>
      <c r="B603" s="97"/>
      <c r="C603" s="97"/>
      <c r="D603" s="98"/>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hidden="1" customHeight="1" x14ac:dyDescent="0.25">
      <c r="A604" s="97"/>
      <c r="B604" s="97"/>
      <c r="C604" s="97"/>
      <c r="D604" s="98"/>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hidden="1" customHeight="1" x14ac:dyDescent="0.25">
      <c r="A605" s="97"/>
      <c r="B605" s="97"/>
      <c r="C605" s="97"/>
      <c r="D605" s="98"/>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hidden="1" customHeight="1" x14ac:dyDescent="0.25">
      <c r="A606" s="97"/>
      <c r="B606" s="97"/>
      <c r="C606" s="97"/>
      <c r="D606" s="98"/>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hidden="1" customHeight="1" x14ac:dyDescent="0.25">
      <c r="A607" s="97"/>
      <c r="B607" s="97"/>
      <c r="C607" s="97"/>
      <c r="D607" s="98"/>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hidden="1" customHeight="1" x14ac:dyDescent="0.25">
      <c r="A608" s="97"/>
      <c r="B608" s="97"/>
      <c r="C608" s="97"/>
      <c r="D608" s="98"/>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hidden="1" customHeight="1" x14ac:dyDescent="0.25">
      <c r="A609" s="97"/>
      <c r="B609" s="97"/>
      <c r="C609" s="97"/>
      <c r="D609" s="98"/>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hidden="1" customHeight="1" x14ac:dyDescent="0.25">
      <c r="A610" s="97"/>
      <c r="B610" s="97"/>
      <c r="C610" s="97"/>
      <c r="D610" s="98"/>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hidden="1" customHeight="1" x14ac:dyDescent="0.25">
      <c r="A611" s="97"/>
      <c r="B611" s="97"/>
      <c r="C611" s="97"/>
      <c r="D611" s="98"/>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hidden="1" customHeight="1" x14ac:dyDescent="0.25">
      <c r="A612" s="97"/>
      <c r="B612" s="97"/>
      <c r="C612" s="97"/>
      <c r="D612" s="98"/>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hidden="1" customHeight="1" x14ac:dyDescent="0.25">
      <c r="A613" s="97"/>
      <c r="B613" s="97"/>
      <c r="C613" s="97"/>
      <c r="D613" s="98"/>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hidden="1" customHeight="1" x14ac:dyDescent="0.25">
      <c r="A614" s="97"/>
      <c r="B614" s="97"/>
      <c r="C614" s="97"/>
      <c r="D614" s="98"/>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hidden="1" customHeight="1" x14ac:dyDescent="0.25">
      <c r="A615" s="97"/>
      <c r="B615" s="97"/>
      <c r="C615" s="97"/>
      <c r="D615" s="98"/>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hidden="1" customHeight="1" x14ac:dyDescent="0.25">
      <c r="A616" s="97"/>
      <c r="B616" s="97"/>
      <c r="C616" s="97"/>
      <c r="D616" s="98"/>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hidden="1" customHeight="1" x14ac:dyDescent="0.25">
      <c r="A617" s="97"/>
      <c r="B617" s="97"/>
      <c r="C617" s="97"/>
      <c r="D617" s="98"/>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hidden="1" customHeight="1" x14ac:dyDescent="0.25">
      <c r="A618" s="97"/>
      <c r="B618" s="97"/>
      <c r="C618" s="97"/>
      <c r="D618" s="98"/>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hidden="1" customHeight="1" x14ac:dyDescent="0.25">
      <c r="A619" s="97"/>
      <c r="B619" s="97"/>
      <c r="C619" s="97"/>
      <c r="D619" s="98"/>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hidden="1" customHeight="1" x14ac:dyDescent="0.25">
      <c r="A620" s="97"/>
      <c r="B620" s="97"/>
      <c r="C620" s="97"/>
      <c r="D620" s="98"/>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hidden="1" customHeight="1" x14ac:dyDescent="0.25">
      <c r="A621" s="97"/>
      <c r="B621" s="97"/>
      <c r="C621" s="97"/>
      <c r="D621" s="98"/>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hidden="1" customHeight="1" x14ac:dyDescent="0.25">
      <c r="A622" s="97"/>
      <c r="B622" s="97"/>
      <c r="C622" s="97"/>
      <c r="D622" s="98"/>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hidden="1" customHeight="1" x14ac:dyDescent="0.25">
      <c r="A623" s="97"/>
      <c r="B623" s="97"/>
      <c r="C623" s="97"/>
      <c r="D623" s="98"/>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hidden="1" customHeight="1" x14ac:dyDescent="0.25">
      <c r="A624" s="97"/>
      <c r="B624" s="97"/>
      <c r="C624" s="97"/>
      <c r="D624" s="98"/>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hidden="1" customHeight="1" x14ac:dyDescent="0.25">
      <c r="A625" s="97"/>
      <c r="B625" s="97"/>
      <c r="C625" s="97"/>
      <c r="D625" s="98"/>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hidden="1" customHeight="1" x14ac:dyDescent="0.25">
      <c r="A626" s="97"/>
      <c r="B626" s="97"/>
      <c r="C626" s="97"/>
      <c r="D626" s="98"/>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hidden="1" customHeight="1" x14ac:dyDescent="0.25">
      <c r="A627" s="97"/>
      <c r="B627" s="97"/>
      <c r="C627" s="97"/>
      <c r="D627" s="98"/>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hidden="1" customHeight="1" x14ac:dyDescent="0.25">
      <c r="A628" s="97"/>
      <c r="B628" s="97"/>
      <c r="C628" s="97"/>
      <c r="D628" s="98"/>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hidden="1" customHeight="1" x14ac:dyDescent="0.25">
      <c r="A629" s="97"/>
      <c r="B629" s="97"/>
      <c r="C629" s="97"/>
      <c r="D629" s="98"/>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hidden="1" customHeight="1" x14ac:dyDescent="0.25">
      <c r="A630" s="97"/>
      <c r="B630" s="97"/>
      <c r="C630" s="97"/>
      <c r="D630" s="98"/>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hidden="1" customHeight="1" x14ac:dyDescent="0.25">
      <c r="A631" s="97"/>
      <c r="B631" s="97"/>
      <c r="C631" s="97"/>
      <c r="D631" s="98"/>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hidden="1" customHeight="1" x14ac:dyDescent="0.25">
      <c r="A632" s="97"/>
      <c r="B632" s="97"/>
      <c r="C632" s="97"/>
      <c r="D632" s="98"/>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hidden="1" customHeight="1" x14ac:dyDescent="0.25">
      <c r="A633" s="97"/>
      <c r="B633" s="97"/>
      <c r="C633" s="97"/>
      <c r="D633" s="98"/>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hidden="1" customHeight="1" x14ac:dyDescent="0.25">
      <c r="A634" s="97"/>
      <c r="B634" s="97"/>
      <c r="C634" s="97"/>
      <c r="D634" s="98"/>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hidden="1" customHeight="1" x14ac:dyDescent="0.25">
      <c r="A635" s="97"/>
      <c r="B635" s="97"/>
      <c r="C635" s="97"/>
      <c r="D635" s="98"/>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hidden="1" customHeight="1" x14ac:dyDescent="0.25">
      <c r="A636" s="97"/>
      <c r="B636" s="97"/>
      <c r="C636" s="97"/>
      <c r="D636" s="98"/>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hidden="1" customHeight="1" x14ac:dyDescent="0.25">
      <c r="A637" s="97"/>
      <c r="B637" s="97"/>
      <c r="C637" s="97"/>
      <c r="D637" s="98"/>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hidden="1" customHeight="1" x14ac:dyDescent="0.25">
      <c r="A638" s="97"/>
      <c r="B638" s="97"/>
      <c r="C638" s="97"/>
      <c r="D638" s="98"/>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hidden="1" customHeight="1" x14ac:dyDescent="0.25">
      <c r="A639" s="97"/>
      <c r="B639" s="97"/>
      <c r="C639" s="97"/>
      <c r="D639" s="98"/>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hidden="1" customHeight="1" x14ac:dyDescent="0.25">
      <c r="A640" s="97"/>
      <c r="B640" s="97"/>
      <c r="C640" s="97"/>
      <c r="D640" s="98"/>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hidden="1" customHeight="1" x14ac:dyDescent="0.25">
      <c r="A641" s="97"/>
      <c r="B641" s="97"/>
      <c r="C641" s="97"/>
      <c r="D641" s="98"/>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hidden="1" customHeight="1" x14ac:dyDescent="0.25">
      <c r="A642" s="97"/>
      <c r="B642" s="97"/>
      <c r="C642" s="97"/>
      <c r="D642" s="98"/>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hidden="1" customHeight="1" x14ac:dyDescent="0.25">
      <c r="A643" s="97"/>
      <c r="B643" s="97"/>
      <c r="C643" s="97"/>
      <c r="D643" s="98"/>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hidden="1" customHeight="1" x14ac:dyDescent="0.25">
      <c r="A644" s="97"/>
      <c r="B644" s="97"/>
      <c r="C644" s="97"/>
      <c r="D644" s="98"/>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hidden="1" customHeight="1" x14ac:dyDescent="0.25">
      <c r="A645" s="97"/>
      <c r="B645" s="97"/>
      <c r="C645" s="97"/>
      <c r="D645" s="98"/>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hidden="1" customHeight="1" x14ac:dyDescent="0.25">
      <c r="A646" s="97"/>
      <c r="B646" s="97"/>
      <c r="C646" s="97"/>
      <c r="D646" s="98"/>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hidden="1" customHeight="1" x14ac:dyDescent="0.25">
      <c r="A647" s="97"/>
      <c r="B647" s="97"/>
      <c r="C647" s="97"/>
      <c r="D647" s="98"/>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hidden="1" customHeight="1" x14ac:dyDescent="0.25">
      <c r="A648" s="97"/>
      <c r="B648" s="97"/>
      <c r="C648" s="97"/>
      <c r="D648" s="98"/>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hidden="1" customHeight="1" x14ac:dyDescent="0.25">
      <c r="A649" s="97"/>
      <c r="B649" s="97"/>
      <c r="C649" s="97"/>
      <c r="D649" s="98"/>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hidden="1" customHeight="1" x14ac:dyDescent="0.25">
      <c r="A650" s="97"/>
      <c r="B650" s="97"/>
      <c r="C650" s="97"/>
      <c r="D650" s="98"/>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hidden="1" customHeight="1" x14ac:dyDescent="0.25">
      <c r="A651" s="97"/>
      <c r="B651" s="97"/>
      <c r="C651" s="97"/>
      <c r="D651" s="98"/>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hidden="1" customHeight="1" x14ac:dyDescent="0.25">
      <c r="A652" s="97"/>
      <c r="B652" s="97"/>
      <c r="C652" s="97"/>
      <c r="D652" s="98"/>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hidden="1" customHeight="1" x14ac:dyDescent="0.25">
      <c r="A653" s="97"/>
      <c r="B653" s="97"/>
      <c r="C653" s="97"/>
      <c r="D653" s="98"/>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hidden="1" customHeight="1" x14ac:dyDescent="0.25">
      <c r="A654" s="97"/>
      <c r="B654" s="97"/>
      <c r="C654" s="97"/>
      <c r="D654" s="98"/>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hidden="1" customHeight="1" x14ac:dyDescent="0.25">
      <c r="A655" s="97"/>
      <c r="B655" s="97"/>
      <c r="C655" s="97"/>
      <c r="D655" s="98"/>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hidden="1" customHeight="1" x14ac:dyDescent="0.25">
      <c r="A656" s="97"/>
      <c r="B656" s="97"/>
      <c r="C656" s="97"/>
      <c r="D656" s="98"/>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hidden="1" customHeight="1" x14ac:dyDescent="0.25">
      <c r="A657" s="97"/>
      <c r="B657" s="97"/>
      <c r="C657" s="97"/>
      <c r="D657" s="98"/>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hidden="1" customHeight="1" x14ac:dyDescent="0.25">
      <c r="A658" s="97"/>
      <c r="B658" s="97"/>
      <c r="C658" s="97"/>
      <c r="D658" s="98"/>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hidden="1" customHeight="1" x14ac:dyDescent="0.25">
      <c r="A659" s="97"/>
      <c r="B659" s="97"/>
      <c r="C659" s="97"/>
      <c r="D659" s="98"/>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hidden="1" customHeight="1" x14ac:dyDescent="0.25">
      <c r="A660" s="97"/>
      <c r="B660" s="97"/>
      <c r="C660" s="97"/>
      <c r="D660" s="98"/>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hidden="1" customHeight="1" x14ac:dyDescent="0.25">
      <c r="A661" s="97"/>
      <c r="B661" s="97"/>
      <c r="C661" s="97"/>
      <c r="D661" s="98"/>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hidden="1" customHeight="1" x14ac:dyDescent="0.25">
      <c r="A662" s="97"/>
      <c r="B662" s="97"/>
      <c r="C662" s="97"/>
      <c r="D662" s="98"/>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hidden="1" customHeight="1" x14ac:dyDescent="0.25">
      <c r="A663" s="97"/>
      <c r="B663" s="97"/>
      <c r="C663" s="97"/>
      <c r="D663" s="98"/>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hidden="1" customHeight="1" x14ac:dyDescent="0.25">
      <c r="A664" s="97"/>
      <c r="B664" s="97"/>
      <c r="C664" s="97"/>
      <c r="D664" s="98"/>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hidden="1" customHeight="1" x14ac:dyDescent="0.25">
      <c r="A665" s="97"/>
      <c r="B665" s="97"/>
      <c r="C665" s="97"/>
      <c r="D665" s="98"/>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hidden="1" customHeight="1" x14ac:dyDescent="0.25">
      <c r="A666" s="97"/>
      <c r="B666" s="97"/>
      <c r="C666" s="97"/>
      <c r="D666" s="98"/>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hidden="1" customHeight="1" x14ac:dyDescent="0.25">
      <c r="A667" s="97"/>
      <c r="B667" s="97"/>
      <c r="C667" s="97"/>
      <c r="D667" s="98"/>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hidden="1" customHeight="1" x14ac:dyDescent="0.25">
      <c r="A668" s="97"/>
      <c r="B668" s="97"/>
      <c r="C668" s="97"/>
      <c r="D668" s="98"/>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hidden="1" customHeight="1" x14ac:dyDescent="0.25">
      <c r="A669" s="97"/>
      <c r="B669" s="97"/>
      <c r="C669" s="97"/>
      <c r="D669" s="98"/>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hidden="1" customHeight="1" x14ac:dyDescent="0.25">
      <c r="A670" s="97"/>
      <c r="B670" s="97"/>
      <c r="C670" s="97"/>
      <c r="D670" s="98"/>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hidden="1" customHeight="1" x14ac:dyDescent="0.25">
      <c r="A671" s="97"/>
      <c r="B671" s="97"/>
      <c r="C671" s="97"/>
      <c r="D671" s="98"/>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hidden="1" customHeight="1" x14ac:dyDescent="0.25">
      <c r="A672" s="97"/>
      <c r="B672" s="97"/>
      <c r="C672" s="97"/>
      <c r="D672" s="98"/>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hidden="1" customHeight="1" x14ac:dyDescent="0.25">
      <c r="A673" s="97"/>
      <c r="B673" s="97"/>
      <c r="C673" s="97"/>
      <c r="D673" s="98"/>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hidden="1" customHeight="1" x14ac:dyDescent="0.25">
      <c r="A674" s="97"/>
      <c r="B674" s="97"/>
      <c r="C674" s="97"/>
      <c r="D674" s="98"/>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hidden="1" customHeight="1" x14ac:dyDescent="0.25">
      <c r="A675" s="97"/>
      <c r="B675" s="97"/>
      <c r="C675" s="97"/>
      <c r="D675" s="98"/>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hidden="1" customHeight="1" x14ac:dyDescent="0.25">
      <c r="A676" s="97"/>
      <c r="B676" s="97"/>
      <c r="C676" s="97"/>
      <c r="D676" s="98"/>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hidden="1" customHeight="1" x14ac:dyDescent="0.25">
      <c r="A677" s="97"/>
      <c r="B677" s="97"/>
      <c r="C677" s="97"/>
      <c r="D677" s="98"/>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hidden="1" customHeight="1" x14ac:dyDescent="0.25">
      <c r="A678" s="97"/>
      <c r="B678" s="97"/>
      <c r="C678" s="97"/>
      <c r="D678" s="98"/>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hidden="1" customHeight="1" x14ac:dyDescent="0.25">
      <c r="A679" s="97"/>
      <c r="B679" s="97"/>
      <c r="C679" s="97"/>
      <c r="D679" s="98"/>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hidden="1" customHeight="1" x14ac:dyDescent="0.25">
      <c r="A680" s="97"/>
      <c r="B680" s="97"/>
      <c r="C680" s="97"/>
      <c r="D680" s="98"/>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hidden="1" customHeight="1" x14ac:dyDescent="0.25">
      <c r="A681" s="97"/>
      <c r="B681" s="97"/>
      <c r="C681" s="97"/>
      <c r="D681" s="98"/>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hidden="1" customHeight="1" x14ac:dyDescent="0.25">
      <c r="A682" s="97"/>
      <c r="B682" s="97"/>
      <c r="C682" s="97"/>
      <c r="D682" s="98"/>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hidden="1" customHeight="1" x14ac:dyDescent="0.25">
      <c r="A683" s="97"/>
      <c r="B683" s="97"/>
      <c r="C683" s="97"/>
      <c r="D683" s="98"/>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hidden="1" customHeight="1" x14ac:dyDescent="0.25">
      <c r="A684" s="97"/>
      <c r="B684" s="97"/>
      <c r="C684" s="97"/>
      <c r="D684" s="98"/>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hidden="1" customHeight="1" x14ac:dyDescent="0.25">
      <c r="A685" s="97"/>
      <c r="B685" s="97"/>
      <c r="C685" s="97"/>
      <c r="D685" s="98"/>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hidden="1" customHeight="1" x14ac:dyDescent="0.25">
      <c r="A686" s="97"/>
      <c r="B686" s="97"/>
      <c r="C686" s="97"/>
      <c r="D686" s="98"/>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hidden="1" customHeight="1" x14ac:dyDescent="0.25">
      <c r="A687" s="97"/>
      <c r="B687" s="97"/>
      <c r="C687" s="97"/>
      <c r="D687" s="98"/>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hidden="1" customHeight="1" x14ac:dyDescent="0.25">
      <c r="A688" s="97"/>
      <c r="B688" s="97"/>
      <c r="C688" s="97"/>
      <c r="D688" s="98"/>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hidden="1" customHeight="1" x14ac:dyDescent="0.25">
      <c r="A689" s="97"/>
      <c r="B689" s="97"/>
      <c r="C689" s="97"/>
      <c r="D689" s="98"/>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hidden="1" customHeight="1" x14ac:dyDescent="0.25">
      <c r="A690" s="97"/>
      <c r="B690" s="97"/>
      <c r="C690" s="97"/>
      <c r="D690" s="98"/>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hidden="1" customHeight="1" x14ac:dyDescent="0.25">
      <c r="A691" s="97"/>
      <c r="B691" s="97"/>
      <c r="C691" s="97"/>
      <c r="D691" s="98"/>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hidden="1" customHeight="1" x14ac:dyDescent="0.25">
      <c r="A692" s="97"/>
      <c r="B692" s="97"/>
      <c r="C692" s="97"/>
      <c r="D692" s="98"/>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hidden="1" customHeight="1" x14ac:dyDescent="0.25">
      <c r="A693" s="97"/>
      <c r="B693" s="97"/>
      <c r="C693" s="97"/>
      <c r="D693" s="98"/>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hidden="1" customHeight="1" x14ac:dyDescent="0.25">
      <c r="A694" s="97"/>
      <c r="B694" s="97"/>
      <c r="C694" s="97"/>
      <c r="D694" s="98"/>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hidden="1" customHeight="1" x14ac:dyDescent="0.25">
      <c r="A695" s="97"/>
      <c r="B695" s="97"/>
      <c r="C695" s="97"/>
      <c r="D695" s="98"/>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hidden="1" customHeight="1" x14ac:dyDescent="0.25">
      <c r="A696" s="97"/>
      <c r="B696" s="97"/>
      <c r="C696" s="97"/>
      <c r="D696" s="98"/>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hidden="1" customHeight="1" x14ac:dyDescent="0.25">
      <c r="A697" s="97"/>
      <c r="B697" s="97"/>
      <c r="C697" s="97"/>
      <c r="D697" s="98"/>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hidden="1" customHeight="1" x14ac:dyDescent="0.25">
      <c r="A698" s="97"/>
      <c r="B698" s="97"/>
      <c r="C698" s="97"/>
      <c r="D698" s="98"/>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hidden="1" customHeight="1" x14ac:dyDescent="0.25">
      <c r="A699" s="97"/>
      <c r="B699" s="97"/>
      <c r="C699" s="97"/>
      <c r="D699" s="98"/>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hidden="1" customHeight="1" x14ac:dyDescent="0.25">
      <c r="A700" s="97"/>
      <c r="B700" s="97"/>
      <c r="C700" s="97"/>
      <c r="D700" s="98"/>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hidden="1" customHeight="1" x14ac:dyDescent="0.25">
      <c r="A701" s="97"/>
      <c r="B701" s="97"/>
      <c r="C701" s="97"/>
      <c r="D701" s="98"/>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hidden="1" customHeight="1" x14ac:dyDescent="0.25">
      <c r="A702" s="97"/>
      <c r="B702" s="97"/>
      <c r="C702" s="97"/>
      <c r="D702" s="98"/>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hidden="1" customHeight="1" x14ac:dyDescent="0.25">
      <c r="A703" s="97"/>
      <c r="B703" s="97"/>
      <c r="C703" s="97"/>
      <c r="D703" s="98"/>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hidden="1" customHeight="1" x14ac:dyDescent="0.25">
      <c r="A704" s="97"/>
      <c r="B704" s="97"/>
      <c r="C704" s="97"/>
      <c r="D704" s="98"/>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hidden="1" customHeight="1" x14ac:dyDescent="0.25">
      <c r="A705" s="97"/>
      <c r="B705" s="97"/>
      <c r="C705" s="97"/>
      <c r="D705" s="98"/>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hidden="1" customHeight="1" x14ac:dyDescent="0.25">
      <c r="A706" s="97"/>
      <c r="B706" s="97"/>
      <c r="C706" s="97"/>
      <c r="D706" s="98"/>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hidden="1" customHeight="1" x14ac:dyDescent="0.25">
      <c r="A707" s="97"/>
      <c r="B707" s="97"/>
      <c r="C707" s="97"/>
      <c r="D707" s="98"/>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hidden="1" customHeight="1" x14ac:dyDescent="0.25">
      <c r="A708" s="97"/>
      <c r="B708" s="97"/>
      <c r="C708" s="97"/>
      <c r="D708" s="98"/>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hidden="1" customHeight="1" x14ac:dyDescent="0.25">
      <c r="A709" s="97"/>
      <c r="B709" s="97"/>
      <c r="C709" s="97"/>
      <c r="D709" s="98"/>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hidden="1" customHeight="1" x14ac:dyDescent="0.25">
      <c r="A710" s="97"/>
      <c r="B710" s="97"/>
      <c r="C710" s="97"/>
      <c r="D710" s="98"/>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hidden="1" customHeight="1" x14ac:dyDescent="0.25">
      <c r="A711" s="97"/>
      <c r="B711" s="97"/>
      <c r="C711" s="97"/>
      <c r="D711" s="98"/>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hidden="1" customHeight="1" x14ac:dyDescent="0.25">
      <c r="A712" s="97"/>
      <c r="B712" s="97"/>
      <c r="C712" s="97"/>
      <c r="D712" s="98"/>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hidden="1" customHeight="1" x14ac:dyDescent="0.25">
      <c r="A713" s="97"/>
      <c r="B713" s="97"/>
      <c r="C713" s="97"/>
      <c r="D713" s="98"/>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hidden="1" customHeight="1" x14ac:dyDescent="0.25">
      <c r="A714" s="97"/>
      <c r="B714" s="97"/>
      <c r="C714" s="97"/>
      <c r="D714" s="98"/>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hidden="1" customHeight="1" x14ac:dyDescent="0.25">
      <c r="A715" s="97"/>
      <c r="B715" s="97"/>
      <c r="C715" s="97"/>
      <c r="D715" s="98"/>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hidden="1" customHeight="1" x14ac:dyDescent="0.25">
      <c r="A716" s="97"/>
      <c r="B716" s="97"/>
      <c r="C716" s="97"/>
      <c r="D716" s="98"/>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hidden="1" customHeight="1" x14ac:dyDescent="0.25">
      <c r="A717" s="97"/>
      <c r="B717" s="97"/>
      <c r="C717" s="97"/>
      <c r="D717" s="98"/>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hidden="1" customHeight="1" x14ac:dyDescent="0.25">
      <c r="A718" s="97"/>
      <c r="B718" s="97"/>
      <c r="C718" s="97"/>
      <c r="D718" s="98"/>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hidden="1" customHeight="1" x14ac:dyDescent="0.25">
      <c r="A719" s="97"/>
      <c r="B719" s="97"/>
      <c r="C719" s="97"/>
      <c r="D719" s="98"/>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hidden="1" customHeight="1" x14ac:dyDescent="0.25">
      <c r="A720" s="97"/>
      <c r="B720" s="97"/>
      <c r="C720" s="97"/>
      <c r="D720" s="98"/>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hidden="1" customHeight="1" x14ac:dyDescent="0.25">
      <c r="A721" s="97"/>
      <c r="B721" s="97"/>
      <c r="C721" s="97"/>
      <c r="D721" s="98"/>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hidden="1" customHeight="1" x14ac:dyDescent="0.25">
      <c r="A722" s="97"/>
      <c r="B722" s="97"/>
      <c r="C722" s="97"/>
      <c r="D722" s="98"/>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hidden="1" customHeight="1" x14ac:dyDescent="0.25">
      <c r="A723" s="97"/>
      <c r="B723" s="97"/>
      <c r="C723" s="97"/>
      <c r="D723" s="98"/>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hidden="1" customHeight="1" x14ac:dyDescent="0.25">
      <c r="A724" s="97"/>
      <c r="B724" s="97"/>
      <c r="C724" s="97"/>
      <c r="D724" s="98"/>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hidden="1" customHeight="1" x14ac:dyDescent="0.25">
      <c r="A725" s="97"/>
      <c r="B725" s="97"/>
      <c r="C725" s="97"/>
      <c r="D725" s="98"/>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hidden="1" customHeight="1" x14ac:dyDescent="0.25">
      <c r="A726" s="97"/>
      <c r="B726" s="97"/>
      <c r="C726" s="97"/>
      <c r="D726" s="98"/>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hidden="1" customHeight="1" x14ac:dyDescent="0.25">
      <c r="A727" s="97"/>
      <c r="B727" s="97"/>
      <c r="C727" s="97"/>
      <c r="D727" s="98"/>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hidden="1" customHeight="1" x14ac:dyDescent="0.25">
      <c r="A728" s="97"/>
      <c r="B728" s="97"/>
      <c r="C728" s="97"/>
      <c r="D728" s="98"/>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hidden="1" customHeight="1" x14ac:dyDescent="0.25">
      <c r="A729" s="97"/>
      <c r="B729" s="97"/>
      <c r="C729" s="97"/>
      <c r="D729" s="98"/>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hidden="1" customHeight="1" x14ac:dyDescent="0.25">
      <c r="A730" s="97"/>
      <c r="B730" s="97"/>
      <c r="C730" s="97"/>
      <c r="D730" s="98"/>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hidden="1" customHeight="1" x14ac:dyDescent="0.25">
      <c r="A731" s="97"/>
      <c r="B731" s="97"/>
      <c r="C731" s="97"/>
      <c r="D731" s="98"/>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hidden="1" customHeight="1" x14ac:dyDescent="0.25">
      <c r="A732" s="97"/>
      <c r="B732" s="97"/>
      <c r="C732" s="97"/>
      <c r="D732" s="98"/>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hidden="1" customHeight="1" x14ac:dyDescent="0.25">
      <c r="A733" s="97"/>
      <c r="B733" s="97"/>
      <c r="C733" s="97"/>
      <c r="D733" s="98"/>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hidden="1" customHeight="1" x14ac:dyDescent="0.25">
      <c r="A734" s="97"/>
      <c r="B734" s="97"/>
      <c r="C734" s="97"/>
      <c r="D734" s="98"/>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hidden="1" customHeight="1" x14ac:dyDescent="0.25">
      <c r="A735" s="97"/>
      <c r="B735" s="97"/>
      <c r="C735" s="97"/>
      <c r="D735" s="98"/>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hidden="1" customHeight="1" x14ac:dyDescent="0.25">
      <c r="A736" s="97"/>
      <c r="B736" s="97"/>
      <c r="C736" s="97"/>
      <c r="D736" s="98"/>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hidden="1" customHeight="1" x14ac:dyDescent="0.25">
      <c r="A737" s="97"/>
      <c r="B737" s="97"/>
      <c r="C737" s="97"/>
      <c r="D737" s="98"/>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hidden="1" customHeight="1" x14ac:dyDescent="0.25">
      <c r="A738" s="97"/>
      <c r="B738" s="97"/>
      <c r="C738" s="97"/>
      <c r="D738" s="98"/>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hidden="1" customHeight="1" x14ac:dyDescent="0.25">
      <c r="A739" s="97"/>
      <c r="B739" s="97"/>
      <c r="C739" s="97"/>
      <c r="D739" s="98"/>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hidden="1" customHeight="1" x14ac:dyDescent="0.25">
      <c r="A740" s="97"/>
      <c r="B740" s="97"/>
      <c r="C740" s="97"/>
      <c r="D740" s="98"/>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hidden="1" customHeight="1" x14ac:dyDescent="0.25">
      <c r="A741" s="97"/>
      <c r="B741" s="97"/>
      <c r="C741" s="97"/>
      <c r="D741" s="98"/>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hidden="1" customHeight="1" x14ac:dyDescent="0.25">
      <c r="A742" s="97"/>
      <c r="B742" s="97"/>
      <c r="C742" s="97"/>
      <c r="D742" s="98"/>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hidden="1" customHeight="1" x14ac:dyDescent="0.25">
      <c r="A743" s="97"/>
      <c r="B743" s="97"/>
      <c r="C743" s="97"/>
      <c r="D743" s="98"/>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hidden="1" customHeight="1" x14ac:dyDescent="0.25">
      <c r="A744" s="97"/>
      <c r="B744" s="97"/>
      <c r="C744" s="97"/>
      <c r="D744" s="98"/>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hidden="1" customHeight="1" x14ac:dyDescent="0.25">
      <c r="A745" s="97"/>
      <c r="B745" s="97"/>
      <c r="C745" s="97"/>
      <c r="D745" s="98"/>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hidden="1" customHeight="1" x14ac:dyDescent="0.25">
      <c r="A746" s="97"/>
      <c r="B746" s="97"/>
      <c r="C746" s="97"/>
      <c r="D746" s="98"/>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hidden="1" customHeight="1" x14ac:dyDescent="0.25">
      <c r="A747" s="97"/>
      <c r="B747" s="97"/>
      <c r="C747" s="97"/>
      <c r="D747" s="98"/>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hidden="1" customHeight="1" x14ac:dyDescent="0.25">
      <c r="A748" s="97"/>
      <c r="B748" s="97"/>
      <c r="C748" s="97"/>
      <c r="D748" s="98"/>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hidden="1" customHeight="1" x14ac:dyDescent="0.25">
      <c r="A749" s="97"/>
      <c r="B749" s="97"/>
      <c r="C749" s="97"/>
      <c r="D749" s="98"/>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hidden="1" customHeight="1" x14ac:dyDescent="0.25">
      <c r="A750" s="97"/>
      <c r="B750" s="97"/>
      <c r="C750" s="97"/>
      <c r="D750" s="98"/>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hidden="1" customHeight="1" x14ac:dyDescent="0.25">
      <c r="A751" s="97"/>
      <c r="B751" s="97"/>
      <c r="C751" s="97"/>
      <c r="D751" s="98"/>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hidden="1" customHeight="1" x14ac:dyDescent="0.25">
      <c r="A752" s="97"/>
      <c r="B752" s="97"/>
      <c r="C752" s="97"/>
      <c r="D752" s="98"/>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hidden="1" customHeight="1" x14ac:dyDescent="0.25">
      <c r="A753" s="97"/>
      <c r="B753" s="97"/>
      <c r="C753" s="97"/>
      <c r="D753" s="98"/>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hidden="1" customHeight="1" x14ac:dyDescent="0.25">
      <c r="A754" s="97"/>
      <c r="B754" s="97"/>
      <c r="C754" s="97"/>
      <c r="D754" s="98"/>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hidden="1" customHeight="1" x14ac:dyDescent="0.25">
      <c r="A755" s="97"/>
      <c r="B755" s="97"/>
      <c r="C755" s="97"/>
      <c r="D755" s="98"/>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hidden="1" customHeight="1" x14ac:dyDescent="0.25">
      <c r="A756" s="97"/>
      <c r="B756" s="97"/>
      <c r="C756" s="97"/>
      <c r="D756" s="98"/>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hidden="1" customHeight="1" x14ac:dyDescent="0.25">
      <c r="A757" s="97"/>
      <c r="B757" s="97"/>
      <c r="C757" s="97"/>
      <c r="D757" s="98"/>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hidden="1" customHeight="1" x14ac:dyDescent="0.25">
      <c r="A758" s="97"/>
      <c r="B758" s="97"/>
      <c r="C758" s="97"/>
      <c r="D758" s="98"/>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hidden="1" customHeight="1" x14ac:dyDescent="0.25">
      <c r="A759" s="97"/>
      <c r="B759" s="97"/>
      <c r="C759" s="97"/>
      <c r="D759" s="98"/>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hidden="1" customHeight="1" x14ac:dyDescent="0.25">
      <c r="A760" s="97"/>
      <c r="B760" s="97"/>
      <c r="C760" s="97"/>
      <c r="D760" s="98"/>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hidden="1" customHeight="1" x14ac:dyDescent="0.25">
      <c r="A761" s="97"/>
      <c r="B761" s="97"/>
      <c r="C761" s="97"/>
      <c r="D761" s="98"/>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hidden="1" customHeight="1" x14ac:dyDescent="0.25">
      <c r="A762" s="97"/>
      <c r="B762" s="97"/>
      <c r="C762" s="97"/>
      <c r="D762" s="98"/>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hidden="1" customHeight="1" x14ac:dyDescent="0.25">
      <c r="A763" s="97"/>
      <c r="B763" s="97"/>
      <c r="C763" s="97"/>
      <c r="D763" s="98"/>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hidden="1" customHeight="1" x14ac:dyDescent="0.25">
      <c r="A764" s="97"/>
      <c r="B764" s="97"/>
      <c r="C764" s="97"/>
      <c r="D764" s="98"/>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hidden="1" customHeight="1" x14ac:dyDescent="0.25">
      <c r="A765" s="97"/>
      <c r="B765" s="97"/>
      <c r="C765" s="97"/>
      <c r="D765" s="98"/>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hidden="1" customHeight="1" x14ac:dyDescent="0.25">
      <c r="A766" s="97"/>
      <c r="B766" s="97"/>
      <c r="C766" s="97"/>
      <c r="D766" s="98"/>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hidden="1" customHeight="1" x14ac:dyDescent="0.25">
      <c r="A767" s="97"/>
      <c r="B767" s="97"/>
      <c r="C767" s="97"/>
      <c r="D767" s="98"/>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hidden="1" customHeight="1" x14ac:dyDescent="0.25">
      <c r="A768" s="97"/>
      <c r="B768" s="97"/>
      <c r="C768" s="97"/>
      <c r="D768" s="98"/>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hidden="1" customHeight="1" x14ac:dyDescent="0.25">
      <c r="A769" s="97"/>
      <c r="B769" s="97"/>
      <c r="C769" s="97"/>
      <c r="D769" s="98"/>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hidden="1" customHeight="1" x14ac:dyDescent="0.25">
      <c r="A770" s="97"/>
      <c r="B770" s="97"/>
      <c r="C770" s="97"/>
      <c r="D770" s="98"/>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hidden="1" customHeight="1" x14ac:dyDescent="0.25">
      <c r="A771" s="97"/>
      <c r="B771" s="97"/>
      <c r="C771" s="97"/>
      <c r="D771" s="98"/>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hidden="1" customHeight="1" x14ac:dyDescent="0.25">
      <c r="A772" s="97"/>
      <c r="B772" s="97"/>
      <c r="C772" s="97"/>
      <c r="D772" s="98"/>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hidden="1" customHeight="1" x14ac:dyDescent="0.25">
      <c r="A773" s="97"/>
      <c r="B773" s="97"/>
      <c r="C773" s="97"/>
      <c r="D773" s="98"/>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hidden="1" customHeight="1" x14ac:dyDescent="0.25">
      <c r="A774" s="97"/>
      <c r="B774" s="97"/>
      <c r="C774" s="97"/>
      <c r="D774" s="98"/>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hidden="1" customHeight="1" x14ac:dyDescent="0.25">
      <c r="A775" s="97"/>
      <c r="B775" s="97"/>
      <c r="C775" s="97"/>
      <c r="D775" s="98"/>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hidden="1" customHeight="1" x14ac:dyDescent="0.25">
      <c r="A776" s="97"/>
      <c r="B776" s="97"/>
      <c r="C776" s="97"/>
      <c r="D776" s="98"/>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hidden="1" customHeight="1" x14ac:dyDescent="0.25">
      <c r="A777" s="97"/>
      <c r="B777" s="97"/>
      <c r="C777" s="97"/>
      <c r="D777" s="98"/>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hidden="1" customHeight="1" x14ac:dyDescent="0.25">
      <c r="A778" s="97"/>
      <c r="B778" s="97"/>
      <c r="C778" s="97"/>
      <c r="D778" s="98"/>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hidden="1" customHeight="1" x14ac:dyDescent="0.25">
      <c r="A779" s="97"/>
      <c r="B779" s="97"/>
      <c r="C779" s="97"/>
      <c r="D779" s="98"/>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hidden="1" customHeight="1" x14ac:dyDescent="0.25">
      <c r="A780" s="97"/>
      <c r="B780" s="97"/>
      <c r="C780" s="97"/>
      <c r="D780" s="98"/>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hidden="1" customHeight="1" x14ac:dyDescent="0.25">
      <c r="A781" s="97"/>
      <c r="B781" s="97"/>
      <c r="C781" s="97"/>
      <c r="D781" s="98"/>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hidden="1" customHeight="1" x14ac:dyDescent="0.25">
      <c r="A782" s="97"/>
      <c r="B782" s="97"/>
      <c r="C782" s="97"/>
      <c r="D782" s="98"/>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hidden="1" customHeight="1" x14ac:dyDescent="0.25">
      <c r="A783" s="97"/>
      <c r="B783" s="97"/>
      <c r="C783" s="97"/>
      <c r="D783" s="98"/>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hidden="1" customHeight="1" x14ac:dyDescent="0.25">
      <c r="A784" s="97"/>
      <c r="B784" s="97"/>
      <c r="C784" s="97"/>
      <c r="D784" s="98"/>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hidden="1" customHeight="1" x14ac:dyDescent="0.25">
      <c r="A785" s="97"/>
      <c r="B785" s="97"/>
      <c r="C785" s="97"/>
      <c r="D785" s="98"/>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hidden="1" customHeight="1" x14ac:dyDescent="0.25">
      <c r="A786" s="97"/>
      <c r="B786" s="97"/>
      <c r="C786" s="97"/>
      <c r="D786" s="98"/>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hidden="1" customHeight="1" x14ac:dyDescent="0.25">
      <c r="A787" s="97"/>
      <c r="B787" s="97"/>
      <c r="C787" s="97"/>
      <c r="D787" s="98"/>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hidden="1" customHeight="1" x14ac:dyDescent="0.25">
      <c r="A788" s="97"/>
      <c r="B788" s="97"/>
      <c r="C788" s="97"/>
      <c r="D788" s="98"/>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hidden="1" customHeight="1" x14ac:dyDescent="0.25">
      <c r="A789" s="97"/>
      <c r="B789" s="97"/>
      <c r="C789" s="97"/>
      <c r="D789" s="98"/>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hidden="1" customHeight="1" x14ac:dyDescent="0.25">
      <c r="A790" s="97"/>
      <c r="B790" s="97"/>
      <c r="C790" s="97"/>
      <c r="D790" s="98"/>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hidden="1" customHeight="1" x14ac:dyDescent="0.25">
      <c r="A791" s="97"/>
      <c r="B791" s="97"/>
      <c r="C791" s="97"/>
      <c r="D791" s="98"/>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hidden="1" customHeight="1" x14ac:dyDescent="0.25">
      <c r="A792" s="97"/>
      <c r="B792" s="97"/>
      <c r="C792" s="97"/>
      <c r="D792" s="98"/>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hidden="1" customHeight="1" x14ac:dyDescent="0.25">
      <c r="A793" s="97"/>
      <c r="B793" s="97"/>
      <c r="C793" s="97"/>
      <c r="D793" s="98"/>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hidden="1" customHeight="1" x14ac:dyDescent="0.25">
      <c r="A794" s="97"/>
      <c r="B794" s="97"/>
      <c r="C794" s="97"/>
      <c r="D794" s="98"/>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hidden="1" customHeight="1" x14ac:dyDescent="0.25">
      <c r="A795" s="97"/>
      <c r="B795" s="97"/>
      <c r="C795" s="97"/>
      <c r="D795" s="98"/>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hidden="1" customHeight="1" x14ac:dyDescent="0.25">
      <c r="A796" s="97"/>
      <c r="B796" s="97"/>
      <c r="C796" s="97"/>
      <c r="D796" s="98"/>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hidden="1" customHeight="1" x14ac:dyDescent="0.25">
      <c r="A797" s="97"/>
      <c r="B797" s="97"/>
      <c r="C797" s="97"/>
      <c r="D797" s="98"/>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hidden="1" customHeight="1" x14ac:dyDescent="0.25">
      <c r="A798" s="97"/>
      <c r="B798" s="97"/>
      <c r="C798" s="97"/>
      <c r="D798" s="98"/>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hidden="1" customHeight="1" x14ac:dyDescent="0.25">
      <c r="A799" s="97"/>
      <c r="B799" s="97"/>
      <c r="C799" s="97"/>
      <c r="D799" s="98"/>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hidden="1" customHeight="1" x14ac:dyDescent="0.25">
      <c r="A800" s="97"/>
      <c r="B800" s="97"/>
      <c r="C800" s="97"/>
      <c r="D800" s="98"/>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hidden="1" customHeight="1" x14ac:dyDescent="0.25">
      <c r="A801" s="97"/>
      <c r="B801" s="97"/>
      <c r="C801" s="97"/>
      <c r="D801" s="98"/>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hidden="1" customHeight="1" x14ac:dyDescent="0.25">
      <c r="A802" s="97"/>
      <c r="B802" s="97"/>
      <c r="C802" s="97"/>
      <c r="D802" s="98"/>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hidden="1" customHeight="1" x14ac:dyDescent="0.25">
      <c r="A803" s="97"/>
      <c r="B803" s="97"/>
      <c r="C803" s="97"/>
      <c r="D803" s="98"/>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hidden="1" customHeight="1" x14ac:dyDescent="0.25">
      <c r="A804" s="97"/>
      <c r="B804" s="97"/>
      <c r="C804" s="97"/>
      <c r="D804" s="98"/>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hidden="1" customHeight="1" x14ac:dyDescent="0.25">
      <c r="A805" s="97"/>
      <c r="B805" s="97"/>
      <c r="C805" s="97"/>
      <c r="D805" s="98"/>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hidden="1" customHeight="1" x14ac:dyDescent="0.25">
      <c r="A806" s="97"/>
      <c r="B806" s="97"/>
      <c r="C806" s="97"/>
      <c r="D806" s="98"/>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hidden="1" customHeight="1" x14ac:dyDescent="0.25">
      <c r="A807" s="97"/>
      <c r="B807" s="97"/>
      <c r="C807" s="97"/>
      <c r="D807" s="98"/>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hidden="1" customHeight="1" x14ac:dyDescent="0.25">
      <c r="A808" s="97"/>
      <c r="B808" s="97"/>
      <c r="C808" s="97"/>
      <c r="D808" s="98"/>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hidden="1" customHeight="1" x14ac:dyDescent="0.25">
      <c r="A809" s="97"/>
      <c r="B809" s="97"/>
      <c r="C809" s="97"/>
      <c r="D809" s="98"/>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hidden="1" customHeight="1" x14ac:dyDescent="0.25">
      <c r="A810" s="97"/>
      <c r="B810" s="97"/>
      <c r="C810" s="97"/>
      <c r="D810" s="98"/>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hidden="1" customHeight="1" x14ac:dyDescent="0.25">
      <c r="A811" s="97"/>
      <c r="B811" s="97"/>
      <c r="C811" s="97"/>
      <c r="D811" s="98"/>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hidden="1" customHeight="1" x14ac:dyDescent="0.25">
      <c r="A812" s="97"/>
      <c r="B812" s="97"/>
      <c r="C812" s="97"/>
      <c r="D812" s="98"/>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hidden="1" customHeight="1" x14ac:dyDescent="0.25">
      <c r="A813" s="97"/>
      <c r="B813" s="97"/>
      <c r="C813" s="97"/>
      <c r="D813" s="98"/>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hidden="1" customHeight="1" x14ac:dyDescent="0.25">
      <c r="A814" s="97"/>
      <c r="B814" s="97"/>
      <c r="C814" s="97"/>
      <c r="D814" s="98"/>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hidden="1" customHeight="1" x14ac:dyDescent="0.25">
      <c r="A815" s="97"/>
      <c r="B815" s="97"/>
      <c r="C815" s="97"/>
      <c r="D815" s="98"/>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hidden="1" customHeight="1" x14ac:dyDescent="0.25">
      <c r="A816" s="97"/>
      <c r="B816" s="97"/>
      <c r="C816" s="97"/>
      <c r="D816" s="98"/>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hidden="1" customHeight="1" x14ac:dyDescent="0.25">
      <c r="A817" s="97"/>
      <c r="B817" s="97"/>
      <c r="C817" s="97"/>
      <c r="D817" s="98"/>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hidden="1" customHeight="1" x14ac:dyDescent="0.25">
      <c r="A818" s="97"/>
      <c r="B818" s="97"/>
      <c r="C818" s="97"/>
      <c r="D818" s="98"/>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hidden="1" customHeight="1" x14ac:dyDescent="0.25">
      <c r="A819" s="97"/>
      <c r="B819" s="97"/>
      <c r="C819" s="97"/>
      <c r="D819" s="98"/>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hidden="1" customHeight="1" x14ac:dyDescent="0.25">
      <c r="A820" s="97"/>
      <c r="B820" s="97"/>
      <c r="C820" s="97"/>
      <c r="D820" s="98"/>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hidden="1" customHeight="1" x14ac:dyDescent="0.25">
      <c r="A821" s="97"/>
      <c r="B821" s="97"/>
      <c r="C821" s="97"/>
      <c r="D821" s="98"/>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hidden="1" customHeight="1" x14ac:dyDescent="0.25">
      <c r="A822" s="97"/>
      <c r="B822" s="97"/>
      <c r="C822" s="97"/>
      <c r="D822" s="98"/>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hidden="1" customHeight="1" x14ac:dyDescent="0.25">
      <c r="A823" s="97"/>
      <c r="B823" s="97"/>
      <c r="C823" s="97"/>
      <c r="D823" s="98"/>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hidden="1" customHeight="1" x14ac:dyDescent="0.25">
      <c r="A824" s="97"/>
      <c r="B824" s="97"/>
      <c r="C824" s="97"/>
      <c r="D824" s="98"/>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hidden="1" customHeight="1" x14ac:dyDescent="0.25">
      <c r="A825" s="97"/>
      <c r="B825" s="97"/>
      <c r="C825" s="97"/>
      <c r="D825" s="98"/>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hidden="1" customHeight="1" x14ac:dyDescent="0.25">
      <c r="A826" s="97"/>
      <c r="B826" s="97"/>
      <c r="C826" s="97"/>
      <c r="D826" s="98"/>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hidden="1" customHeight="1" x14ac:dyDescent="0.25">
      <c r="A827" s="97"/>
      <c r="B827" s="97"/>
      <c r="C827" s="97"/>
      <c r="D827" s="98"/>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hidden="1" customHeight="1" x14ac:dyDescent="0.25">
      <c r="A828" s="97"/>
      <c r="B828" s="97"/>
      <c r="C828" s="97"/>
      <c r="D828" s="98"/>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hidden="1" customHeight="1" x14ac:dyDescent="0.25">
      <c r="A829" s="97"/>
      <c r="B829" s="97"/>
      <c r="C829" s="97"/>
      <c r="D829" s="98"/>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hidden="1" customHeight="1" x14ac:dyDescent="0.25">
      <c r="A830" s="97"/>
      <c r="B830" s="97"/>
      <c r="C830" s="97"/>
      <c r="D830" s="98"/>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hidden="1" customHeight="1" x14ac:dyDescent="0.25">
      <c r="A831" s="97"/>
      <c r="B831" s="97"/>
      <c r="C831" s="97"/>
      <c r="D831" s="98"/>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hidden="1" customHeight="1" x14ac:dyDescent="0.25">
      <c r="A832" s="97"/>
      <c r="B832" s="97"/>
      <c r="C832" s="97"/>
      <c r="D832" s="98"/>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hidden="1" customHeight="1" x14ac:dyDescent="0.25">
      <c r="A833" s="97"/>
      <c r="B833" s="97"/>
      <c r="C833" s="97"/>
      <c r="D833" s="98"/>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hidden="1" customHeight="1" x14ac:dyDescent="0.25">
      <c r="A834" s="97"/>
      <c r="B834" s="97"/>
      <c r="C834" s="97"/>
      <c r="D834" s="98"/>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hidden="1" customHeight="1" x14ac:dyDescent="0.25">
      <c r="A835" s="97"/>
      <c r="B835" s="97"/>
      <c r="C835" s="97"/>
      <c r="D835" s="98"/>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hidden="1" customHeight="1" x14ac:dyDescent="0.25">
      <c r="A836" s="97"/>
      <c r="B836" s="97"/>
      <c r="C836" s="97"/>
      <c r="D836" s="98"/>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hidden="1" customHeight="1" x14ac:dyDescent="0.25">
      <c r="A837" s="97"/>
      <c r="B837" s="97"/>
      <c r="C837" s="97"/>
      <c r="D837" s="98"/>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hidden="1" customHeight="1" x14ac:dyDescent="0.25">
      <c r="A838" s="97"/>
      <c r="B838" s="97"/>
      <c r="C838" s="97"/>
      <c r="D838" s="98"/>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hidden="1" customHeight="1" x14ac:dyDescent="0.25">
      <c r="A839" s="97"/>
      <c r="B839" s="97"/>
      <c r="C839" s="97"/>
      <c r="D839" s="98"/>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hidden="1" customHeight="1" x14ac:dyDescent="0.25">
      <c r="A840" s="97"/>
      <c r="B840" s="97"/>
      <c r="C840" s="97"/>
      <c r="D840" s="98"/>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hidden="1" customHeight="1" x14ac:dyDescent="0.25">
      <c r="A841" s="97"/>
      <c r="B841" s="97"/>
      <c r="C841" s="97"/>
      <c r="D841" s="98"/>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hidden="1" customHeight="1" x14ac:dyDescent="0.25">
      <c r="A842" s="97"/>
      <c r="B842" s="97"/>
      <c r="C842" s="97"/>
      <c r="D842" s="98"/>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hidden="1" customHeight="1" x14ac:dyDescent="0.25">
      <c r="A843" s="97"/>
      <c r="B843" s="97"/>
      <c r="C843" s="97"/>
      <c r="D843" s="98"/>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hidden="1" customHeight="1" x14ac:dyDescent="0.25">
      <c r="A844" s="97"/>
      <c r="B844" s="97"/>
      <c r="C844" s="97"/>
      <c r="D844" s="98"/>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hidden="1" customHeight="1" x14ac:dyDescent="0.25">
      <c r="A845" s="97"/>
      <c r="B845" s="97"/>
      <c r="C845" s="97"/>
      <c r="D845" s="98"/>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hidden="1" customHeight="1" x14ac:dyDescent="0.25">
      <c r="A846" s="97"/>
      <c r="B846" s="97"/>
      <c r="C846" s="97"/>
      <c r="D846" s="98"/>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hidden="1" customHeight="1" x14ac:dyDescent="0.25">
      <c r="A847" s="97"/>
      <c r="B847" s="97"/>
      <c r="C847" s="97"/>
      <c r="D847" s="98"/>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hidden="1" customHeight="1" x14ac:dyDescent="0.25">
      <c r="A848" s="97"/>
      <c r="B848" s="97"/>
      <c r="C848" s="97"/>
      <c r="D848" s="98"/>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hidden="1" customHeight="1" x14ac:dyDescent="0.25">
      <c r="A849" s="97"/>
      <c r="B849" s="97"/>
      <c r="C849" s="97"/>
      <c r="D849" s="98"/>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hidden="1" customHeight="1" x14ac:dyDescent="0.25">
      <c r="A850" s="97"/>
      <c r="B850" s="97"/>
      <c r="C850" s="97"/>
      <c r="D850" s="98"/>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hidden="1" customHeight="1" x14ac:dyDescent="0.25">
      <c r="A851" s="97"/>
      <c r="B851" s="97"/>
      <c r="C851" s="97"/>
      <c r="D851" s="98"/>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hidden="1" customHeight="1" x14ac:dyDescent="0.25">
      <c r="A852" s="97"/>
      <c r="B852" s="97"/>
      <c r="C852" s="97"/>
      <c r="D852" s="98"/>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hidden="1" customHeight="1" x14ac:dyDescent="0.25">
      <c r="A853" s="97"/>
      <c r="B853" s="97"/>
      <c r="C853" s="97"/>
      <c r="D853" s="98"/>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hidden="1" customHeight="1" x14ac:dyDescent="0.25">
      <c r="A854" s="97"/>
      <c r="B854" s="97"/>
      <c r="C854" s="97"/>
      <c r="D854" s="98"/>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hidden="1" customHeight="1" x14ac:dyDescent="0.25">
      <c r="A855" s="97"/>
      <c r="B855" s="97"/>
      <c r="C855" s="97"/>
      <c r="D855" s="98"/>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hidden="1" customHeight="1" x14ac:dyDescent="0.25">
      <c r="A856" s="97"/>
      <c r="B856" s="97"/>
      <c r="C856" s="97"/>
      <c r="D856" s="98"/>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hidden="1" customHeight="1" x14ac:dyDescent="0.25">
      <c r="A857" s="97"/>
      <c r="B857" s="97"/>
      <c r="C857" s="97"/>
      <c r="D857" s="98"/>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hidden="1" customHeight="1" x14ac:dyDescent="0.25">
      <c r="A858" s="97"/>
      <c r="B858" s="97"/>
      <c r="C858" s="97"/>
      <c r="D858" s="98"/>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hidden="1" customHeight="1" x14ac:dyDescent="0.25">
      <c r="A859" s="97"/>
      <c r="B859" s="97"/>
      <c r="C859" s="97"/>
      <c r="D859" s="98"/>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hidden="1" customHeight="1" x14ac:dyDescent="0.25">
      <c r="A860" s="97"/>
      <c r="B860" s="97"/>
      <c r="C860" s="97"/>
      <c r="D860" s="98"/>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hidden="1" customHeight="1" x14ac:dyDescent="0.25">
      <c r="A861" s="97"/>
      <c r="B861" s="97"/>
      <c r="C861" s="97"/>
      <c r="D861" s="98"/>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hidden="1" customHeight="1" x14ac:dyDescent="0.25">
      <c r="A862" s="97"/>
      <c r="B862" s="97"/>
      <c r="C862" s="97"/>
      <c r="D862" s="98"/>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hidden="1" customHeight="1" x14ac:dyDescent="0.25">
      <c r="A863" s="97"/>
      <c r="B863" s="97"/>
      <c r="C863" s="97"/>
      <c r="D863" s="98"/>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hidden="1" customHeight="1" x14ac:dyDescent="0.25">
      <c r="A864" s="97"/>
      <c r="B864" s="97"/>
      <c r="C864" s="97"/>
      <c r="D864" s="98"/>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hidden="1" customHeight="1" x14ac:dyDescent="0.25">
      <c r="A865" s="97"/>
      <c r="B865" s="97"/>
      <c r="C865" s="97"/>
      <c r="D865" s="98"/>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hidden="1" customHeight="1" x14ac:dyDescent="0.25">
      <c r="A866" s="97"/>
      <c r="B866" s="97"/>
      <c r="C866" s="97"/>
      <c r="D866" s="98"/>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hidden="1" customHeight="1" x14ac:dyDescent="0.25">
      <c r="A867" s="97"/>
      <c r="B867" s="97"/>
      <c r="C867" s="97"/>
      <c r="D867" s="98"/>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hidden="1" customHeight="1" x14ac:dyDescent="0.25">
      <c r="A868" s="97"/>
      <c r="B868" s="97"/>
      <c r="C868" s="97"/>
      <c r="D868" s="98"/>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hidden="1" customHeight="1" x14ac:dyDescent="0.25">
      <c r="A869" s="97"/>
      <c r="B869" s="97"/>
      <c r="C869" s="97"/>
      <c r="D869" s="98"/>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hidden="1" customHeight="1" x14ac:dyDescent="0.25">
      <c r="A870" s="97"/>
      <c r="B870" s="97"/>
      <c r="C870" s="97"/>
      <c r="D870" s="98"/>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hidden="1" customHeight="1" x14ac:dyDescent="0.25">
      <c r="A871" s="97"/>
      <c r="B871" s="97"/>
      <c r="C871" s="97"/>
      <c r="D871" s="98"/>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hidden="1" customHeight="1" x14ac:dyDescent="0.25">
      <c r="A872" s="97"/>
      <c r="B872" s="97"/>
      <c r="C872" s="97"/>
      <c r="D872" s="98"/>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hidden="1" customHeight="1" x14ac:dyDescent="0.25">
      <c r="A873" s="97"/>
      <c r="B873" s="97"/>
      <c r="C873" s="97"/>
      <c r="D873" s="98"/>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hidden="1" customHeight="1" x14ac:dyDescent="0.25">
      <c r="A874" s="97"/>
      <c r="B874" s="97"/>
      <c r="C874" s="97"/>
      <c r="D874" s="98"/>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hidden="1" customHeight="1" x14ac:dyDescent="0.25">
      <c r="A875" s="97"/>
      <c r="B875" s="97"/>
      <c r="C875" s="97"/>
      <c r="D875" s="98"/>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hidden="1" customHeight="1" x14ac:dyDescent="0.25">
      <c r="A876" s="97"/>
      <c r="B876" s="97"/>
      <c r="C876" s="97"/>
      <c r="D876" s="98"/>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hidden="1" customHeight="1" x14ac:dyDescent="0.25">
      <c r="A877" s="97"/>
      <c r="B877" s="97"/>
      <c r="C877" s="97"/>
      <c r="D877" s="98"/>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hidden="1" customHeight="1" x14ac:dyDescent="0.25">
      <c r="A878" s="97"/>
      <c r="B878" s="97"/>
      <c r="C878" s="97"/>
      <c r="D878" s="98"/>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hidden="1" customHeight="1" x14ac:dyDescent="0.25">
      <c r="A879" s="97"/>
      <c r="B879" s="97"/>
      <c r="C879" s="97"/>
      <c r="D879" s="98"/>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hidden="1" customHeight="1" x14ac:dyDescent="0.25">
      <c r="A880" s="97"/>
      <c r="B880" s="97"/>
      <c r="C880" s="97"/>
      <c r="D880" s="98"/>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hidden="1" customHeight="1" x14ac:dyDescent="0.25">
      <c r="A881" s="97"/>
      <c r="B881" s="97"/>
      <c r="C881" s="97"/>
      <c r="D881" s="98"/>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hidden="1" customHeight="1" x14ac:dyDescent="0.25">
      <c r="A882" s="97"/>
      <c r="B882" s="97"/>
      <c r="C882" s="97"/>
      <c r="D882" s="98"/>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hidden="1" customHeight="1" x14ac:dyDescent="0.25">
      <c r="A883" s="97"/>
      <c r="B883" s="97"/>
      <c r="C883" s="97"/>
      <c r="D883" s="98"/>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hidden="1" customHeight="1" x14ac:dyDescent="0.25">
      <c r="A884" s="97"/>
      <c r="B884" s="97"/>
      <c r="C884" s="97"/>
      <c r="D884" s="98"/>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hidden="1" customHeight="1" x14ac:dyDescent="0.25">
      <c r="A885" s="97"/>
      <c r="B885" s="97"/>
      <c r="C885" s="97"/>
      <c r="D885" s="98"/>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hidden="1" customHeight="1" x14ac:dyDescent="0.25">
      <c r="A886" s="97"/>
      <c r="B886" s="97"/>
      <c r="C886" s="97"/>
      <c r="D886" s="98"/>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hidden="1" customHeight="1" x14ac:dyDescent="0.25">
      <c r="A887" s="97"/>
      <c r="B887" s="97"/>
      <c r="C887" s="97"/>
      <c r="D887" s="98"/>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hidden="1" customHeight="1" x14ac:dyDescent="0.25">
      <c r="A888" s="97"/>
      <c r="B888" s="97"/>
      <c r="C888" s="97"/>
      <c r="D888" s="98"/>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hidden="1" customHeight="1" x14ac:dyDescent="0.25">
      <c r="A889" s="97"/>
      <c r="B889" s="97"/>
      <c r="C889" s="97"/>
      <c r="D889" s="98"/>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hidden="1" customHeight="1" x14ac:dyDescent="0.25">
      <c r="A890" s="97"/>
      <c r="B890" s="97"/>
      <c r="C890" s="97"/>
      <c r="D890" s="98"/>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hidden="1" customHeight="1" x14ac:dyDescent="0.25">
      <c r="A891" s="97"/>
      <c r="B891" s="97"/>
      <c r="C891" s="97"/>
      <c r="D891" s="98"/>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hidden="1" customHeight="1" x14ac:dyDescent="0.25">
      <c r="A892" s="97"/>
      <c r="B892" s="97"/>
      <c r="C892" s="97"/>
      <c r="D892" s="98"/>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hidden="1" customHeight="1" x14ac:dyDescent="0.25">
      <c r="A893" s="97"/>
      <c r="B893" s="97"/>
      <c r="C893" s="97"/>
      <c r="D893" s="98"/>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hidden="1" customHeight="1" x14ac:dyDescent="0.25">
      <c r="A894" s="97"/>
      <c r="B894" s="97"/>
      <c r="C894" s="97"/>
      <c r="D894" s="98"/>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hidden="1" customHeight="1" x14ac:dyDescent="0.25">
      <c r="A895" s="97"/>
      <c r="B895" s="97"/>
      <c r="C895" s="97"/>
      <c r="D895" s="98"/>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hidden="1" customHeight="1" x14ac:dyDescent="0.25">
      <c r="A896" s="97"/>
      <c r="B896" s="97"/>
      <c r="C896" s="97"/>
      <c r="D896" s="98"/>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hidden="1" customHeight="1" x14ac:dyDescent="0.25">
      <c r="A897" s="97"/>
      <c r="B897" s="97"/>
      <c r="C897" s="97"/>
      <c r="D897" s="98"/>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hidden="1" customHeight="1" x14ac:dyDescent="0.25">
      <c r="A898" s="97"/>
      <c r="B898" s="97"/>
      <c r="C898" s="97"/>
      <c r="D898" s="98"/>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hidden="1" customHeight="1" x14ac:dyDescent="0.25">
      <c r="A899" s="97"/>
      <c r="B899" s="97"/>
      <c r="C899" s="97"/>
      <c r="D899" s="98"/>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hidden="1" customHeight="1" x14ac:dyDescent="0.25">
      <c r="A900" s="97"/>
      <c r="B900" s="97"/>
      <c r="C900" s="97"/>
      <c r="D900" s="98"/>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hidden="1" customHeight="1" x14ac:dyDescent="0.25">
      <c r="A901" s="97"/>
      <c r="B901" s="97"/>
      <c r="C901" s="97"/>
      <c r="D901" s="98"/>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hidden="1" customHeight="1" x14ac:dyDescent="0.25">
      <c r="A902" s="97"/>
      <c r="B902" s="97"/>
      <c r="C902" s="97"/>
      <c r="D902" s="98"/>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hidden="1" customHeight="1" x14ac:dyDescent="0.25">
      <c r="A903" s="97"/>
      <c r="B903" s="97"/>
      <c r="C903" s="97"/>
      <c r="D903" s="98"/>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hidden="1" customHeight="1" x14ac:dyDescent="0.25">
      <c r="A904" s="97"/>
      <c r="B904" s="97"/>
      <c r="C904" s="97"/>
      <c r="D904" s="98"/>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hidden="1" customHeight="1" x14ac:dyDescent="0.25">
      <c r="A905" s="97"/>
      <c r="B905" s="97"/>
      <c r="C905" s="97"/>
      <c r="D905" s="98"/>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hidden="1" customHeight="1" x14ac:dyDescent="0.25">
      <c r="A906" s="97"/>
      <c r="B906" s="97"/>
      <c r="C906" s="97"/>
      <c r="D906" s="98"/>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hidden="1" customHeight="1" x14ac:dyDescent="0.25">
      <c r="A907" s="97"/>
      <c r="B907" s="97"/>
      <c r="C907" s="97"/>
      <c r="D907" s="98"/>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hidden="1" customHeight="1" x14ac:dyDescent="0.25">
      <c r="A908" s="97"/>
      <c r="B908" s="97"/>
      <c r="C908" s="97"/>
      <c r="D908" s="98"/>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hidden="1" customHeight="1" x14ac:dyDescent="0.25">
      <c r="A909" s="97"/>
      <c r="B909" s="97"/>
      <c r="C909" s="97"/>
      <c r="D909" s="98"/>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hidden="1" customHeight="1" x14ac:dyDescent="0.25">
      <c r="A910" s="97"/>
      <c r="B910" s="97"/>
      <c r="C910" s="97"/>
      <c r="D910" s="98"/>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hidden="1" customHeight="1" x14ac:dyDescent="0.25">
      <c r="A911" s="97"/>
      <c r="B911" s="97"/>
      <c r="C911" s="97"/>
      <c r="D911" s="98"/>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hidden="1" customHeight="1" x14ac:dyDescent="0.25">
      <c r="A912" s="97"/>
      <c r="B912" s="97"/>
      <c r="C912" s="97"/>
      <c r="D912" s="98"/>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hidden="1" customHeight="1" x14ac:dyDescent="0.25">
      <c r="A913" s="97"/>
      <c r="B913" s="97"/>
      <c r="C913" s="97"/>
      <c r="D913" s="98"/>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hidden="1" customHeight="1" x14ac:dyDescent="0.25">
      <c r="A914" s="97"/>
      <c r="B914" s="97"/>
      <c r="C914" s="97"/>
      <c r="D914" s="98"/>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hidden="1" customHeight="1" x14ac:dyDescent="0.25">
      <c r="A915" s="97"/>
      <c r="B915" s="97"/>
      <c r="C915" s="97"/>
      <c r="D915" s="98"/>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hidden="1" customHeight="1" x14ac:dyDescent="0.25">
      <c r="A916" s="97"/>
      <c r="B916" s="97"/>
      <c r="C916" s="97"/>
      <c r="D916" s="98"/>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hidden="1" customHeight="1" x14ac:dyDescent="0.25">
      <c r="A917" s="97"/>
      <c r="B917" s="97"/>
      <c r="C917" s="97"/>
      <c r="D917" s="98"/>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hidden="1" customHeight="1" x14ac:dyDescent="0.25">
      <c r="A918" s="97"/>
      <c r="B918" s="97"/>
      <c r="C918" s="97"/>
      <c r="D918" s="98"/>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hidden="1" customHeight="1" x14ac:dyDescent="0.25">
      <c r="A919" s="97"/>
      <c r="B919" s="97"/>
      <c r="C919" s="97"/>
      <c r="D919" s="98"/>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hidden="1" customHeight="1" x14ac:dyDescent="0.25">
      <c r="A920" s="97"/>
      <c r="B920" s="97"/>
      <c r="C920" s="97"/>
      <c r="D920" s="98"/>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hidden="1" customHeight="1" x14ac:dyDescent="0.25">
      <c r="A921" s="97"/>
      <c r="B921" s="97"/>
      <c r="C921" s="97"/>
      <c r="D921" s="98"/>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hidden="1" customHeight="1" x14ac:dyDescent="0.25">
      <c r="A922" s="97"/>
      <c r="B922" s="97"/>
      <c r="C922" s="97"/>
      <c r="D922" s="98"/>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hidden="1" customHeight="1" x14ac:dyDescent="0.25">
      <c r="A923" s="97"/>
      <c r="B923" s="97"/>
      <c r="C923" s="97"/>
      <c r="D923" s="98"/>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hidden="1" customHeight="1" x14ac:dyDescent="0.25">
      <c r="A924" s="97"/>
      <c r="B924" s="97"/>
      <c r="C924" s="97"/>
      <c r="D924" s="98"/>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hidden="1" customHeight="1" x14ac:dyDescent="0.25">
      <c r="A925" s="97"/>
      <c r="B925" s="97"/>
      <c r="C925" s="97"/>
      <c r="D925" s="98"/>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hidden="1" customHeight="1" x14ac:dyDescent="0.25">
      <c r="A926" s="97"/>
      <c r="B926" s="97"/>
      <c r="C926" s="97"/>
      <c r="D926" s="98"/>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hidden="1" customHeight="1" x14ac:dyDescent="0.25">
      <c r="A927" s="97"/>
      <c r="B927" s="97"/>
      <c r="C927" s="97"/>
      <c r="D927" s="98"/>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hidden="1" customHeight="1" x14ac:dyDescent="0.25">
      <c r="A928" s="97"/>
      <c r="B928" s="97"/>
      <c r="C928" s="97"/>
      <c r="D928" s="98"/>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hidden="1" customHeight="1" x14ac:dyDescent="0.25">
      <c r="A929" s="97"/>
      <c r="B929" s="97"/>
      <c r="C929" s="97"/>
      <c r="D929" s="98"/>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hidden="1" customHeight="1" x14ac:dyDescent="0.25">
      <c r="A930" s="97"/>
      <c r="B930" s="97"/>
      <c r="C930" s="97"/>
      <c r="D930" s="98"/>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hidden="1" customHeight="1" x14ac:dyDescent="0.25">
      <c r="A931" s="97"/>
      <c r="B931" s="97"/>
      <c r="C931" s="97"/>
      <c r="D931" s="98"/>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hidden="1" customHeight="1" x14ac:dyDescent="0.25">
      <c r="A932" s="97"/>
      <c r="B932" s="97"/>
      <c r="C932" s="97"/>
      <c r="D932" s="98"/>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hidden="1" customHeight="1" x14ac:dyDescent="0.25">
      <c r="A933" s="97"/>
      <c r="B933" s="97"/>
      <c r="C933" s="97"/>
      <c r="D933" s="98"/>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hidden="1" customHeight="1" x14ac:dyDescent="0.25">
      <c r="A934" s="97"/>
      <c r="B934" s="97"/>
      <c r="C934" s="97"/>
      <c r="D934" s="98"/>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hidden="1" customHeight="1" x14ac:dyDescent="0.25">
      <c r="A935" s="97"/>
      <c r="B935" s="97"/>
      <c r="C935" s="97"/>
      <c r="D935" s="98"/>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hidden="1" customHeight="1" x14ac:dyDescent="0.25">
      <c r="A936" s="97"/>
      <c r="B936" s="97"/>
      <c r="C936" s="97"/>
      <c r="D936" s="98"/>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hidden="1" customHeight="1" x14ac:dyDescent="0.25">
      <c r="A937" s="97"/>
      <c r="B937" s="97"/>
      <c r="C937" s="97"/>
      <c r="D937" s="98"/>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hidden="1" customHeight="1" x14ac:dyDescent="0.25">
      <c r="A938" s="97"/>
      <c r="B938" s="97"/>
      <c r="C938" s="97"/>
      <c r="D938" s="98"/>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hidden="1" customHeight="1" x14ac:dyDescent="0.25">
      <c r="A939" s="97"/>
      <c r="B939" s="97"/>
      <c r="C939" s="97"/>
      <c r="D939" s="98"/>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hidden="1" customHeight="1" x14ac:dyDescent="0.25">
      <c r="A940" s="97"/>
      <c r="B940" s="97"/>
      <c r="C940" s="97"/>
      <c r="D940" s="98"/>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hidden="1" customHeight="1" x14ac:dyDescent="0.25">
      <c r="A941" s="97"/>
      <c r="B941" s="97"/>
      <c r="C941" s="97"/>
      <c r="D941" s="98"/>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hidden="1" customHeight="1" x14ac:dyDescent="0.25">
      <c r="A942" s="97"/>
      <c r="B942" s="97"/>
      <c r="C942" s="97"/>
      <c r="D942" s="98"/>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hidden="1" customHeight="1" x14ac:dyDescent="0.25">
      <c r="A943" s="97"/>
      <c r="B943" s="97"/>
      <c r="C943" s="97"/>
      <c r="D943" s="98"/>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hidden="1" customHeight="1" x14ac:dyDescent="0.25">
      <c r="A944" s="97"/>
      <c r="B944" s="97"/>
      <c r="C944" s="97"/>
      <c r="D944" s="98"/>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hidden="1" customHeight="1" x14ac:dyDescent="0.25">
      <c r="A945" s="97"/>
      <c r="B945" s="97"/>
      <c r="C945" s="97"/>
      <c r="D945" s="98"/>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hidden="1" customHeight="1" x14ac:dyDescent="0.25">
      <c r="A946" s="97"/>
      <c r="B946" s="97"/>
      <c r="C946" s="97"/>
      <c r="D946" s="98"/>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hidden="1" customHeight="1" x14ac:dyDescent="0.25">
      <c r="A947" s="97"/>
      <c r="B947" s="97"/>
      <c r="C947" s="97"/>
      <c r="D947" s="98"/>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hidden="1" customHeight="1" x14ac:dyDescent="0.25">
      <c r="A948" s="97"/>
      <c r="B948" s="97"/>
      <c r="C948" s="97"/>
      <c r="D948" s="98"/>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hidden="1" customHeight="1" x14ac:dyDescent="0.25">
      <c r="A949" s="97"/>
      <c r="B949" s="97"/>
      <c r="C949" s="97"/>
      <c r="D949" s="98"/>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hidden="1" customHeight="1" x14ac:dyDescent="0.25">
      <c r="A950" s="97"/>
      <c r="B950" s="97"/>
      <c r="C950" s="97"/>
      <c r="D950" s="98"/>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hidden="1" customHeight="1" x14ac:dyDescent="0.25">
      <c r="A951" s="97"/>
      <c r="B951" s="97"/>
      <c r="C951" s="97"/>
      <c r="D951" s="98"/>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hidden="1" customHeight="1" x14ac:dyDescent="0.25">
      <c r="A952" s="97"/>
      <c r="B952" s="97"/>
      <c r="C952" s="97"/>
      <c r="D952" s="98"/>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hidden="1" customHeight="1" x14ac:dyDescent="0.25">
      <c r="A953" s="97"/>
      <c r="B953" s="97"/>
      <c r="C953" s="97"/>
      <c r="D953" s="98"/>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hidden="1" customHeight="1" x14ac:dyDescent="0.25">
      <c r="A954" s="97"/>
      <c r="B954" s="97"/>
      <c r="C954" s="97"/>
      <c r="D954" s="98"/>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hidden="1" customHeight="1" x14ac:dyDescent="0.25">
      <c r="A955" s="97"/>
      <c r="B955" s="97"/>
      <c r="C955" s="97"/>
      <c r="D955" s="98"/>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hidden="1" customHeight="1" x14ac:dyDescent="0.25">
      <c r="A956" s="97"/>
      <c r="B956" s="97"/>
      <c r="C956" s="97"/>
      <c r="D956" s="98"/>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hidden="1" customHeight="1" x14ac:dyDescent="0.25">
      <c r="A957" s="97"/>
      <c r="B957" s="97"/>
      <c r="C957" s="97"/>
      <c r="D957" s="98"/>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hidden="1" customHeight="1" x14ac:dyDescent="0.25">
      <c r="A958" s="97"/>
      <c r="B958" s="97"/>
      <c r="C958" s="97"/>
      <c r="D958" s="98"/>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hidden="1" customHeight="1" x14ac:dyDescent="0.25">
      <c r="A959" s="97"/>
      <c r="B959" s="97"/>
      <c r="C959" s="97"/>
      <c r="D959" s="98"/>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hidden="1" customHeight="1" x14ac:dyDescent="0.25">
      <c r="A960" s="97"/>
      <c r="B960" s="97"/>
      <c r="C960" s="97"/>
      <c r="D960" s="98"/>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hidden="1" customHeight="1" x14ac:dyDescent="0.25">
      <c r="A961" s="97"/>
      <c r="B961" s="97"/>
      <c r="C961" s="97"/>
      <c r="D961" s="98"/>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hidden="1" customHeight="1" x14ac:dyDescent="0.25">
      <c r="A962" s="97"/>
      <c r="B962" s="97"/>
      <c r="C962" s="97"/>
      <c r="D962" s="98"/>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hidden="1" customHeight="1" x14ac:dyDescent="0.25">
      <c r="A963" s="97"/>
      <c r="B963" s="97"/>
      <c r="C963" s="97"/>
      <c r="D963" s="98"/>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hidden="1" customHeight="1" x14ac:dyDescent="0.25">
      <c r="A964" s="97"/>
      <c r="B964" s="97"/>
      <c r="C964" s="97"/>
      <c r="D964" s="98"/>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hidden="1" customHeight="1" x14ac:dyDescent="0.25">
      <c r="A965" s="97"/>
      <c r="B965" s="97"/>
      <c r="C965" s="97"/>
      <c r="D965" s="98"/>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hidden="1" customHeight="1" x14ac:dyDescent="0.25">
      <c r="A966" s="97"/>
      <c r="B966" s="97"/>
      <c r="C966" s="97"/>
      <c r="D966" s="98"/>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hidden="1" customHeight="1" x14ac:dyDescent="0.25">
      <c r="A967" s="97"/>
      <c r="B967" s="97"/>
      <c r="C967" s="97"/>
      <c r="D967" s="98"/>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hidden="1" customHeight="1" x14ac:dyDescent="0.25">
      <c r="A968" s="97"/>
      <c r="B968" s="97"/>
      <c r="C968" s="97"/>
      <c r="D968" s="98"/>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hidden="1" customHeight="1" x14ac:dyDescent="0.25">
      <c r="A969" s="97"/>
      <c r="B969" s="97"/>
      <c r="C969" s="97"/>
      <c r="D969" s="98"/>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hidden="1" customHeight="1" x14ac:dyDescent="0.25">
      <c r="A970" s="97"/>
      <c r="B970" s="97"/>
      <c r="C970" s="97"/>
      <c r="D970" s="98"/>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hidden="1" customHeight="1" x14ac:dyDescent="0.25">
      <c r="A971" s="97"/>
      <c r="B971" s="97"/>
      <c r="C971" s="97"/>
      <c r="D971" s="98"/>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hidden="1" customHeight="1" x14ac:dyDescent="0.25">
      <c r="A972" s="97"/>
      <c r="B972" s="97"/>
      <c r="C972" s="97"/>
      <c r="D972" s="98"/>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hidden="1" customHeight="1" x14ac:dyDescent="0.25">
      <c r="A973" s="97"/>
      <c r="B973" s="97"/>
      <c r="C973" s="97"/>
      <c r="D973" s="98"/>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hidden="1" customHeight="1" x14ac:dyDescent="0.25">
      <c r="A974" s="97"/>
      <c r="B974" s="97"/>
      <c r="C974" s="97"/>
      <c r="D974" s="98"/>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hidden="1" customHeight="1" x14ac:dyDescent="0.25">
      <c r="A975" s="97"/>
      <c r="B975" s="97"/>
      <c r="C975" s="97"/>
      <c r="D975" s="98"/>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hidden="1" customHeight="1" x14ac:dyDescent="0.25">
      <c r="A976" s="97"/>
      <c r="B976" s="97"/>
      <c r="C976" s="97"/>
      <c r="D976" s="98"/>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hidden="1" customHeight="1" x14ac:dyDescent="0.25">
      <c r="A977" s="97"/>
      <c r="B977" s="97"/>
      <c r="C977" s="97"/>
      <c r="D977" s="98"/>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hidden="1" customHeight="1" x14ac:dyDescent="0.25">
      <c r="A978" s="97"/>
      <c r="B978" s="97"/>
      <c r="C978" s="97"/>
      <c r="D978" s="98"/>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hidden="1" customHeight="1" x14ac:dyDescent="0.25">
      <c r="A979" s="97"/>
      <c r="B979" s="97"/>
      <c r="C979" s="97"/>
      <c r="D979" s="98"/>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hidden="1" customHeight="1" x14ac:dyDescent="0.25">
      <c r="A980" s="97"/>
      <c r="B980" s="97"/>
      <c r="C980" s="97"/>
      <c r="D980" s="98"/>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hidden="1" customHeight="1" x14ac:dyDescent="0.25">
      <c r="A981" s="97"/>
      <c r="B981" s="97"/>
      <c r="C981" s="97"/>
      <c r="D981" s="98"/>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hidden="1" customHeight="1" x14ac:dyDescent="0.25">
      <c r="A982" s="97"/>
      <c r="B982" s="97"/>
      <c r="C982" s="97"/>
      <c r="D982" s="98"/>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hidden="1" customHeight="1" x14ac:dyDescent="0.25">
      <c r="A983" s="97"/>
      <c r="B983" s="97"/>
      <c r="C983" s="97"/>
      <c r="D983" s="98"/>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hidden="1" customHeight="1" x14ac:dyDescent="0.25">
      <c r="A984" s="97"/>
      <c r="B984" s="97"/>
      <c r="C984" s="97"/>
      <c r="D984" s="98"/>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hidden="1" customHeight="1" x14ac:dyDescent="0.25">
      <c r="A985" s="97"/>
      <c r="B985" s="97"/>
      <c r="C985" s="97"/>
      <c r="D985" s="98"/>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hidden="1" customHeight="1" x14ac:dyDescent="0.25">
      <c r="A986" s="97"/>
      <c r="B986" s="97"/>
      <c r="C986" s="97"/>
      <c r="D986" s="98"/>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hidden="1" customHeight="1" x14ac:dyDescent="0.25">
      <c r="A987" s="97"/>
      <c r="B987" s="97"/>
      <c r="C987" s="97"/>
      <c r="D987" s="98"/>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hidden="1" customHeight="1" x14ac:dyDescent="0.25">
      <c r="A988" s="97"/>
      <c r="B988" s="97"/>
      <c r="C988" s="97"/>
      <c r="D988" s="98"/>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hidden="1" customHeight="1" x14ac:dyDescent="0.25">
      <c r="A989" s="97"/>
      <c r="B989" s="97"/>
      <c r="C989" s="97"/>
      <c r="D989" s="98"/>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hidden="1" customHeight="1" x14ac:dyDescent="0.25">
      <c r="A990" s="97"/>
      <c r="B990" s="97"/>
      <c r="C990" s="97"/>
      <c r="D990" s="98"/>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hidden="1" customHeight="1" x14ac:dyDescent="0.25">
      <c r="A991" s="97"/>
      <c r="B991" s="97"/>
      <c r="C991" s="97"/>
      <c r="D991" s="98"/>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hidden="1" customHeight="1" x14ac:dyDescent="0.25">
      <c r="A992" s="97"/>
      <c r="B992" s="97"/>
      <c r="C992" s="97"/>
      <c r="D992" s="98"/>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hidden="1" customHeight="1" x14ac:dyDescent="0.25">
      <c r="A993" s="97"/>
      <c r="B993" s="97"/>
      <c r="C993" s="97"/>
      <c r="D993" s="98"/>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hidden="1" customHeight="1" x14ac:dyDescent="0.25">
      <c r="A994" s="97"/>
      <c r="B994" s="97"/>
      <c r="C994" s="97"/>
      <c r="D994" s="98"/>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hidden="1" customHeight="1" x14ac:dyDescent="0.25">
      <c r="A995" s="97"/>
      <c r="B995" s="97"/>
      <c r="C995" s="97"/>
      <c r="D995" s="98"/>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hidden="1" customHeight="1" x14ac:dyDescent="0.25">
      <c r="A996" s="97"/>
      <c r="B996" s="97"/>
      <c r="C996" s="97"/>
      <c r="D996" s="98"/>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hidden="1" customHeight="1" x14ac:dyDescent="0.25">
      <c r="A997" s="97"/>
      <c r="B997" s="97"/>
      <c r="C997" s="97"/>
      <c r="D997" s="98"/>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hidden="1" customHeight="1" x14ac:dyDescent="0.25">
      <c r="A998" s="97"/>
      <c r="B998" s="97"/>
      <c r="C998" s="97"/>
      <c r="D998" s="98"/>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hidden="1" customHeight="1" x14ac:dyDescent="0.25">
      <c r="A999" s="97"/>
      <c r="B999" s="97"/>
      <c r="C999" s="97"/>
      <c r="D999" s="98"/>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hidden="1" customHeight="1" x14ac:dyDescent="0.25">
      <c r="A1000" s="97"/>
      <c r="B1000" s="97"/>
      <c r="C1000" s="97"/>
      <c r="D1000" s="98"/>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sheetProtection algorithmName="SHA-512" hashValue="m57OgEEhteD7nIE7a8iXU2V3g//au6ulMx4sFNiWaZ9YWWLNL7Fn8xbHIDTc0bS6y9F7dvdFZASYCrXCLFpwTw==" saltValue="DqNsLZd+OiTLtIcKkWWUlw==" spinCount="100000" sheet="1" objects="1" scenarios="1"/>
  <mergeCells count="92">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 ref="E94:F94"/>
    <mergeCell ref="D96:F96"/>
    <mergeCell ref="B43:B48"/>
    <mergeCell ref="B51:B57"/>
    <mergeCell ref="B60:B103"/>
    <mergeCell ref="O35:O36"/>
    <mergeCell ref="P35:P36"/>
    <mergeCell ref="E35:M35"/>
    <mergeCell ref="N35:N36"/>
    <mergeCell ref="D35:D36"/>
    <mergeCell ref="D37:D40"/>
    <mergeCell ref="D43:D44"/>
    <mergeCell ref="D45:D46"/>
    <mergeCell ref="D51:D52"/>
    <mergeCell ref="E51:E52"/>
    <mergeCell ref="D59:I59"/>
    <mergeCell ref="E100:F100"/>
    <mergeCell ref="E101:F101"/>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97:F97"/>
    <mergeCell ref="E88:F88"/>
    <mergeCell ref="E89:F89"/>
    <mergeCell ref="E80:F80"/>
    <mergeCell ref="E81:F81"/>
    <mergeCell ref="E82:F82"/>
    <mergeCell ref="E83:F83"/>
    <mergeCell ref="E84:F84"/>
    <mergeCell ref="E85:F85"/>
    <mergeCell ref="D87:F87"/>
    <mergeCell ref="D78:F78"/>
    <mergeCell ref="E79:F79"/>
    <mergeCell ref="E70:F70"/>
    <mergeCell ref="E71:F71"/>
    <mergeCell ref="E72:F72"/>
    <mergeCell ref="E73:F73"/>
    <mergeCell ref="E74:F74"/>
    <mergeCell ref="E75:F75"/>
    <mergeCell ref="E76:F76"/>
    <mergeCell ref="E67:F67"/>
    <mergeCell ref="D69:F69"/>
    <mergeCell ref="D60:F60"/>
    <mergeCell ref="E61:F61"/>
    <mergeCell ref="E62:F62"/>
    <mergeCell ref="E63:F63"/>
    <mergeCell ref="E64:F64"/>
    <mergeCell ref="E65:F65"/>
    <mergeCell ref="E66:F66"/>
    <mergeCell ref="N51:N52"/>
    <mergeCell ref="O51:O52"/>
    <mergeCell ref="P51:P52"/>
    <mergeCell ref="D42:P42"/>
    <mergeCell ref="E43:M43"/>
    <mergeCell ref="N43:N44"/>
    <mergeCell ref="O43:O44"/>
    <mergeCell ref="P43:P44"/>
    <mergeCell ref="D50:P50"/>
    <mergeCell ref="F51:M51"/>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G1"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99"/>
      <c r="C1" s="9"/>
      <c r="D1" s="9"/>
      <c r="E1" s="9"/>
      <c r="F1" s="9"/>
      <c r="G1" s="9"/>
      <c r="H1" s="9"/>
      <c r="I1" s="9"/>
      <c r="J1" s="9"/>
      <c r="K1" s="9"/>
      <c r="L1" s="9"/>
      <c r="M1" s="9"/>
      <c r="N1" s="9"/>
      <c r="O1" s="9"/>
      <c r="P1" s="9"/>
      <c r="Q1" s="9"/>
      <c r="R1" s="9"/>
      <c r="S1" s="9"/>
      <c r="T1" s="100"/>
      <c r="U1" s="100"/>
      <c r="V1" s="101"/>
      <c r="W1" s="101"/>
      <c r="X1" s="101"/>
      <c r="Y1" s="101"/>
      <c r="Z1" s="101"/>
      <c r="AA1" s="101"/>
      <c r="AB1" s="101"/>
      <c r="AC1" s="101"/>
      <c r="AD1" s="101"/>
      <c r="AE1" s="101"/>
      <c r="AF1" s="101"/>
      <c r="AG1" s="101"/>
      <c r="AH1" s="101"/>
      <c r="AI1" s="101"/>
    </row>
    <row r="2" spans="1:35" ht="18.75" customHeight="1" x14ac:dyDescent="0.25">
      <c r="A2" s="9"/>
      <c r="B2" s="99"/>
      <c r="C2" s="36"/>
      <c r="D2" s="36"/>
      <c r="E2" s="36"/>
      <c r="F2" s="36"/>
      <c r="G2" s="36"/>
      <c r="H2" s="36"/>
      <c r="I2" s="36"/>
      <c r="J2" s="9"/>
      <c r="K2" s="9"/>
      <c r="L2" s="9"/>
      <c r="M2" s="9"/>
      <c r="N2" s="389" t="s">
        <v>0</v>
      </c>
      <c r="O2" s="390" t="s">
        <v>1</v>
      </c>
      <c r="P2" s="102"/>
      <c r="Q2" s="9"/>
      <c r="R2" s="9"/>
      <c r="S2" s="9"/>
      <c r="T2" s="100"/>
      <c r="U2" s="100"/>
      <c r="V2" s="101"/>
      <c r="W2" s="101"/>
      <c r="X2" s="101"/>
      <c r="Y2" s="101"/>
      <c r="Z2" s="101"/>
      <c r="AA2" s="101"/>
      <c r="AB2" s="101"/>
      <c r="AC2" s="101"/>
      <c r="AD2" s="101"/>
      <c r="AE2" s="101"/>
      <c r="AF2" s="101"/>
      <c r="AG2" s="101"/>
      <c r="AH2" s="101"/>
      <c r="AI2" s="101"/>
    </row>
    <row r="3" spans="1:35" ht="18.75" customHeight="1" x14ac:dyDescent="0.25">
      <c r="A3" s="9"/>
      <c r="B3" s="99"/>
      <c r="C3" s="36"/>
      <c r="D3" s="36"/>
      <c r="E3" s="36"/>
      <c r="F3" s="36"/>
      <c r="G3" s="36"/>
      <c r="H3" s="36"/>
      <c r="I3" s="36"/>
      <c r="J3" s="9"/>
      <c r="K3" s="9"/>
      <c r="L3" s="9"/>
      <c r="M3" s="9"/>
      <c r="N3" s="391" t="s">
        <v>2</v>
      </c>
      <c r="O3" s="392">
        <v>10</v>
      </c>
      <c r="P3" s="102"/>
      <c r="Q3" s="9"/>
      <c r="R3" s="9"/>
      <c r="S3" s="9"/>
      <c r="T3" s="100"/>
      <c r="U3" s="100"/>
      <c r="V3" s="101"/>
      <c r="W3" s="101"/>
      <c r="X3" s="101"/>
      <c r="Y3" s="101"/>
      <c r="Z3" s="101"/>
      <c r="AA3" s="101"/>
      <c r="AB3" s="101"/>
      <c r="AC3" s="101"/>
      <c r="AD3" s="101"/>
      <c r="AE3" s="101"/>
      <c r="AF3" s="101"/>
      <c r="AG3" s="101"/>
      <c r="AH3" s="101"/>
      <c r="AI3" s="101"/>
    </row>
    <row r="4" spans="1:35" ht="18.75" customHeight="1" x14ac:dyDescent="0.25">
      <c r="A4" s="9"/>
      <c r="B4" s="99"/>
      <c r="C4" s="36"/>
      <c r="D4" s="36"/>
      <c r="E4" s="36"/>
      <c r="F4" s="36"/>
      <c r="G4" s="36"/>
      <c r="H4" s="36"/>
      <c r="I4" s="36"/>
      <c r="J4" s="9"/>
      <c r="K4" s="9"/>
      <c r="L4" s="9"/>
      <c r="M4" s="9"/>
      <c r="N4" s="389" t="s">
        <v>3</v>
      </c>
      <c r="O4" s="393">
        <v>45848</v>
      </c>
      <c r="P4" s="103"/>
      <c r="Q4" s="104"/>
      <c r="R4" s="9"/>
      <c r="S4" s="9"/>
      <c r="T4" s="100"/>
      <c r="U4" s="100"/>
      <c r="V4" s="101"/>
      <c r="W4" s="101"/>
      <c r="X4" s="101"/>
      <c r="Y4" s="101"/>
      <c r="Z4" s="101"/>
      <c r="AA4" s="101"/>
      <c r="AB4" s="101"/>
      <c r="AC4" s="101"/>
      <c r="AD4" s="101"/>
      <c r="AE4" s="101"/>
      <c r="AF4" s="101"/>
      <c r="AG4" s="101"/>
      <c r="AH4" s="101"/>
      <c r="AI4" s="101"/>
    </row>
    <row r="5" spans="1:35" ht="18.75" customHeight="1" x14ac:dyDescent="0.25">
      <c r="A5" s="9"/>
      <c r="B5" s="99"/>
      <c r="C5" s="9"/>
      <c r="D5" s="9"/>
      <c r="E5" s="9"/>
      <c r="F5" s="9"/>
      <c r="G5" s="9"/>
      <c r="H5" s="9"/>
      <c r="I5" s="9"/>
      <c r="J5" s="9"/>
      <c r="K5" s="9"/>
      <c r="L5" s="9"/>
      <c r="M5" s="9"/>
      <c r="N5" s="389" t="s">
        <v>4</v>
      </c>
      <c r="O5" s="390" t="s">
        <v>1239</v>
      </c>
      <c r="P5" s="102"/>
      <c r="Q5" s="105"/>
      <c r="R5" s="9"/>
      <c r="S5" s="9"/>
      <c r="T5" s="100"/>
      <c r="U5" s="100"/>
      <c r="V5" s="101"/>
      <c r="W5" s="101"/>
      <c r="X5" s="101"/>
      <c r="Y5" s="101"/>
      <c r="Z5" s="101"/>
      <c r="AA5" s="101"/>
      <c r="AB5" s="101"/>
      <c r="AC5" s="101"/>
      <c r="AD5" s="101"/>
      <c r="AE5" s="101"/>
      <c r="AF5" s="101"/>
      <c r="AG5" s="101"/>
      <c r="AH5" s="101"/>
      <c r="AI5" s="101"/>
    </row>
    <row r="6" spans="1:35" ht="18.75" customHeight="1" x14ac:dyDescent="0.25">
      <c r="A6" s="9"/>
      <c r="B6" s="99"/>
      <c r="C6" s="9"/>
      <c r="D6" s="9"/>
      <c r="E6" s="9"/>
      <c r="F6" s="9"/>
      <c r="G6" s="9"/>
      <c r="H6" s="9"/>
      <c r="I6" s="9"/>
      <c r="J6" s="9"/>
      <c r="K6" s="9"/>
      <c r="L6" s="9"/>
      <c r="M6" s="9"/>
      <c r="N6" s="9"/>
      <c r="O6" s="9"/>
      <c r="P6" s="9"/>
      <c r="Q6" s="9"/>
      <c r="R6" s="9"/>
      <c r="S6" s="9"/>
      <c r="T6" s="100"/>
      <c r="U6" s="100"/>
      <c r="V6" s="101"/>
      <c r="W6" s="101"/>
      <c r="X6" s="101"/>
      <c r="Y6" s="101"/>
      <c r="Z6" s="101"/>
      <c r="AA6" s="101"/>
      <c r="AB6" s="101"/>
      <c r="AC6" s="101"/>
      <c r="AD6" s="101"/>
      <c r="AE6" s="101"/>
      <c r="AF6" s="101"/>
      <c r="AG6" s="101"/>
      <c r="AH6" s="101"/>
      <c r="AI6" s="101"/>
    </row>
    <row r="7" spans="1:35" ht="18.75" customHeight="1" x14ac:dyDescent="0.25">
      <c r="A7" s="9"/>
      <c r="B7" s="99"/>
      <c r="C7" s="37"/>
      <c r="D7" s="37"/>
      <c r="E7" s="37"/>
      <c r="F7" s="37"/>
      <c r="G7" s="37"/>
      <c r="H7" s="37"/>
      <c r="I7" s="37"/>
      <c r="J7" s="37"/>
      <c r="K7" s="37"/>
      <c r="L7" s="37"/>
      <c r="M7" s="37"/>
      <c r="N7" s="37"/>
      <c r="O7" s="37"/>
      <c r="P7" s="37"/>
      <c r="Q7" s="37"/>
      <c r="R7" s="9"/>
      <c r="S7" s="9"/>
      <c r="T7" s="100"/>
      <c r="U7" s="100"/>
      <c r="V7" s="101"/>
      <c r="W7" s="101"/>
      <c r="X7" s="101"/>
      <c r="Y7" s="101"/>
      <c r="Z7" s="101"/>
      <c r="AA7" s="101"/>
      <c r="AB7" s="101"/>
      <c r="AC7" s="101"/>
      <c r="AD7" s="101"/>
      <c r="AE7" s="101"/>
      <c r="AF7" s="101"/>
      <c r="AG7" s="101"/>
      <c r="AH7" s="101"/>
      <c r="AI7" s="101"/>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6" t="s">
        <v>11</v>
      </c>
      <c r="C9" s="479" t="str">
        <f>'PDI-01'!E13</f>
        <v>Bienestar Institucional, calidad de vida e inclusión en contextos universitarios</v>
      </c>
      <c r="D9" s="415"/>
      <c r="E9" s="415"/>
      <c r="F9" s="415"/>
      <c r="G9" s="415"/>
      <c r="H9" s="415"/>
      <c r="I9" s="416"/>
      <c r="J9" s="107"/>
      <c r="K9" s="107"/>
      <c r="L9" s="107"/>
      <c r="M9" s="107"/>
      <c r="N9" s="107"/>
      <c r="O9" s="107"/>
      <c r="P9" s="107"/>
      <c r="Q9" s="107"/>
      <c r="R9" s="107"/>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6" t="s">
        <v>15</v>
      </c>
      <c r="C11" s="479" t="str">
        <f>'PDI-01'!E15</f>
        <v>Formación Vivencial</v>
      </c>
      <c r="D11" s="415"/>
      <c r="E11" s="415"/>
      <c r="F11" s="415"/>
      <c r="G11" s="415"/>
      <c r="H11" s="415"/>
      <c r="I11" s="416"/>
      <c r="J11" s="107"/>
      <c r="K11" s="107"/>
      <c r="L11" s="107"/>
      <c r="M11" s="107"/>
      <c r="N11" s="107"/>
      <c r="O11" s="107"/>
      <c r="P11" s="107"/>
      <c r="Q11" s="107"/>
      <c r="R11" s="107"/>
      <c r="S11" s="15"/>
      <c r="T11" s="15"/>
      <c r="U11" s="15"/>
      <c r="V11" s="15"/>
      <c r="W11" s="15"/>
      <c r="X11" s="15"/>
      <c r="Y11" s="15"/>
      <c r="Z11" s="15"/>
      <c r="AA11" s="15"/>
      <c r="AB11" s="15"/>
      <c r="AC11" s="15"/>
      <c r="AD11" s="15"/>
      <c r="AE11" s="15"/>
      <c r="AF11" s="15"/>
      <c r="AG11" s="15"/>
      <c r="AH11" s="15"/>
      <c r="AI11" s="15"/>
    </row>
    <row r="12" spans="1:35" x14ac:dyDescent="0.25">
      <c r="A12" s="15"/>
      <c r="B12" s="108"/>
      <c r="C12" s="108"/>
      <c r="D12" s="108"/>
      <c r="E12" s="108"/>
      <c r="F12" s="108"/>
      <c r="G12" s="108"/>
      <c r="H12" s="108"/>
      <c r="I12" s="108"/>
      <c r="J12" s="108"/>
      <c r="K12" s="108"/>
      <c r="L12" s="108"/>
      <c r="M12" s="108"/>
      <c r="N12" s="108"/>
      <c r="O12" s="108"/>
      <c r="P12" s="108"/>
      <c r="Q12" s="108"/>
      <c r="R12" s="108"/>
      <c r="S12" s="15"/>
      <c r="T12" s="15"/>
      <c r="U12" s="15"/>
      <c r="V12" s="15"/>
      <c r="W12" s="15"/>
      <c r="X12" s="15"/>
      <c r="Y12" s="15"/>
      <c r="Z12" s="15"/>
      <c r="AA12" s="15"/>
      <c r="AB12" s="15"/>
      <c r="AC12" s="15"/>
      <c r="AD12" s="15"/>
      <c r="AE12" s="15"/>
      <c r="AF12" s="15"/>
      <c r="AG12" s="15"/>
      <c r="AH12" s="15"/>
      <c r="AI12" s="15"/>
    </row>
    <row r="13" spans="1:35" x14ac:dyDescent="0.25">
      <c r="A13" s="15"/>
      <c r="B13" s="106" t="s">
        <v>8</v>
      </c>
      <c r="C13" s="479" t="str">
        <f>'PDI-01'!E11</f>
        <v xml:space="preserve">Cultura, desarrollo humano y deporte universitario como estilo de vida UTP (PDI2028 – BCV - 44)      </v>
      </c>
      <c r="D13" s="415"/>
      <c r="E13" s="415"/>
      <c r="F13" s="415"/>
      <c r="G13" s="415"/>
      <c r="H13" s="415"/>
      <c r="I13" s="416"/>
      <c r="J13" s="107"/>
      <c r="K13" s="107"/>
      <c r="L13" s="107"/>
      <c r="M13" s="107"/>
      <c r="N13" s="107"/>
      <c r="O13" s="107"/>
      <c r="P13" s="107"/>
      <c r="Q13" s="107"/>
      <c r="R13" s="107"/>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80" t="s">
        <v>193</v>
      </c>
      <c r="C15" s="422"/>
      <c r="D15" s="481" t="s">
        <v>194</v>
      </c>
      <c r="E15" s="415"/>
      <c r="F15" s="415"/>
      <c r="G15" s="415"/>
      <c r="H15" s="415"/>
      <c r="I15" s="416"/>
      <c r="J15" s="109"/>
      <c r="K15" s="109"/>
      <c r="L15" s="109"/>
      <c r="M15" s="109"/>
      <c r="N15" s="109"/>
      <c r="O15" s="109"/>
      <c r="P15" s="109"/>
      <c r="Q15" s="109"/>
      <c r="R15" s="109"/>
      <c r="S15" s="15"/>
      <c r="T15" s="15"/>
      <c r="U15" s="15"/>
      <c r="V15" s="15"/>
      <c r="W15" s="15"/>
      <c r="X15" s="15"/>
      <c r="Y15" s="15"/>
      <c r="Z15" s="15"/>
      <c r="AA15" s="15"/>
      <c r="AB15" s="15"/>
      <c r="AC15" s="15"/>
      <c r="AD15" s="15"/>
      <c r="AE15" s="15"/>
      <c r="AF15" s="15"/>
      <c r="AG15" s="15"/>
      <c r="AH15" s="15"/>
      <c r="AI15" s="15"/>
    </row>
    <row r="16" spans="1:35" ht="21.75" customHeight="1" x14ac:dyDescent="0.25">
      <c r="A16" s="15"/>
      <c r="B16" s="482" t="s">
        <v>195</v>
      </c>
      <c r="C16" s="415"/>
      <c r="D16" s="415"/>
      <c r="E16" s="415"/>
      <c r="F16" s="415"/>
      <c r="G16" s="415"/>
      <c r="H16" s="415"/>
      <c r="I16" s="416"/>
      <c r="J16" s="110"/>
      <c r="K16" s="110"/>
      <c r="L16" s="110"/>
      <c r="M16" s="110"/>
      <c r="N16" s="110"/>
      <c r="O16" s="110"/>
      <c r="P16" s="110"/>
      <c r="Q16" s="110"/>
      <c r="R16" s="110"/>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83" t="s">
        <v>196</v>
      </c>
      <c r="C18" s="445"/>
      <c r="D18" s="445"/>
      <c r="E18" s="445"/>
      <c r="F18" s="445"/>
      <c r="G18" s="445"/>
      <c r="H18" s="445"/>
      <c r="I18" s="429"/>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30"/>
      <c r="C19" s="484"/>
      <c r="D19" s="484"/>
      <c r="E19" s="484"/>
      <c r="F19" s="484"/>
      <c r="G19" s="484"/>
      <c r="H19" s="484"/>
      <c r="I19" s="431"/>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30"/>
      <c r="C20" s="484"/>
      <c r="D20" s="484"/>
      <c r="E20" s="484"/>
      <c r="F20" s="484"/>
      <c r="G20" s="484"/>
      <c r="H20" s="484"/>
      <c r="I20" s="431"/>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30"/>
      <c r="C21" s="484"/>
      <c r="D21" s="484"/>
      <c r="E21" s="484"/>
      <c r="F21" s="484"/>
      <c r="G21" s="484"/>
      <c r="H21" s="484"/>
      <c r="I21" s="431"/>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30"/>
      <c r="C22" s="484"/>
      <c r="D22" s="484"/>
      <c r="E22" s="484"/>
      <c r="F22" s="484"/>
      <c r="G22" s="484"/>
      <c r="H22" s="484"/>
      <c r="I22" s="431"/>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30"/>
      <c r="C23" s="484"/>
      <c r="D23" s="484"/>
      <c r="E23" s="484"/>
      <c r="F23" s="484"/>
      <c r="G23" s="484"/>
      <c r="H23" s="484"/>
      <c r="I23" s="431"/>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30"/>
      <c r="C24" s="484"/>
      <c r="D24" s="484"/>
      <c r="E24" s="484"/>
      <c r="F24" s="484"/>
      <c r="G24" s="484"/>
      <c r="H24" s="484"/>
      <c r="I24" s="431"/>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37"/>
      <c r="C25" s="459"/>
      <c r="D25" s="459"/>
      <c r="E25" s="459"/>
      <c r="F25" s="459"/>
      <c r="G25" s="459"/>
      <c r="H25" s="459"/>
      <c r="I25" s="438"/>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1" t="s">
        <v>197</v>
      </c>
      <c r="F28" s="415"/>
      <c r="G28" s="415"/>
      <c r="H28" s="415"/>
      <c r="I28" s="41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8" t="str">
        <f>CONCATENATE("Items para Plan Operativo ",'PDI-03'!E53)</f>
        <v>Items para Plan Operativo Plan operativo 1. Practicas culturales de la comunidad universitaria, como habito y estilo de vida</v>
      </c>
      <c r="C29" s="416"/>
      <c r="D29" s="111" t="s">
        <v>198</v>
      </c>
      <c r="E29" s="111" t="s">
        <v>199</v>
      </c>
      <c r="F29" s="111" t="s">
        <v>200</v>
      </c>
      <c r="G29" s="111" t="s">
        <v>201</v>
      </c>
      <c r="H29" s="111" t="s">
        <v>202</v>
      </c>
      <c r="I29" s="54" t="s">
        <v>203</v>
      </c>
      <c r="J29" s="18"/>
      <c r="K29" s="18"/>
      <c r="L29" s="18"/>
      <c r="M29" s="18"/>
      <c r="N29" s="18"/>
      <c r="O29" s="51"/>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1">
        <v>1</v>
      </c>
      <c r="C30" s="112" t="s">
        <v>204</v>
      </c>
      <c r="D30" s="113"/>
      <c r="E30" s="114">
        <v>50436000</v>
      </c>
      <c r="F30" s="115">
        <f t="shared" ref="F30:F38" si="0">+E30*1.032</f>
        <v>52049952</v>
      </c>
      <c r="G30" s="115">
        <f t="shared" ref="G30:H30" si="1">+F30*1.03</f>
        <v>53611450.560000002</v>
      </c>
      <c r="H30" s="115">
        <f t="shared" si="1"/>
        <v>55219794.076800004</v>
      </c>
      <c r="I30" s="116">
        <f t="shared" ref="I30:I39" si="2">E30+F30+G30+H30</f>
        <v>211317196.63679999</v>
      </c>
      <c r="J30" s="18"/>
      <c r="K30" s="18"/>
      <c r="L30" s="18"/>
      <c r="M30" s="18"/>
      <c r="N30" s="18"/>
      <c r="O30" s="48"/>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1">
        <v>2</v>
      </c>
      <c r="C31" s="112" t="s">
        <v>205</v>
      </c>
      <c r="D31" s="113"/>
      <c r="E31" s="114">
        <v>0</v>
      </c>
      <c r="F31" s="115">
        <f t="shared" si="0"/>
        <v>0</v>
      </c>
      <c r="G31" s="115">
        <f t="shared" ref="G31:H31" si="3">+F31*1.03</f>
        <v>0</v>
      </c>
      <c r="H31" s="115">
        <f t="shared" si="3"/>
        <v>0</v>
      </c>
      <c r="I31" s="116">
        <f t="shared" si="2"/>
        <v>0</v>
      </c>
      <c r="J31" s="18"/>
      <c r="K31" s="18"/>
      <c r="L31" s="18"/>
      <c r="M31" s="117"/>
      <c r="N31" s="18"/>
      <c r="O31" s="48"/>
      <c r="P31" s="18"/>
      <c r="Q31" s="18"/>
      <c r="R31" s="18"/>
      <c r="S31" s="18"/>
      <c r="T31" s="18"/>
      <c r="U31" s="21"/>
      <c r="V31" s="21"/>
      <c r="W31" s="21"/>
      <c r="X31" s="21"/>
      <c r="Y31" s="21"/>
      <c r="Z31" s="21"/>
      <c r="AA31" s="21"/>
      <c r="AB31" s="21"/>
      <c r="AC31" s="21"/>
      <c r="AD31" s="21"/>
      <c r="AE31" s="21"/>
      <c r="AF31" s="21"/>
      <c r="AG31" s="21"/>
      <c r="AH31" s="21"/>
      <c r="AI31" s="21"/>
    </row>
    <row r="32" spans="1:35" ht="15.75" customHeight="1" x14ac:dyDescent="0.3">
      <c r="A32" s="18"/>
      <c r="B32" s="111">
        <v>3</v>
      </c>
      <c r="C32" s="112" t="s">
        <v>206</v>
      </c>
      <c r="D32" s="113"/>
      <c r="E32" s="114">
        <v>0</v>
      </c>
      <c r="F32" s="115">
        <f t="shared" si="0"/>
        <v>0</v>
      </c>
      <c r="G32" s="115">
        <f t="shared" ref="G32:H32" si="4">+F32*1.03</f>
        <v>0</v>
      </c>
      <c r="H32" s="115">
        <f t="shared" si="4"/>
        <v>0</v>
      </c>
      <c r="I32" s="116">
        <f t="shared" si="2"/>
        <v>0</v>
      </c>
      <c r="J32" s="18"/>
      <c r="K32" s="18"/>
      <c r="L32" s="18"/>
      <c r="M32" s="18"/>
      <c r="N32" s="18"/>
      <c r="O32" s="48"/>
      <c r="P32" s="18"/>
      <c r="Q32" s="18"/>
      <c r="R32" s="18"/>
      <c r="S32" s="18"/>
      <c r="T32" s="18"/>
      <c r="U32" s="21"/>
      <c r="V32" s="21"/>
      <c r="W32" s="21"/>
      <c r="X32" s="21"/>
      <c r="Y32" s="21"/>
      <c r="Z32" s="21"/>
      <c r="AA32" s="21"/>
      <c r="AB32" s="21"/>
      <c r="AC32" s="21"/>
      <c r="AD32" s="21"/>
      <c r="AE32" s="21"/>
      <c r="AF32" s="21"/>
      <c r="AG32" s="21"/>
      <c r="AH32" s="21"/>
      <c r="AI32" s="21"/>
    </row>
    <row r="33" spans="1:35" ht="15.75" customHeight="1" x14ac:dyDescent="0.3">
      <c r="A33" s="18"/>
      <c r="B33" s="111">
        <v>4</v>
      </c>
      <c r="C33" s="112" t="s">
        <v>207</v>
      </c>
      <c r="D33" s="113"/>
      <c r="E33" s="114">
        <v>0</v>
      </c>
      <c r="F33" s="115">
        <f t="shared" si="0"/>
        <v>0</v>
      </c>
      <c r="G33" s="115">
        <f t="shared" ref="G33:H33" si="5">+F33*1.03</f>
        <v>0</v>
      </c>
      <c r="H33" s="115">
        <f t="shared" si="5"/>
        <v>0</v>
      </c>
      <c r="I33" s="116">
        <f t="shared" si="2"/>
        <v>0</v>
      </c>
      <c r="J33" s="18"/>
      <c r="K33" s="18"/>
      <c r="L33" s="18"/>
      <c r="M33" s="18"/>
      <c r="N33" s="18"/>
      <c r="O33" s="48"/>
      <c r="P33" s="18"/>
      <c r="Q33" s="18"/>
      <c r="R33" s="18"/>
      <c r="S33" s="18"/>
      <c r="T33" s="18"/>
      <c r="U33" s="21"/>
      <c r="V33" s="21"/>
      <c r="W33" s="21"/>
      <c r="X33" s="21"/>
      <c r="Y33" s="21"/>
      <c r="Z33" s="21"/>
      <c r="AA33" s="21"/>
      <c r="AB33" s="21"/>
      <c r="AC33" s="21"/>
      <c r="AD33" s="21"/>
      <c r="AE33" s="21"/>
      <c r="AF33" s="21"/>
      <c r="AG33" s="21"/>
      <c r="AH33" s="21"/>
      <c r="AI33" s="21"/>
    </row>
    <row r="34" spans="1:35" ht="15.75" customHeight="1" x14ac:dyDescent="0.3">
      <c r="A34" s="18"/>
      <c r="B34" s="111">
        <v>5</v>
      </c>
      <c r="C34" s="112" t="s">
        <v>208</v>
      </c>
      <c r="D34" s="113"/>
      <c r="E34" s="114">
        <v>30000000</v>
      </c>
      <c r="F34" s="115">
        <f t="shared" si="0"/>
        <v>30960000</v>
      </c>
      <c r="G34" s="115">
        <f t="shared" ref="G34:H34" si="6">+F34*1.03</f>
        <v>31888800</v>
      </c>
      <c r="H34" s="115">
        <f t="shared" si="6"/>
        <v>32845464</v>
      </c>
      <c r="I34" s="116">
        <f t="shared" si="2"/>
        <v>125694264</v>
      </c>
      <c r="J34" s="18"/>
      <c r="K34" s="18"/>
      <c r="L34" s="18"/>
      <c r="M34" s="18"/>
      <c r="N34" s="18"/>
      <c r="O34" s="48"/>
      <c r="P34" s="18"/>
      <c r="Q34" s="18"/>
      <c r="R34" s="18"/>
      <c r="S34" s="18"/>
      <c r="T34" s="18"/>
      <c r="U34" s="21"/>
      <c r="V34" s="21"/>
      <c r="W34" s="21"/>
      <c r="X34" s="21"/>
      <c r="Y34" s="21"/>
      <c r="Z34" s="21"/>
      <c r="AA34" s="21"/>
      <c r="AB34" s="21"/>
      <c r="AC34" s="21"/>
      <c r="AD34" s="21"/>
      <c r="AE34" s="21"/>
      <c r="AF34" s="21"/>
      <c r="AG34" s="21"/>
      <c r="AH34" s="21"/>
      <c r="AI34" s="21"/>
    </row>
    <row r="35" spans="1:35" ht="15.75" customHeight="1" x14ac:dyDescent="0.3">
      <c r="A35" s="18"/>
      <c r="B35" s="111">
        <v>6</v>
      </c>
      <c r="C35" s="112" t="s">
        <v>209</v>
      </c>
      <c r="D35" s="113"/>
      <c r="E35" s="114">
        <v>14564000</v>
      </c>
      <c r="F35" s="115">
        <f t="shared" si="0"/>
        <v>15030048</v>
      </c>
      <c r="G35" s="115">
        <f t="shared" ref="G35:H35" si="7">+F35*1.03</f>
        <v>15480949.439999999</v>
      </c>
      <c r="H35" s="115">
        <f t="shared" si="7"/>
        <v>15945377.9232</v>
      </c>
      <c r="I35" s="116">
        <f t="shared" si="2"/>
        <v>61020375.363199994</v>
      </c>
      <c r="J35" s="18"/>
      <c r="K35" s="18"/>
      <c r="L35" s="18"/>
      <c r="M35" s="18"/>
      <c r="N35" s="18"/>
      <c r="O35" s="48"/>
      <c r="P35" s="18"/>
      <c r="Q35" s="18"/>
      <c r="R35" s="18"/>
      <c r="S35" s="18"/>
      <c r="T35" s="18"/>
      <c r="U35" s="21"/>
      <c r="V35" s="21"/>
      <c r="W35" s="21"/>
      <c r="X35" s="21"/>
      <c r="Y35" s="21"/>
      <c r="Z35" s="21"/>
      <c r="AA35" s="21"/>
      <c r="AB35" s="21"/>
      <c r="AC35" s="21"/>
      <c r="AD35" s="21"/>
      <c r="AE35" s="21"/>
      <c r="AF35" s="21"/>
      <c r="AG35" s="21"/>
      <c r="AH35" s="21"/>
      <c r="AI35" s="21"/>
    </row>
    <row r="36" spans="1:35" ht="15.75" customHeight="1" x14ac:dyDescent="0.3">
      <c r="A36" s="18"/>
      <c r="B36" s="111">
        <v>7</v>
      </c>
      <c r="C36" s="112" t="s">
        <v>210</v>
      </c>
      <c r="D36" s="113"/>
      <c r="E36" s="114">
        <v>0</v>
      </c>
      <c r="F36" s="115">
        <f t="shared" si="0"/>
        <v>0</v>
      </c>
      <c r="G36" s="115">
        <f t="shared" ref="G36:H36" si="8">+F36*1.03</f>
        <v>0</v>
      </c>
      <c r="H36" s="115">
        <f t="shared" si="8"/>
        <v>0</v>
      </c>
      <c r="I36" s="116">
        <f t="shared" si="2"/>
        <v>0</v>
      </c>
      <c r="J36" s="18"/>
      <c r="K36" s="18"/>
      <c r="L36" s="18"/>
      <c r="M36" s="18"/>
      <c r="N36" s="18"/>
      <c r="O36" s="48"/>
      <c r="P36" s="18"/>
      <c r="Q36" s="18"/>
      <c r="R36" s="18"/>
      <c r="S36" s="18"/>
      <c r="T36" s="18"/>
      <c r="U36" s="21"/>
      <c r="V36" s="21"/>
      <c r="W36" s="21"/>
      <c r="X36" s="21"/>
      <c r="Y36" s="21"/>
      <c r="Z36" s="21"/>
      <c r="AA36" s="21"/>
      <c r="AB36" s="21"/>
      <c r="AC36" s="21"/>
      <c r="AD36" s="21"/>
      <c r="AE36" s="21"/>
      <c r="AF36" s="21"/>
      <c r="AG36" s="21"/>
      <c r="AH36" s="21"/>
      <c r="AI36" s="21"/>
    </row>
    <row r="37" spans="1:35" ht="15.75" customHeight="1" x14ac:dyDescent="0.3">
      <c r="A37" s="18"/>
      <c r="B37" s="111">
        <v>8</v>
      </c>
      <c r="C37" s="112" t="s">
        <v>211</v>
      </c>
      <c r="D37" s="113"/>
      <c r="E37" s="114">
        <v>0</v>
      </c>
      <c r="F37" s="115">
        <f t="shared" si="0"/>
        <v>0</v>
      </c>
      <c r="G37" s="115">
        <f t="shared" ref="G37:H37" si="9">+F37*1.03</f>
        <v>0</v>
      </c>
      <c r="H37" s="115">
        <f t="shared" si="9"/>
        <v>0</v>
      </c>
      <c r="I37" s="116">
        <f t="shared" si="2"/>
        <v>0</v>
      </c>
      <c r="J37" s="18"/>
      <c r="K37" s="18"/>
      <c r="L37" s="18"/>
      <c r="M37" s="18"/>
      <c r="N37" s="18"/>
      <c r="O37" s="48"/>
      <c r="P37" s="18"/>
      <c r="Q37" s="18"/>
      <c r="R37" s="18"/>
      <c r="S37" s="18"/>
      <c r="T37" s="18"/>
      <c r="U37" s="21"/>
      <c r="V37" s="21"/>
      <c r="W37" s="21"/>
      <c r="X37" s="21"/>
      <c r="Y37" s="21"/>
      <c r="Z37" s="21"/>
      <c r="AA37" s="21"/>
      <c r="AB37" s="21"/>
      <c r="AC37" s="21"/>
      <c r="AD37" s="21"/>
      <c r="AE37" s="21"/>
      <c r="AF37" s="21"/>
      <c r="AG37" s="21"/>
      <c r="AH37" s="21"/>
      <c r="AI37" s="21"/>
    </row>
    <row r="38" spans="1:35" ht="15.75" customHeight="1" x14ac:dyDescent="0.3">
      <c r="A38" s="18"/>
      <c r="B38" s="111">
        <v>9</v>
      </c>
      <c r="C38" s="112" t="s">
        <v>212</v>
      </c>
      <c r="D38" s="113"/>
      <c r="E38" s="114">
        <v>0</v>
      </c>
      <c r="F38" s="115">
        <f t="shared" si="0"/>
        <v>0</v>
      </c>
      <c r="G38" s="115">
        <f t="shared" ref="G38:H38" si="10">+F38*1.03</f>
        <v>0</v>
      </c>
      <c r="H38" s="115">
        <f t="shared" si="10"/>
        <v>0</v>
      </c>
      <c r="I38" s="116">
        <f t="shared" si="2"/>
        <v>0</v>
      </c>
      <c r="J38" s="18"/>
      <c r="K38" s="18"/>
      <c r="L38" s="18"/>
      <c r="M38" s="18"/>
      <c r="N38" s="18"/>
      <c r="O38" s="48"/>
      <c r="P38" s="18"/>
      <c r="Q38" s="18"/>
      <c r="R38" s="18"/>
      <c r="S38" s="18"/>
      <c r="T38" s="18"/>
      <c r="U38" s="21"/>
      <c r="V38" s="21"/>
      <c r="W38" s="21"/>
      <c r="X38" s="21"/>
      <c r="Y38" s="21"/>
      <c r="Z38" s="21"/>
      <c r="AA38" s="21"/>
      <c r="AB38" s="21"/>
      <c r="AC38" s="21"/>
      <c r="AD38" s="21"/>
      <c r="AE38" s="21"/>
      <c r="AF38" s="21"/>
      <c r="AG38" s="21"/>
      <c r="AH38" s="21"/>
      <c r="AI38" s="21"/>
    </row>
    <row r="39" spans="1:35" ht="15.75" customHeight="1" x14ac:dyDescent="0.3">
      <c r="A39" s="18"/>
      <c r="B39" s="18"/>
      <c r="C39" s="485" t="s">
        <v>203</v>
      </c>
      <c r="D39" s="416"/>
      <c r="E39" s="118">
        <f t="shared" ref="E39:H39" si="11">SUM(E30:E38)</f>
        <v>95000000</v>
      </c>
      <c r="F39" s="118">
        <f t="shared" si="11"/>
        <v>98040000</v>
      </c>
      <c r="G39" s="118">
        <f t="shared" si="11"/>
        <v>100981200</v>
      </c>
      <c r="H39" s="118">
        <f t="shared" si="11"/>
        <v>104010636</v>
      </c>
      <c r="I39" s="118">
        <f t="shared" si="2"/>
        <v>398031836</v>
      </c>
      <c r="J39" s="18"/>
      <c r="K39" s="18"/>
      <c r="L39" s="18"/>
      <c r="M39" s="18"/>
      <c r="N39" s="18"/>
      <c r="O39" s="18"/>
      <c r="P39" s="18"/>
      <c r="Q39" s="18"/>
      <c r="R39" s="18"/>
      <c r="S39" s="18"/>
      <c r="T39" s="18"/>
      <c r="U39" s="21"/>
      <c r="V39" s="21"/>
      <c r="W39" s="21"/>
      <c r="X39" s="21"/>
      <c r="Y39" s="21"/>
      <c r="Z39" s="21"/>
      <c r="AA39" s="21"/>
      <c r="AB39" s="21"/>
      <c r="AC39" s="21"/>
      <c r="AD39" s="21"/>
      <c r="AE39" s="21"/>
      <c r="AF39" s="21"/>
      <c r="AG39" s="21"/>
      <c r="AH39" s="21"/>
      <c r="AI39" s="21"/>
    </row>
    <row r="40" spans="1:35" ht="15.75" customHeight="1" x14ac:dyDescent="0.3">
      <c r="A40" s="18"/>
      <c r="B40" s="119"/>
      <c r="C40" s="18"/>
      <c r="D40" s="18"/>
      <c r="E40" s="18"/>
      <c r="F40" s="18"/>
      <c r="G40" s="18"/>
      <c r="H40" s="18"/>
      <c r="I40" s="18"/>
      <c r="J40" s="18"/>
      <c r="K40" s="18"/>
      <c r="L40" s="18"/>
      <c r="M40" s="18"/>
      <c r="N40" s="18"/>
      <c r="O40" s="18"/>
      <c r="P40" s="18"/>
      <c r="Q40" s="18"/>
      <c r="R40" s="18"/>
      <c r="S40" s="18"/>
      <c r="T40" s="18"/>
      <c r="U40" s="21"/>
      <c r="V40" s="21"/>
      <c r="W40" s="21"/>
      <c r="X40" s="21"/>
      <c r="Y40" s="21"/>
      <c r="Z40" s="21"/>
      <c r="AA40" s="21"/>
      <c r="AB40" s="21"/>
      <c r="AC40" s="21"/>
      <c r="AD40" s="21"/>
      <c r="AE40" s="21"/>
      <c r="AF40" s="21"/>
      <c r="AG40" s="21"/>
      <c r="AH40" s="21"/>
      <c r="AI40" s="21"/>
    </row>
    <row r="41" spans="1:35" ht="39" customHeight="1" x14ac:dyDescent="0.3">
      <c r="A41" s="18"/>
      <c r="B41" s="486" t="s">
        <v>1224</v>
      </c>
      <c r="C41" s="484"/>
      <c r="D41" s="484"/>
      <c r="E41" s="484"/>
      <c r="F41" s="484"/>
      <c r="G41" s="484"/>
      <c r="H41" s="484"/>
      <c r="I41" s="484"/>
      <c r="J41" s="18"/>
      <c r="K41" s="18"/>
      <c r="L41" s="18"/>
      <c r="M41" s="18"/>
      <c r="N41" s="18"/>
      <c r="O41" s="18"/>
      <c r="P41" s="18"/>
      <c r="Q41" s="18"/>
      <c r="R41" s="18"/>
      <c r="S41" s="18"/>
      <c r="T41" s="18"/>
      <c r="U41" s="21"/>
      <c r="V41" s="21"/>
      <c r="W41" s="21"/>
      <c r="X41" s="21"/>
      <c r="Y41" s="21"/>
      <c r="Z41" s="21"/>
      <c r="AA41" s="21"/>
      <c r="AB41" s="21"/>
      <c r="AC41" s="21"/>
      <c r="AD41" s="21"/>
      <c r="AE41" s="21"/>
      <c r="AF41" s="21"/>
      <c r="AG41" s="21"/>
      <c r="AH41" s="21"/>
      <c r="AI41" s="21"/>
    </row>
    <row r="42" spans="1:35" ht="15.75" customHeight="1" x14ac:dyDescent="0.3">
      <c r="A42" s="18"/>
      <c r="B42" s="120"/>
      <c r="C42" s="18"/>
      <c r="D42" s="18"/>
      <c r="E42" s="38"/>
      <c r="F42" s="121"/>
      <c r="G42" s="121"/>
      <c r="H42" s="121"/>
      <c r="I42" s="121"/>
      <c r="J42" s="121"/>
      <c r="K42" s="121"/>
      <c r="L42" s="121"/>
      <c r="M42" s="121"/>
      <c r="N42" s="121"/>
      <c r="O42" s="121"/>
      <c r="P42" s="121"/>
      <c r="Q42" s="121"/>
      <c r="R42" s="121"/>
      <c r="S42" s="18"/>
      <c r="T42" s="18"/>
      <c r="U42" s="21"/>
      <c r="V42" s="21"/>
      <c r="W42" s="21"/>
      <c r="X42" s="21"/>
      <c r="Y42" s="21"/>
      <c r="Z42" s="21"/>
      <c r="AA42" s="21"/>
      <c r="AB42" s="21"/>
      <c r="AC42" s="21"/>
      <c r="AD42" s="21"/>
      <c r="AE42" s="21"/>
      <c r="AF42" s="21"/>
      <c r="AG42" s="21"/>
      <c r="AH42" s="21"/>
      <c r="AI42" s="21"/>
    </row>
    <row r="43" spans="1:35" ht="15.75" customHeight="1" x14ac:dyDescent="0.3">
      <c r="A43" s="18"/>
      <c r="B43" s="15"/>
      <c r="C43" s="15"/>
      <c r="D43" s="15"/>
      <c r="E43" s="421" t="s">
        <v>197</v>
      </c>
      <c r="F43" s="415"/>
      <c r="G43" s="415"/>
      <c r="H43" s="415"/>
      <c r="I43" s="416"/>
      <c r="J43" s="18"/>
      <c r="K43" s="18"/>
      <c r="L43" s="18"/>
      <c r="M43" s="18"/>
      <c r="N43" s="18"/>
      <c r="O43" s="18"/>
      <c r="P43" s="18"/>
      <c r="Q43" s="18"/>
      <c r="R43" s="18"/>
      <c r="S43" s="18"/>
      <c r="T43" s="18"/>
      <c r="U43" s="21"/>
      <c r="V43" s="21"/>
      <c r="W43" s="21"/>
      <c r="X43" s="21"/>
      <c r="Y43" s="21"/>
      <c r="Z43" s="21"/>
      <c r="AA43" s="21"/>
      <c r="AB43" s="21"/>
      <c r="AC43" s="21"/>
      <c r="AD43" s="21"/>
      <c r="AE43" s="21"/>
      <c r="AF43" s="21"/>
      <c r="AG43" s="21"/>
      <c r="AH43" s="21"/>
      <c r="AI43" s="21"/>
    </row>
    <row r="44" spans="1:35" ht="15.75" customHeight="1" x14ac:dyDescent="0.3">
      <c r="A44" s="18"/>
      <c r="B44" s="478" t="str">
        <f>CONCATENATE("Items para Plan Operativo ",'PDI-03'!E54)</f>
        <v>Items para Plan Operativo Plan operativo 2. Desarrollo Humano</v>
      </c>
      <c r="C44" s="416"/>
      <c r="D44" s="111" t="s">
        <v>198</v>
      </c>
      <c r="E44" s="111" t="s">
        <v>199</v>
      </c>
      <c r="F44" s="111" t="s">
        <v>200</v>
      </c>
      <c r="G44" s="111" t="s">
        <v>201</v>
      </c>
      <c r="H44" s="111" t="s">
        <v>202</v>
      </c>
      <c r="I44" s="54" t="s">
        <v>203</v>
      </c>
      <c r="J44" s="18"/>
      <c r="K44" s="18"/>
      <c r="L44" s="18"/>
      <c r="M44" s="18"/>
      <c r="N44" s="18"/>
      <c r="O44" s="18"/>
      <c r="P44" s="18"/>
      <c r="Q44" s="18"/>
      <c r="R44" s="18"/>
      <c r="S44" s="18"/>
      <c r="T44" s="18"/>
      <c r="U44" s="21"/>
      <c r="V44" s="21"/>
      <c r="W44" s="21"/>
      <c r="X44" s="21"/>
      <c r="Y44" s="21"/>
      <c r="Z44" s="21"/>
      <c r="AA44" s="21"/>
      <c r="AB44" s="21"/>
      <c r="AC44" s="21"/>
      <c r="AD44" s="21"/>
      <c r="AE44" s="21"/>
      <c r="AF44" s="21"/>
      <c r="AG44" s="21"/>
      <c r="AH44" s="21"/>
      <c r="AI44" s="21"/>
    </row>
    <row r="45" spans="1:35" ht="15.75" customHeight="1" x14ac:dyDescent="0.3">
      <c r="A45" s="18"/>
      <c r="B45" s="111">
        <v>1</v>
      </c>
      <c r="C45" s="112" t="s">
        <v>204</v>
      </c>
      <c r="D45" s="113"/>
      <c r="E45" s="122">
        <v>33318000</v>
      </c>
      <c r="F45" s="123">
        <f t="shared" ref="F45:F53" si="12">+E45*1.032</f>
        <v>34384176</v>
      </c>
      <c r="G45" s="123">
        <f t="shared" ref="G45:H45" si="13">+F45*1.03</f>
        <v>35415701.280000001</v>
      </c>
      <c r="H45" s="123">
        <f t="shared" si="13"/>
        <v>36478172.318400003</v>
      </c>
      <c r="I45" s="116">
        <f t="shared" ref="I45:I54" si="14">E45+F45+G45+H45</f>
        <v>139596049.5984</v>
      </c>
      <c r="J45" s="18"/>
      <c r="K45" s="18"/>
      <c r="L45" s="18"/>
      <c r="M45" s="18"/>
      <c r="N45" s="18"/>
      <c r="O45" s="18"/>
      <c r="P45" s="18"/>
      <c r="Q45" s="18"/>
      <c r="R45" s="18"/>
      <c r="S45" s="18"/>
      <c r="T45" s="124"/>
      <c r="U45" s="21"/>
      <c r="V45" s="21"/>
      <c r="W45" s="21"/>
      <c r="X45" s="21"/>
      <c r="Y45" s="21"/>
      <c r="Z45" s="21"/>
      <c r="AA45" s="21"/>
      <c r="AB45" s="21"/>
      <c r="AC45" s="21"/>
      <c r="AD45" s="21"/>
      <c r="AE45" s="21"/>
      <c r="AF45" s="21"/>
      <c r="AG45" s="21"/>
      <c r="AH45" s="21"/>
      <c r="AI45" s="21"/>
    </row>
    <row r="46" spans="1:35" ht="15.75" customHeight="1" x14ac:dyDescent="0.3">
      <c r="A46" s="18"/>
      <c r="B46" s="111">
        <v>2</v>
      </c>
      <c r="C46" s="112" t="s">
        <v>205</v>
      </c>
      <c r="D46" s="113"/>
      <c r="E46" s="122">
        <v>0</v>
      </c>
      <c r="F46" s="123">
        <f t="shared" si="12"/>
        <v>0</v>
      </c>
      <c r="G46" s="123">
        <f t="shared" ref="G46:H46" si="15">+F46*1.03</f>
        <v>0</v>
      </c>
      <c r="H46" s="123">
        <f t="shared" si="15"/>
        <v>0</v>
      </c>
      <c r="I46" s="116">
        <f t="shared" si="14"/>
        <v>0</v>
      </c>
      <c r="J46" s="18"/>
      <c r="K46" s="18"/>
      <c r="L46" s="18"/>
      <c r="M46" s="18"/>
      <c r="N46" s="18"/>
      <c r="O46" s="18"/>
      <c r="P46" s="18"/>
      <c r="Q46" s="18"/>
      <c r="R46" s="18"/>
      <c r="S46" s="18"/>
      <c r="T46" s="125"/>
      <c r="U46" s="126"/>
      <c r="V46" s="126"/>
      <c r="W46" s="126"/>
      <c r="X46" s="21"/>
      <c r="Y46" s="21"/>
      <c r="Z46" s="21"/>
      <c r="AA46" s="21"/>
      <c r="AB46" s="21"/>
      <c r="AC46" s="21"/>
      <c r="AD46" s="21"/>
      <c r="AE46" s="21"/>
      <c r="AF46" s="21"/>
      <c r="AG46" s="21"/>
      <c r="AH46" s="21"/>
      <c r="AI46" s="21"/>
    </row>
    <row r="47" spans="1:35" ht="15.75" customHeight="1" x14ac:dyDescent="0.3">
      <c r="A47" s="18"/>
      <c r="B47" s="111">
        <v>3</v>
      </c>
      <c r="C47" s="112" t="s">
        <v>206</v>
      </c>
      <c r="D47" s="113"/>
      <c r="E47" s="122">
        <v>0</v>
      </c>
      <c r="F47" s="123">
        <f t="shared" si="12"/>
        <v>0</v>
      </c>
      <c r="G47" s="123">
        <f t="shared" ref="G47:H47" si="16">+F47*1.03</f>
        <v>0</v>
      </c>
      <c r="H47" s="123">
        <f t="shared" si="16"/>
        <v>0</v>
      </c>
      <c r="I47" s="116">
        <f t="shared" si="14"/>
        <v>0</v>
      </c>
      <c r="J47" s="18"/>
      <c r="K47" s="18"/>
      <c r="L47" s="18"/>
      <c r="M47" s="18"/>
      <c r="N47" s="18"/>
      <c r="O47" s="18"/>
      <c r="P47" s="18"/>
      <c r="Q47" s="18"/>
      <c r="R47" s="18"/>
      <c r="S47" s="18"/>
      <c r="T47" s="18"/>
      <c r="U47" s="21"/>
      <c r="V47" s="21"/>
      <c r="W47" s="21"/>
      <c r="X47" s="21"/>
      <c r="Y47" s="21"/>
      <c r="Z47" s="21"/>
      <c r="AA47" s="21"/>
      <c r="AB47" s="21"/>
      <c r="AC47" s="21"/>
      <c r="AD47" s="21"/>
      <c r="AE47" s="21"/>
      <c r="AF47" s="21"/>
      <c r="AG47" s="21"/>
      <c r="AH47" s="21"/>
      <c r="AI47" s="21"/>
    </row>
    <row r="48" spans="1:35" ht="15.75" customHeight="1" x14ac:dyDescent="0.3">
      <c r="A48" s="18"/>
      <c r="B48" s="111">
        <v>4</v>
      </c>
      <c r="C48" s="112" t="s">
        <v>207</v>
      </c>
      <c r="D48" s="113"/>
      <c r="E48" s="122">
        <v>0</v>
      </c>
      <c r="F48" s="123">
        <f t="shared" si="12"/>
        <v>0</v>
      </c>
      <c r="G48" s="123">
        <f t="shared" ref="G48:H48" si="17">+F48*1.03</f>
        <v>0</v>
      </c>
      <c r="H48" s="123">
        <f t="shared" si="17"/>
        <v>0</v>
      </c>
      <c r="I48" s="116">
        <f t="shared" si="14"/>
        <v>0</v>
      </c>
      <c r="J48" s="18"/>
      <c r="K48" s="18"/>
      <c r="L48" s="18"/>
      <c r="M48" s="18"/>
      <c r="N48" s="18"/>
      <c r="O48" s="18"/>
      <c r="P48" s="18"/>
      <c r="Q48" s="18"/>
      <c r="R48" s="18"/>
      <c r="S48" s="18"/>
      <c r="T48" s="18"/>
      <c r="U48" s="21"/>
      <c r="V48" s="21"/>
      <c r="W48" s="21"/>
      <c r="X48" s="21"/>
      <c r="Y48" s="21"/>
      <c r="Z48" s="21"/>
      <c r="AA48" s="21"/>
      <c r="AB48" s="21"/>
      <c r="AC48" s="21"/>
      <c r="AD48" s="21"/>
      <c r="AE48" s="21"/>
      <c r="AF48" s="21"/>
      <c r="AG48" s="21"/>
      <c r="AH48" s="21"/>
      <c r="AI48" s="21"/>
    </row>
    <row r="49" spans="1:35" ht="15.75" customHeight="1" x14ac:dyDescent="0.3">
      <c r="A49" s="18"/>
      <c r="B49" s="111">
        <v>5</v>
      </c>
      <c r="C49" s="112" t="s">
        <v>208</v>
      </c>
      <c r="D49" s="113"/>
      <c r="E49" s="122">
        <v>32000000</v>
      </c>
      <c r="F49" s="123">
        <f t="shared" si="12"/>
        <v>33024000</v>
      </c>
      <c r="G49" s="123">
        <f t="shared" ref="G49:H49" si="18">+F49*1.03</f>
        <v>34014720</v>
      </c>
      <c r="H49" s="123">
        <f t="shared" si="18"/>
        <v>35035161.600000001</v>
      </c>
      <c r="I49" s="116">
        <f t="shared" si="14"/>
        <v>134073881.59999999</v>
      </c>
      <c r="J49" s="18"/>
      <c r="K49" s="18"/>
      <c r="L49" s="18"/>
      <c r="M49" s="18"/>
      <c r="N49" s="18"/>
      <c r="O49" s="18"/>
      <c r="P49" s="18"/>
      <c r="Q49" s="18"/>
      <c r="R49" s="18"/>
      <c r="S49" s="18"/>
      <c r="T49" s="18"/>
      <c r="U49" s="21"/>
      <c r="V49" s="21"/>
      <c r="W49" s="21"/>
      <c r="X49" s="21"/>
      <c r="Y49" s="21"/>
      <c r="Z49" s="21"/>
      <c r="AA49" s="21"/>
      <c r="AB49" s="21"/>
      <c r="AC49" s="21"/>
      <c r="AD49" s="21"/>
      <c r="AE49" s="21"/>
      <c r="AF49" s="21"/>
      <c r="AG49" s="21"/>
      <c r="AH49" s="21"/>
      <c r="AI49" s="21"/>
    </row>
    <row r="50" spans="1:35" ht="15.75" customHeight="1" x14ac:dyDescent="0.3">
      <c r="A50" s="15"/>
      <c r="B50" s="111">
        <v>6</v>
      </c>
      <c r="C50" s="112" t="s">
        <v>209</v>
      </c>
      <c r="D50" s="113"/>
      <c r="E50" s="122">
        <v>0</v>
      </c>
      <c r="F50" s="123">
        <f t="shared" si="12"/>
        <v>0</v>
      </c>
      <c r="G50" s="123">
        <f t="shared" ref="G50:H50" si="19">+F50*1.03</f>
        <v>0</v>
      </c>
      <c r="H50" s="123">
        <f t="shared" si="19"/>
        <v>0</v>
      </c>
      <c r="I50" s="116">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11">
        <v>7</v>
      </c>
      <c r="C51" s="112" t="s">
        <v>210</v>
      </c>
      <c r="D51" s="113"/>
      <c r="E51" s="122">
        <v>0</v>
      </c>
      <c r="F51" s="123">
        <f t="shared" si="12"/>
        <v>0</v>
      </c>
      <c r="G51" s="123">
        <f t="shared" ref="G51:H51" si="20">+F51*1.03</f>
        <v>0</v>
      </c>
      <c r="H51" s="123">
        <f t="shared" si="20"/>
        <v>0</v>
      </c>
      <c r="I51" s="116">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11">
        <v>8</v>
      </c>
      <c r="C52" s="112" t="s">
        <v>211</v>
      </c>
      <c r="D52" s="113"/>
      <c r="E52" s="122">
        <v>0</v>
      </c>
      <c r="F52" s="123">
        <f t="shared" si="12"/>
        <v>0</v>
      </c>
      <c r="G52" s="123">
        <f t="shared" ref="G52:H52" si="21">+F52*1.03</f>
        <v>0</v>
      </c>
      <c r="H52" s="123">
        <f t="shared" si="21"/>
        <v>0</v>
      </c>
      <c r="I52" s="116">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11">
        <v>9</v>
      </c>
      <c r="C53" s="112" t="s">
        <v>212</v>
      </c>
      <c r="D53" s="113"/>
      <c r="E53" s="122">
        <v>0</v>
      </c>
      <c r="F53" s="123">
        <f t="shared" si="12"/>
        <v>0</v>
      </c>
      <c r="G53" s="123">
        <f t="shared" ref="G53:H53" si="22">+F53*1.03</f>
        <v>0</v>
      </c>
      <c r="H53" s="123">
        <f t="shared" si="22"/>
        <v>0</v>
      </c>
      <c r="I53" s="116">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85" t="s">
        <v>203</v>
      </c>
      <c r="D54" s="416"/>
      <c r="E54" s="118">
        <f t="shared" ref="E54:H54" si="23">SUM(E45:E53)</f>
        <v>65318000</v>
      </c>
      <c r="F54" s="118">
        <f t="shared" si="23"/>
        <v>67408176</v>
      </c>
      <c r="G54" s="118">
        <f t="shared" si="23"/>
        <v>69430421.280000001</v>
      </c>
      <c r="H54" s="118">
        <f t="shared" si="23"/>
        <v>71513333.918400005</v>
      </c>
      <c r="I54" s="118">
        <f t="shared" si="14"/>
        <v>273669931.19840002</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9"/>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86" t="s">
        <v>1224</v>
      </c>
      <c r="C56" s="484"/>
      <c r="D56" s="484"/>
      <c r="E56" s="484"/>
      <c r="F56" s="484"/>
      <c r="G56" s="484"/>
      <c r="H56" s="484"/>
      <c r="I56" s="484"/>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21" t="s">
        <v>197</v>
      </c>
      <c r="F58" s="415"/>
      <c r="G58" s="415"/>
      <c r="H58" s="415"/>
      <c r="I58" s="416"/>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78" t="str">
        <f>CONCATENATE("Items para Plan Operativo ",'PDI-03'!E55)</f>
        <v>Items para Plan Operativo Plan operativo 3. El deporte Universitario, como estilo de vida UTP.</v>
      </c>
      <c r="C59" s="416"/>
      <c r="D59" s="111" t="s">
        <v>198</v>
      </c>
      <c r="E59" s="111" t="s">
        <v>199</v>
      </c>
      <c r="F59" s="111" t="s">
        <v>200</v>
      </c>
      <c r="G59" s="111" t="s">
        <v>201</v>
      </c>
      <c r="H59" s="111" t="s">
        <v>202</v>
      </c>
      <c r="I59" s="54" t="s">
        <v>203</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11">
        <v>1</v>
      </c>
      <c r="C60" s="112" t="s">
        <v>204</v>
      </c>
      <c r="D60" s="113"/>
      <c r="E60" s="122">
        <f>231709508+72700407</f>
        <v>304409915</v>
      </c>
      <c r="F60" s="123">
        <f t="shared" ref="F60:F68" si="24">+E60*1.032</f>
        <v>314151032.28000003</v>
      </c>
      <c r="G60" s="123">
        <f t="shared" ref="G60:H60" si="25">+F60*1.03</f>
        <v>323575563.24840003</v>
      </c>
      <c r="H60" s="123">
        <f t="shared" si="25"/>
        <v>333282830.14585203</v>
      </c>
      <c r="I60" s="116">
        <f t="shared" ref="I60:I69" si="26">E60+F60+G60+H60</f>
        <v>1275419340.674252</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11">
        <v>2</v>
      </c>
      <c r="C61" s="112" t="s">
        <v>205</v>
      </c>
      <c r="D61" s="113"/>
      <c r="E61" s="122"/>
      <c r="F61" s="123">
        <f t="shared" si="24"/>
        <v>0</v>
      </c>
      <c r="G61" s="123">
        <f t="shared" ref="G61:H61" si="27">+F61*1.03</f>
        <v>0</v>
      </c>
      <c r="H61" s="123">
        <f t="shared" si="27"/>
        <v>0</v>
      </c>
      <c r="I61" s="116">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11">
        <v>3</v>
      </c>
      <c r="C62" s="112" t="s">
        <v>206</v>
      </c>
      <c r="D62" s="113"/>
      <c r="E62" s="122">
        <v>0</v>
      </c>
      <c r="F62" s="123">
        <f t="shared" si="24"/>
        <v>0</v>
      </c>
      <c r="G62" s="123">
        <f t="shared" ref="G62:H62" si="28">+F62*1.03</f>
        <v>0</v>
      </c>
      <c r="H62" s="123">
        <f t="shared" si="28"/>
        <v>0</v>
      </c>
      <c r="I62" s="116">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11">
        <v>4</v>
      </c>
      <c r="C63" s="112" t="s">
        <v>207</v>
      </c>
      <c r="D63" s="113"/>
      <c r="E63" s="122">
        <v>4212000</v>
      </c>
      <c r="F63" s="123">
        <f t="shared" si="24"/>
        <v>4346784</v>
      </c>
      <c r="G63" s="123">
        <f t="shared" ref="G63:H63" si="29">+F63*1.03</f>
        <v>4477187.5200000005</v>
      </c>
      <c r="H63" s="123">
        <f t="shared" si="29"/>
        <v>4611503.1456000004</v>
      </c>
      <c r="I63" s="116">
        <f t="shared" si="26"/>
        <v>17647474.665600002</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11">
        <v>5</v>
      </c>
      <c r="C64" s="112" t="s">
        <v>208</v>
      </c>
      <c r="D64" s="113"/>
      <c r="E64" s="122">
        <v>7581600</v>
      </c>
      <c r="F64" s="123">
        <f t="shared" si="24"/>
        <v>7824211.2000000002</v>
      </c>
      <c r="G64" s="123">
        <f t="shared" ref="G64:H64" si="30">+F64*1.03</f>
        <v>8058937.5360000003</v>
      </c>
      <c r="H64" s="123">
        <f t="shared" si="30"/>
        <v>8300705.6620800002</v>
      </c>
      <c r="I64" s="116">
        <f t="shared" si="26"/>
        <v>31765454.398080003</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11">
        <f t="shared" ref="B65:B68" si="31">1+B64</f>
        <v>6</v>
      </c>
      <c r="C65" s="112" t="s">
        <v>209</v>
      </c>
      <c r="D65" s="113"/>
      <c r="E65" s="122">
        <v>0</v>
      </c>
      <c r="F65" s="123">
        <f t="shared" si="24"/>
        <v>0</v>
      </c>
      <c r="G65" s="123">
        <f t="shared" ref="G65:H65" si="32">+F65*1.03</f>
        <v>0</v>
      </c>
      <c r="H65" s="123">
        <f t="shared" si="32"/>
        <v>0</v>
      </c>
      <c r="I65" s="116">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11">
        <f t="shared" si="31"/>
        <v>7</v>
      </c>
      <c r="C66" s="112" t="s">
        <v>210</v>
      </c>
      <c r="D66" s="88"/>
      <c r="E66" s="122">
        <v>0</v>
      </c>
      <c r="F66" s="123">
        <f t="shared" si="24"/>
        <v>0</v>
      </c>
      <c r="G66" s="123">
        <f t="shared" ref="G66:H66" si="33">+F66*1.03</f>
        <v>0</v>
      </c>
      <c r="H66" s="123">
        <f t="shared" si="33"/>
        <v>0</v>
      </c>
      <c r="I66" s="116">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11">
        <f t="shared" si="31"/>
        <v>8</v>
      </c>
      <c r="C67" s="112" t="s">
        <v>211</v>
      </c>
      <c r="D67" s="113"/>
      <c r="E67" s="122">
        <v>0</v>
      </c>
      <c r="F67" s="123">
        <f t="shared" si="24"/>
        <v>0</v>
      </c>
      <c r="G67" s="123">
        <f t="shared" ref="G67:H67" si="34">+F67*1.03</f>
        <v>0</v>
      </c>
      <c r="H67" s="123">
        <f t="shared" si="34"/>
        <v>0</v>
      </c>
      <c r="I67" s="116">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11">
        <f t="shared" si="31"/>
        <v>9</v>
      </c>
      <c r="C68" s="112" t="s">
        <v>212</v>
      </c>
      <c r="D68" s="113"/>
      <c r="E68" s="122">
        <v>0</v>
      </c>
      <c r="F68" s="123">
        <f t="shared" si="24"/>
        <v>0</v>
      </c>
      <c r="G68" s="123">
        <f t="shared" ref="G68:H68" si="35">+F68*1.03</f>
        <v>0</v>
      </c>
      <c r="H68" s="123">
        <f t="shared" si="35"/>
        <v>0</v>
      </c>
      <c r="I68" s="116">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85" t="s">
        <v>203</v>
      </c>
      <c r="D69" s="416"/>
      <c r="E69" s="118">
        <f t="shared" ref="E69:H69" si="36">SUM(E60:E68)</f>
        <v>316203515</v>
      </c>
      <c r="F69" s="118">
        <f t="shared" si="36"/>
        <v>326322027.48000002</v>
      </c>
      <c r="G69" s="118">
        <f t="shared" si="36"/>
        <v>336111688.30440003</v>
      </c>
      <c r="H69" s="118">
        <f t="shared" si="36"/>
        <v>346195038.95353204</v>
      </c>
      <c r="I69" s="118">
        <f t="shared" si="26"/>
        <v>1324832269.737932</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9"/>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6" t="s">
        <v>1224</v>
      </c>
      <c r="C72" s="484"/>
      <c r="D72" s="484"/>
      <c r="E72" s="484"/>
      <c r="F72" s="484"/>
      <c r="G72" s="484"/>
      <c r="H72" s="484"/>
      <c r="I72" s="484"/>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1" t="s">
        <v>197</v>
      </c>
      <c r="F74" s="415"/>
      <c r="G74" s="415"/>
      <c r="H74" s="415"/>
      <c r="I74" s="416"/>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78" t="str">
        <f>CONCATENATE("Items para Plan Operativo ",'PDI-03'!E56)</f>
        <v xml:space="preserve">Items para Plan Operativo </v>
      </c>
      <c r="C75" s="416"/>
      <c r="D75" s="111" t="s">
        <v>198</v>
      </c>
      <c r="E75" s="111" t="s">
        <v>199</v>
      </c>
      <c r="F75" s="111" t="s">
        <v>200</v>
      </c>
      <c r="G75" s="111" t="s">
        <v>201</v>
      </c>
      <c r="H75" s="111" t="s">
        <v>202</v>
      </c>
      <c r="I75" s="54" t="s">
        <v>203</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1">
        <v>1</v>
      </c>
      <c r="C76" s="112" t="s">
        <v>204</v>
      </c>
      <c r="D76" s="113"/>
      <c r="E76" s="122">
        <v>0</v>
      </c>
      <c r="F76" s="123">
        <f t="shared" ref="F76:F84" si="37">+E76*1.032</f>
        <v>0</v>
      </c>
      <c r="G76" s="123">
        <f t="shared" ref="G76:H76" si="38">+F76*1.03</f>
        <v>0</v>
      </c>
      <c r="H76" s="123">
        <f t="shared" si="38"/>
        <v>0</v>
      </c>
      <c r="I76" s="116">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1">
        <v>2</v>
      </c>
      <c r="C77" s="112" t="s">
        <v>205</v>
      </c>
      <c r="D77" s="113"/>
      <c r="E77" s="122">
        <v>0</v>
      </c>
      <c r="F77" s="123">
        <f t="shared" si="37"/>
        <v>0</v>
      </c>
      <c r="G77" s="123">
        <f t="shared" ref="G77:H77" si="40">+F77*1.03</f>
        <v>0</v>
      </c>
      <c r="H77" s="123">
        <f t="shared" si="40"/>
        <v>0</v>
      </c>
      <c r="I77" s="116">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1">
        <v>3</v>
      </c>
      <c r="C78" s="112" t="s">
        <v>206</v>
      </c>
      <c r="D78" s="113"/>
      <c r="E78" s="122">
        <v>0</v>
      </c>
      <c r="F78" s="123">
        <f t="shared" si="37"/>
        <v>0</v>
      </c>
      <c r="G78" s="123">
        <f t="shared" ref="G78:H78" si="41">+F78*1.03</f>
        <v>0</v>
      </c>
      <c r="H78" s="123">
        <f t="shared" si="41"/>
        <v>0</v>
      </c>
      <c r="I78" s="116">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1">
        <v>4</v>
      </c>
      <c r="C79" s="112" t="s">
        <v>207</v>
      </c>
      <c r="D79" s="113"/>
      <c r="E79" s="122">
        <v>0</v>
      </c>
      <c r="F79" s="123">
        <f t="shared" si="37"/>
        <v>0</v>
      </c>
      <c r="G79" s="123">
        <f t="shared" ref="G79:H79" si="42">+F79*1.03</f>
        <v>0</v>
      </c>
      <c r="H79" s="123">
        <f t="shared" si="42"/>
        <v>0</v>
      </c>
      <c r="I79" s="116">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1">
        <v>5</v>
      </c>
      <c r="C80" s="112" t="s">
        <v>208</v>
      </c>
      <c r="D80" s="113"/>
      <c r="E80" s="122">
        <v>0</v>
      </c>
      <c r="F80" s="123">
        <f t="shared" si="37"/>
        <v>0</v>
      </c>
      <c r="G80" s="123">
        <f t="shared" ref="G80:H80" si="43">+F80*1.03</f>
        <v>0</v>
      </c>
      <c r="H80" s="123">
        <f t="shared" si="43"/>
        <v>0</v>
      </c>
      <c r="I80" s="116">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1">
        <f t="shared" ref="B81:B84" si="44">1+B80</f>
        <v>6</v>
      </c>
      <c r="C81" s="112" t="s">
        <v>209</v>
      </c>
      <c r="D81" s="113"/>
      <c r="E81" s="122">
        <v>0</v>
      </c>
      <c r="F81" s="123">
        <f t="shared" si="37"/>
        <v>0</v>
      </c>
      <c r="G81" s="123">
        <f t="shared" ref="G81:H81" si="45">+F81*1.03</f>
        <v>0</v>
      </c>
      <c r="H81" s="123">
        <f t="shared" si="45"/>
        <v>0</v>
      </c>
      <c r="I81" s="116">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1">
        <f t="shared" si="44"/>
        <v>7</v>
      </c>
      <c r="C82" s="112" t="s">
        <v>210</v>
      </c>
      <c r="D82" s="88"/>
      <c r="E82" s="122">
        <v>0</v>
      </c>
      <c r="F82" s="123">
        <f t="shared" si="37"/>
        <v>0</v>
      </c>
      <c r="G82" s="123">
        <f t="shared" ref="G82:H82" si="46">+F82*1.03</f>
        <v>0</v>
      </c>
      <c r="H82" s="123">
        <f t="shared" si="46"/>
        <v>0</v>
      </c>
      <c r="I82" s="116">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1">
        <f t="shared" si="44"/>
        <v>8</v>
      </c>
      <c r="C83" s="112" t="s">
        <v>211</v>
      </c>
      <c r="D83" s="113"/>
      <c r="E83" s="122">
        <v>0</v>
      </c>
      <c r="F83" s="123">
        <f t="shared" si="37"/>
        <v>0</v>
      </c>
      <c r="G83" s="123">
        <f t="shared" ref="G83:H83" si="47">+F83*1.03</f>
        <v>0</v>
      </c>
      <c r="H83" s="123">
        <f t="shared" si="47"/>
        <v>0</v>
      </c>
      <c r="I83" s="116">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1">
        <f t="shared" si="44"/>
        <v>9</v>
      </c>
      <c r="C84" s="112" t="s">
        <v>212</v>
      </c>
      <c r="D84" s="113"/>
      <c r="E84" s="122">
        <v>0</v>
      </c>
      <c r="F84" s="123">
        <f t="shared" si="37"/>
        <v>0</v>
      </c>
      <c r="G84" s="123">
        <f t="shared" ref="G84:H84" si="48">+F84*1.03</f>
        <v>0</v>
      </c>
      <c r="H84" s="123">
        <f t="shared" si="48"/>
        <v>0</v>
      </c>
      <c r="I84" s="116">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85" t="s">
        <v>203</v>
      </c>
      <c r="D85" s="416"/>
      <c r="E85" s="118">
        <f t="shared" ref="E85:H85" si="49">SUM(E76:E84)</f>
        <v>0</v>
      </c>
      <c r="F85" s="118">
        <f t="shared" si="49"/>
        <v>0</v>
      </c>
      <c r="G85" s="118">
        <f t="shared" si="49"/>
        <v>0</v>
      </c>
      <c r="H85" s="118">
        <f t="shared" si="49"/>
        <v>0</v>
      </c>
      <c r="I85" s="118">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6" t="s">
        <v>1224</v>
      </c>
      <c r="C88" s="484"/>
      <c r="D88" s="484"/>
      <c r="E88" s="484"/>
      <c r="F88" s="484"/>
      <c r="G88" s="484"/>
      <c r="H88" s="484"/>
      <c r="I88" s="484"/>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1" t="s">
        <v>197</v>
      </c>
      <c r="F91" s="415"/>
      <c r="G91" s="415"/>
      <c r="H91" s="415"/>
      <c r="I91" s="416"/>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8" t="str">
        <f>CONCATENATE("Items para Plan Operativo ",'PDI-03'!E57)</f>
        <v xml:space="preserve">Items para Plan Operativo </v>
      </c>
      <c r="C92" s="416"/>
      <c r="D92" s="111" t="s">
        <v>198</v>
      </c>
      <c r="E92" s="111" t="s">
        <v>199</v>
      </c>
      <c r="F92" s="111" t="s">
        <v>200</v>
      </c>
      <c r="G92" s="111" t="s">
        <v>201</v>
      </c>
      <c r="H92" s="111" t="s">
        <v>202</v>
      </c>
      <c r="I92" s="54" t="s">
        <v>203</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1">
        <v>1</v>
      </c>
      <c r="C93" s="112" t="s">
        <v>204</v>
      </c>
      <c r="D93" s="113"/>
      <c r="E93" s="122">
        <v>0</v>
      </c>
      <c r="F93" s="123">
        <f t="shared" ref="F93:F101" si="50">+E93*1.032</f>
        <v>0</v>
      </c>
      <c r="G93" s="123">
        <f t="shared" ref="G93:H93" si="51">+F93*1.03</f>
        <v>0</v>
      </c>
      <c r="H93" s="123">
        <f t="shared" si="51"/>
        <v>0</v>
      </c>
      <c r="I93" s="116">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1">
        <v>2</v>
      </c>
      <c r="C94" s="112" t="s">
        <v>205</v>
      </c>
      <c r="D94" s="113"/>
      <c r="E94" s="122">
        <v>0</v>
      </c>
      <c r="F94" s="123">
        <f t="shared" si="50"/>
        <v>0</v>
      </c>
      <c r="G94" s="123">
        <f t="shared" ref="G94:H94" si="53">+F94*1.03</f>
        <v>0</v>
      </c>
      <c r="H94" s="123">
        <f t="shared" si="53"/>
        <v>0</v>
      </c>
      <c r="I94" s="116">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1">
        <v>3</v>
      </c>
      <c r="C95" s="112" t="s">
        <v>206</v>
      </c>
      <c r="D95" s="113"/>
      <c r="E95" s="122">
        <v>0</v>
      </c>
      <c r="F95" s="123">
        <f t="shared" si="50"/>
        <v>0</v>
      </c>
      <c r="G95" s="123">
        <f t="shared" ref="G95:H95" si="54">+F95*1.03</f>
        <v>0</v>
      </c>
      <c r="H95" s="123">
        <f t="shared" si="54"/>
        <v>0</v>
      </c>
      <c r="I95" s="116">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1">
        <v>4</v>
      </c>
      <c r="C96" s="112" t="s">
        <v>207</v>
      </c>
      <c r="D96" s="113"/>
      <c r="E96" s="122">
        <v>0</v>
      </c>
      <c r="F96" s="123">
        <f t="shared" si="50"/>
        <v>0</v>
      </c>
      <c r="G96" s="123">
        <f t="shared" ref="G96:H96" si="55">+F96*1.03</f>
        <v>0</v>
      </c>
      <c r="H96" s="123">
        <f t="shared" si="55"/>
        <v>0</v>
      </c>
      <c r="I96" s="116">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1">
        <v>5</v>
      </c>
      <c r="C97" s="112" t="s">
        <v>208</v>
      </c>
      <c r="D97" s="113"/>
      <c r="E97" s="122">
        <v>0</v>
      </c>
      <c r="F97" s="123">
        <f t="shared" si="50"/>
        <v>0</v>
      </c>
      <c r="G97" s="123">
        <f t="shared" ref="G97:H97" si="56">+F97*1.03</f>
        <v>0</v>
      </c>
      <c r="H97" s="123">
        <f t="shared" si="56"/>
        <v>0</v>
      </c>
      <c r="I97" s="116">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1">
        <f t="shared" ref="B98:B101" si="57">1+B97</f>
        <v>6</v>
      </c>
      <c r="C98" s="112" t="s">
        <v>209</v>
      </c>
      <c r="D98" s="113"/>
      <c r="E98" s="122">
        <v>0</v>
      </c>
      <c r="F98" s="123">
        <f t="shared" si="50"/>
        <v>0</v>
      </c>
      <c r="G98" s="123">
        <f t="shared" ref="G98:H98" si="58">+F98*1.03</f>
        <v>0</v>
      </c>
      <c r="H98" s="123">
        <f t="shared" si="58"/>
        <v>0</v>
      </c>
      <c r="I98" s="116">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1">
        <f t="shared" si="57"/>
        <v>7</v>
      </c>
      <c r="C99" s="112" t="s">
        <v>210</v>
      </c>
      <c r="D99" s="88"/>
      <c r="E99" s="122">
        <v>0</v>
      </c>
      <c r="F99" s="123">
        <f t="shared" si="50"/>
        <v>0</v>
      </c>
      <c r="G99" s="123">
        <f t="shared" ref="G99:H99" si="59">+F99*1.03</f>
        <v>0</v>
      </c>
      <c r="H99" s="123">
        <f t="shared" si="59"/>
        <v>0</v>
      </c>
      <c r="I99" s="116">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1">
        <f t="shared" si="57"/>
        <v>8</v>
      </c>
      <c r="C100" s="112" t="s">
        <v>211</v>
      </c>
      <c r="D100" s="113"/>
      <c r="E100" s="122">
        <v>0</v>
      </c>
      <c r="F100" s="123">
        <f t="shared" si="50"/>
        <v>0</v>
      </c>
      <c r="G100" s="123">
        <f t="shared" ref="G100:H100" si="60">+F100*1.03</f>
        <v>0</v>
      </c>
      <c r="H100" s="123">
        <f t="shared" si="60"/>
        <v>0</v>
      </c>
      <c r="I100" s="116">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1">
        <f t="shared" si="57"/>
        <v>9</v>
      </c>
      <c r="C101" s="112" t="s">
        <v>212</v>
      </c>
      <c r="D101" s="113"/>
      <c r="E101" s="122">
        <v>0</v>
      </c>
      <c r="F101" s="123">
        <f t="shared" si="50"/>
        <v>0</v>
      </c>
      <c r="G101" s="123">
        <f t="shared" ref="G101:H101" si="61">+F101*1.03</f>
        <v>0</v>
      </c>
      <c r="H101" s="123">
        <f t="shared" si="61"/>
        <v>0</v>
      </c>
      <c r="I101" s="116">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1"/>
      <c r="C102" s="485" t="s">
        <v>203</v>
      </c>
      <c r="D102" s="416"/>
      <c r="E102" s="118">
        <f t="shared" ref="E102:H102" si="62">SUM(E93:E101)</f>
        <v>0</v>
      </c>
      <c r="F102" s="118">
        <f t="shared" si="62"/>
        <v>0</v>
      </c>
      <c r="G102" s="118">
        <f t="shared" si="62"/>
        <v>0</v>
      </c>
      <c r="H102" s="118">
        <f t="shared" si="62"/>
        <v>0</v>
      </c>
      <c r="I102" s="118">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86" t="s">
        <v>1224</v>
      </c>
      <c r="C105" s="484"/>
      <c r="D105" s="484"/>
      <c r="E105" s="484"/>
      <c r="F105" s="484"/>
      <c r="G105" s="484"/>
      <c r="H105" s="484"/>
      <c r="I105" s="484"/>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34" t="s">
        <v>159</v>
      </c>
      <c r="C107" s="478" t="s">
        <v>213</v>
      </c>
      <c r="D107" s="415"/>
      <c r="E107" s="416"/>
      <c r="F107" s="421" t="s">
        <v>214</v>
      </c>
      <c r="G107" s="415"/>
      <c r="H107" s="415"/>
      <c r="I107" s="415"/>
      <c r="J107" s="415"/>
      <c r="K107" s="415"/>
      <c r="L107" s="416"/>
      <c r="M107" s="127"/>
      <c r="N107" s="127"/>
      <c r="O107" s="127"/>
      <c r="P107" s="127"/>
      <c r="Q107" s="127"/>
      <c r="R107" s="127"/>
      <c r="S107" s="127"/>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35"/>
      <c r="C108" s="487" t="s">
        <v>199</v>
      </c>
      <c r="D108" s="487" t="s">
        <v>215</v>
      </c>
      <c r="E108" s="487" t="s">
        <v>1225</v>
      </c>
      <c r="F108" s="488" t="s">
        <v>216</v>
      </c>
      <c r="G108" s="488" t="s">
        <v>217</v>
      </c>
      <c r="H108" s="489" t="s">
        <v>218</v>
      </c>
      <c r="I108" s="489" t="s">
        <v>219</v>
      </c>
      <c r="J108" s="489" t="s">
        <v>220</v>
      </c>
      <c r="K108" s="489" t="s">
        <v>221</v>
      </c>
      <c r="L108" s="489" t="s">
        <v>222</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35"/>
      <c r="C109" s="435"/>
      <c r="D109" s="435"/>
      <c r="E109" s="435"/>
      <c r="F109" s="435"/>
      <c r="G109" s="435"/>
      <c r="H109" s="435"/>
      <c r="I109" s="435"/>
      <c r="J109" s="435"/>
      <c r="K109" s="435"/>
      <c r="L109" s="43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35"/>
      <c r="C110" s="435"/>
      <c r="D110" s="435"/>
      <c r="E110" s="435"/>
      <c r="F110" s="435"/>
      <c r="G110" s="435"/>
      <c r="H110" s="435"/>
      <c r="I110" s="435"/>
      <c r="J110" s="435"/>
      <c r="K110" s="435"/>
      <c r="L110" s="43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35"/>
      <c r="C111" s="435"/>
      <c r="D111" s="435"/>
      <c r="E111" s="435"/>
      <c r="F111" s="435"/>
      <c r="G111" s="435"/>
      <c r="H111" s="435"/>
      <c r="I111" s="435"/>
      <c r="J111" s="435"/>
      <c r="K111" s="435"/>
      <c r="L111" s="43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36"/>
      <c r="C112" s="436"/>
      <c r="D112" s="436"/>
      <c r="E112" s="436"/>
      <c r="F112" s="436"/>
      <c r="G112" s="436"/>
      <c r="H112" s="436"/>
      <c r="I112" s="436"/>
      <c r="J112" s="436"/>
      <c r="K112" s="436"/>
      <c r="L112" s="436"/>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67.5" customHeight="1" x14ac:dyDescent="0.25">
      <c r="A113" s="15"/>
      <c r="B113" s="75" t="str">
        <f>'PDI-03'!E53</f>
        <v>Plan operativo 1. Practicas culturales de la comunidad universitaria, como habito y estilo de vida</v>
      </c>
      <c r="C113" s="128">
        <f>+E39</f>
        <v>95000000</v>
      </c>
      <c r="D113" s="129">
        <v>52165830</v>
      </c>
      <c r="E113" s="128">
        <f t="shared" ref="E113:E117" si="63">C113-D113</f>
        <v>42834170</v>
      </c>
      <c r="F113" s="381" t="s">
        <v>259</v>
      </c>
      <c r="G113" s="130"/>
      <c r="H113" s="130"/>
      <c r="I113" s="130"/>
      <c r="J113" s="130"/>
      <c r="K113" s="130"/>
      <c r="L113" s="1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5" t="str">
        <f>'PDI-03'!E54</f>
        <v>Plan operativo 2. Desarrollo Humano</v>
      </c>
      <c r="C114" s="128">
        <f>+E54</f>
        <v>65318000</v>
      </c>
      <c r="D114" s="129">
        <v>17802660</v>
      </c>
      <c r="E114" s="128">
        <f t="shared" si="63"/>
        <v>47515340</v>
      </c>
      <c r="F114" s="381" t="s">
        <v>259</v>
      </c>
      <c r="G114" s="130"/>
      <c r="H114" s="130"/>
      <c r="I114" s="130"/>
      <c r="J114" s="130"/>
      <c r="K114" s="130"/>
      <c r="L114" s="1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2.5" customHeight="1" x14ac:dyDescent="0.25">
      <c r="A115" s="15"/>
      <c r="B115" s="75" t="str">
        <f>'PDI-03'!E55</f>
        <v>Plan operativo 3. El deporte Universitario, como estilo de vida UTP.</v>
      </c>
      <c r="C115" s="371">
        <f>E69</f>
        <v>316203515</v>
      </c>
      <c r="D115" s="129">
        <v>316203515</v>
      </c>
      <c r="E115" s="128">
        <f t="shared" si="63"/>
        <v>0</v>
      </c>
      <c r="F115" s="130"/>
      <c r="G115" s="130"/>
      <c r="H115" s="130"/>
      <c r="I115" s="130"/>
      <c r="J115" s="130"/>
      <c r="K115" s="130"/>
      <c r="L115" s="1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5">
        <f>'PDI-03'!E56</f>
        <v>0</v>
      </c>
      <c r="C116" s="128">
        <f>E85</f>
        <v>0</v>
      </c>
      <c r="D116" s="128">
        <v>0</v>
      </c>
      <c r="E116" s="128">
        <f t="shared" si="63"/>
        <v>0</v>
      </c>
      <c r="F116" s="130"/>
      <c r="G116" s="130"/>
      <c r="H116" s="130"/>
      <c r="I116" s="130"/>
      <c r="J116" s="130"/>
      <c r="K116" s="130"/>
      <c r="L116" s="1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5">
        <f>'PDI-03'!E57</f>
        <v>0</v>
      </c>
      <c r="C117" s="128">
        <f>E102</f>
        <v>0</v>
      </c>
      <c r="D117" s="128">
        <v>0</v>
      </c>
      <c r="E117" s="128">
        <f t="shared" si="63"/>
        <v>0</v>
      </c>
      <c r="F117" s="130"/>
      <c r="G117" s="130"/>
      <c r="H117" s="130"/>
      <c r="I117" s="130"/>
      <c r="J117" s="130"/>
      <c r="K117" s="130"/>
      <c r="L117" s="1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8" t="s">
        <v>223</v>
      </c>
      <c r="C118" s="118">
        <f t="shared" ref="C118:E118" si="64">SUM(C113:C117)</f>
        <v>476521515</v>
      </c>
      <c r="D118" s="118">
        <f t="shared" si="64"/>
        <v>386172005</v>
      </c>
      <c r="E118" s="118">
        <f t="shared" si="64"/>
        <v>90349510</v>
      </c>
      <c r="F118" s="131"/>
      <c r="G118" s="131"/>
      <c r="H118" s="132"/>
      <c r="I118" s="133"/>
      <c r="J118" s="133"/>
      <c r="K118" s="133"/>
      <c r="L118" s="133"/>
      <c r="M118" s="133"/>
      <c r="N118" s="15"/>
      <c r="O118" s="15"/>
      <c r="P118" s="133"/>
      <c r="Q118" s="133"/>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4" t="s">
        <v>164</v>
      </c>
      <c r="D119" s="135">
        <f>D118/C118</f>
        <v>0.81039783691613587</v>
      </c>
      <c r="E119" s="135">
        <f>E118/C118</f>
        <v>0.18960216308386413</v>
      </c>
      <c r="F119" s="15"/>
      <c r="G119" s="15"/>
      <c r="H119" s="15"/>
      <c r="I119" s="136"/>
      <c r="J119" s="136"/>
      <c r="K119" s="136"/>
      <c r="L119" s="18"/>
      <c r="M119" s="137">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8">
        <f>D119+E119</f>
        <v>1</v>
      </c>
      <c r="D120" s="15"/>
      <c r="E120" s="137">
        <v>-57003193.562899947</v>
      </c>
      <c r="F120" s="137"/>
      <c r="G120" s="137"/>
      <c r="H120" s="137"/>
      <c r="I120" s="137"/>
      <c r="J120" s="137"/>
      <c r="K120" s="137"/>
      <c r="L120" s="137"/>
      <c r="M120" s="137">
        <v>54047675.089101434</v>
      </c>
      <c r="N120" s="121"/>
      <c r="O120" s="121"/>
      <c r="P120" s="117"/>
      <c r="Q120" s="117"/>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86" t="s">
        <v>1224</v>
      </c>
      <c r="C122" s="484"/>
      <c r="D122" s="484"/>
      <c r="E122" s="484"/>
      <c r="F122" s="484"/>
      <c r="G122" s="484"/>
      <c r="H122" s="484"/>
      <c r="I122" s="484"/>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34" t="s">
        <v>159</v>
      </c>
      <c r="C124" s="478" t="s">
        <v>224</v>
      </c>
      <c r="D124" s="415"/>
      <c r="E124" s="416"/>
      <c r="F124" s="421" t="s">
        <v>214</v>
      </c>
      <c r="G124" s="415"/>
      <c r="H124" s="415"/>
      <c r="I124" s="415"/>
      <c r="J124" s="415"/>
      <c r="K124" s="415"/>
      <c r="L124" s="416"/>
      <c r="M124" s="127"/>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35"/>
      <c r="C125" s="487" t="s">
        <v>225</v>
      </c>
      <c r="D125" s="487" t="s">
        <v>226</v>
      </c>
      <c r="E125" s="487" t="s">
        <v>1226</v>
      </c>
      <c r="F125" s="489" t="s">
        <v>216</v>
      </c>
      <c r="G125" s="489" t="s">
        <v>217</v>
      </c>
      <c r="H125" s="489" t="s">
        <v>218</v>
      </c>
      <c r="I125" s="489" t="s">
        <v>219</v>
      </c>
      <c r="J125" s="489" t="s">
        <v>220</v>
      </c>
      <c r="K125" s="489" t="s">
        <v>221</v>
      </c>
      <c r="L125" s="489" t="s">
        <v>222</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35"/>
      <c r="C126" s="435"/>
      <c r="D126" s="435"/>
      <c r="E126" s="435"/>
      <c r="F126" s="435"/>
      <c r="G126" s="435"/>
      <c r="H126" s="435"/>
      <c r="I126" s="435"/>
      <c r="J126" s="435"/>
      <c r="K126" s="435"/>
      <c r="L126" s="43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35"/>
      <c r="C127" s="435"/>
      <c r="D127" s="435"/>
      <c r="E127" s="435"/>
      <c r="F127" s="435"/>
      <c r="G127" s="435"/>
      <c r="H127" s="435"/>
      <c r="I127" s="435"/>
      <c r="J127" s="435"/>
      <c r="K127" s="435"/>
      <c r="L127" s="43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36"/>
      <c r="C128" s="436"/>
      <c r="D128" s="436"/>
      <c r="E128" s="436"/>
      <c r="F128" s="436"/>
      <c r="G128" s="436"/>
      <c r="H128" s="436"/>
      <c r="I128" s="436"/>
      <c r="J128" s="436"/>
      <c r="K128" s="436"/>
      <c r="L128" s="436"/>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4.5" customHeight="1" x14ac:dyDescent="0.25">
      <c r="A129" s="15"/>
      <c r="B129" s="75" t="str">
        <f>'PDI-03'!E53</f>
        <v>Plan operativo 1. Practicas culturales de la comunidad universitaria, como habito y estilo de vida</v>
      </c>
      <c r="C129" s="128">
        <f>+F39</f>
        <v>98040000</v>
      </c>
      <c r="D129" s="128">
        <f t="shared" ref="D129:D131" si="65">D113*1.032</f>
        <v>53835136.560000002</v>
      </c>
      <c r="E129" s="128">
        <f t="shared" ref="E129:E133" si="66">C129-D129</f>
        <v>44204863.439999998</v>
      </c>
      <c r="F129" s="490" t="s">
        <v>259</v>
      </c>
      <c r="G129" s="490"/>
      <c r="H129" s="490"/>
      <c r="I129" s="490"/>
      <c r="J129" s="490"/>
      <c r="K129" s="490"/>
      <c r="L129" s="491"/>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5" t="str">
        <f>'PDI-03'!E54</f>
        <v>Plan operativo 2. Desarrollo Humano</v>
      </c>
      <c r="C130" s="128">
        <f>+F54</f>
        <v>67408176</v>
      </c>
      <c r="D130" s="128">
        <f t="shared" si="65"/>
        <v>18372345.120000001</v>
      </c>
      <c r="E130" s="128">
        <f t="shared" si="66"/>
        <v>49035830.879999995</v>
      </c>
      <c r="F130" s="435"/>
      <c r="G130" s="435"/>
      <c r="H130" s="435"/>
      <c r="I130" s="435"/>
      <c r="J130" s="435"/>
      <c r="K130" s="435"/>
      <c r="L130" s="43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49.5" customHeight="1" x14ac:dyDescent="0.25">
      <c r="A131" s="15"/>
      <c r="B131" s="75" t="str">
        <f>'PDI-03'!E55</f>
        <v>Plan operativo 3. El deporte Universitario, como estilo de vida UTP.</v>
      </c>
      <c r="C131" s="128">
        <f>F69</f>
        <v>326322027.48000002</v>
      </c>
      <c r="D131" s="128">
        <f t="shared" si="65"/>
        <v>326322027.48000002</v>
      </c>
      <c r="E131" s="128">
        <f t="shared" si="66"/>
        <v>0</v>
      </c>
      <c r="F131" s="435"/>
      <c r="G131" s="435"/>
      <c r="H131" s="435"/>
      <c r="I131" s="435"/>
      <c r="J131" s="435"/>
      <c r="K131" s="435"/>
      <c r="L131" s="43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5">
        <f>'PDI-03'!E56</f>
        <v>0</v>
      </c>
      <c r="C132" s="128">
        <f>F85</f>
        <v>0</v>
      </c>
      <c r="D132" s="128">
        <v>0</v>
      </c>
      <c r="E132" s="128">
        <f t="shared" si="66"/>
        <v>0</v>
      </c>
      <c r="F132" s="435"/>
      <c r="G132" s="435"/>
      <c r="H132" s="435"/>
      <c r="I132" s="435"/>
      <c r="J132" s="435"/>
      <c r="K132" s="435"/>
      <c r="L132" s="43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5">
        <f>'PDI-03'!E57</f>
        <v>0</v>
      </c>
      <c r="C133" s="128">
        <f>F102</f>
        <v>0</v>
      </c>
      <c r="D133" s="128">
        <v>0</v>
      </c>
      <c r="E133" s="128">
        <f t="shared" si="66"/>
        <v>0</v>
      </c>
      <c r="F133" s="436"/>
      <c r="G133" s="436"/>
      <c r="H133" s="436"/>
      <c r="I133" s="436"/>
      <c r="J133" s="436"/>
      <c r="K133" s="436"/>
      <c r="L133" s="436"/>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8" t="s">
        <v>223</v>
      </c>
      <c r="C134" s="118">
        <f t="shared" ref="C134:E134" si="67">SUM(C129:C133)</f>
        <v>491770203.48000002</v>
      </c>
      <c r="D134" s="118">
        <f t="shared" si="67"/>
        <v>398529509.16000003</v>
      </c>
      <c r="E134" s="118">
        <f t="shared" si="67"/>
        <v>93240694.319999993</v>
      </c>
      <c r="F134" s="132"/>
      <c r="G134" s="132"/>
      <c r="H134" s="132"/>
      <c r="I134" s="133"/>
      <c r="J134" s="133"/>
      <c r="K134" s="133"/>
      <c r="L134" s="133"/>
      <c r="M134" s="133"/>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4" t="s">
        <v>164</v>
      </c>
      <c r="D135" s="135">
        <f>D134/C134</f>
        <v>0.81039783691613587</v>
      </c>
      <c r="E135" s="135">
        <f>E134/C134</f>
        <v>0.1896021630838641</v>
      </c>
      <c r="F135" s="15"/>
      <c r="G135" s="15"/>
      <c r="H135" s="15"/>
      <c r="I135" s="136"/>
      <c r="J135" s="136"/>
      <c r="K135" s="136"/>
      <c r="L135" s="18"/>
      <c r="M135" s="137">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8">
        <f>D135+E135</f>
        <v>1</v>
      </c>
      <c r="D136" s="15"/>
      <c r="E136" s="137">
        <v>-57003193.562899947</v>
      </c>
      <c r="F136" s="137"/>
      <c r="G136" s="137"/>
      <c r="H136" s="137"/>
      <c r="I136" s="137"/>
      <c r="J136" s="137"/>
      <c r="K136" s="137"/>
      <c r="L136" s="137"/>
      <c r="M136" s="137">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6" t="s">
        <v>1224</v>
      </c>
      <c r="C138" s="484"/>
      <c r="D138" s="484"/>
      <c r="E138" s="484"/>
      <c r="F138" s="484"/>
      <c r="G138" s="484"/>
      <c r="H138" s="484"/>
      <c r="I138" s="484"/>
      <c r="J138" s="18"/>
      <c r="K138" s="18"/>
      <c r="L138" s="18"/>
      <c r="M138" s="18"/>
      <c r="N138" s="18"/>
      <c r="O138" s="18"/>
      <c r="P138" s="18"/>
      <c r="Q138" s="18"/>
      <c r="R138" s="18"/>
      <c r="S138" s="18"/>
      <c r="T138" s="18"/>
      <c r="U138" s="21"/>
      <c r="V138" s="21"/>
      <c r="W138" s="21"/>
      <c r="X138" s="21"/>
      <c r="Y138" s="21"/>
      <c r="Z138" s="21"/>
      <c r="AA138" s="21"/>
      <c r="AB138" s="21"/>
      <c r="AC138" s="21"/>
      <c r="AD138" s="21"/>
      <c r="AE138" s="21"/>
      <c r="AF138" s="21"/>
      <c r="AG138" s="21"/>
      <c r="AH138" s="21"/>
      <c r="AI138" s="21"/>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34" t="s">
        <v>159</v>
      </c>
      <c r="C141" s="478" t="s">
        <v>227</v>
      </c>
      <c r="D141" s="415"/>
      <c r="E141" s="416"/>
      <c r="F141" s="421" t="s">
        <v>214</v>
      </c>
      <c r="G141" s="415"/>
      <c r="H141" s="415"/>
      <c r="I141" s="415"/>
      <c r="J141" s="415"/>
      <c r="K141" s="415"/>
      <c r="L141" s="416"/>
      <c r="M141" s="127"/>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35"/>
      <c r="C142" s="487" t="s">
        <v>228</v>
      </c>
      <c r="D142" s="487" t="s">
        <v>229</v>
      </c>
      <c r="E142" s="487" t="s">
        <v>1227</v>
      </c>
      <c r="F142" s="489" t="s">
        <v>216</v>
      </c>
      <c r="G142" s="489" t="s">
        <v>217</v>
      </c>
      <c r="H142" s="489" t="s">
        <v>218</v>
      </c>
      <c r="I142" s="489" t="s">
        <v>219</v>
      </c>
      <c r="J142" s="489" t="s">
        <v>220</v>
      </c>
      <c r="K142" s="489" t="s">
        <v>221</v>
      </c>
      <c r="L142" s="489" t="s">
        <v>222</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35"/>
      <c r="C143" s="435"/>
      <c r="D143" s="435"/>
      <c r="E143" s="435"/>
      <c r="F143" s="435"/>
      <c r="G143" s="435"/>
      <c r="H143" s="435"/>
      <c r="I143" s="435"/>
      <c r="J143" s="435"/>
      <c r="K143" s="435"/>
      <c r="L143" s="43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35"/>
      <c r="C144" s="435"/>
      <c r="D144" s="435"/>
      <c r="E144" s="435"/>
      <c r="F144" s="435"/>
      <c r="G144" s="435"/>
      <c r="H144" s="435"/>
      <c r="I144" s="435"/>
      <c r="J144" s="435"/>
      <c r="K144" s="435"/>
      <c r="L144" s="43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36"/>
      <c r="C145" s="436"/>
      <c r="D145" s="436"/>
      <c r="E145" s="436"/>
      <c r="F145" s="475"/>
      <c r="G145" s="475"/>
      <c r="H145" s="475"/>
      <c r="I145" s="475"/>
      <c r="J145" s="475"/>
      <c r="K145" s="475"/>
      <c r="L145" s="47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72" customHeight="1" x14ac:dyDescent="0.25">
      <c r="A146" s="15"/>
      <c r="B146" s="75" t="str">
        <f>'PDI-03'!E53</f>
        <v>Plan operativo 1. Practicas culturales de la comunidad universitaria, como habito y estilo de vida</v>
      </c>
      <c r="C146" s="128">
        <f>+G39</f>
        <v>100981200</v>
      </c>
      <c r="D146" s="128">
        <f t="shared" ref="D146:D148" si="68">D129*1.03</f>
        <v>55450190.656800002</v>
      </c>
      <c r="E146" s="382">
        <f t="shared" ref="E146:E150" si="69">C146-D146</f>
        <v>45531009.343199998</v>
      </c>
      <c r="F146" s="495" t="s">
        <v>259</v>
      </c>
      <c r="G146" s="495"/>
      <c r="H146" s="495"/>
      <c r="I146" s="495"/>
      <c r="J146" s="495"/>
      <c r="K146" s="495"/>
      <c r="L146" s="495"/>
      <c r="M146" s="497"/>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5" t="str">
        <f>'PDI-03'!E54</f>
        <v>Plan operativo 2. Desarrollo Humano</v>
      </c>
      <c r="C147" s="128">
        <f>+G54</f>
        <v>69430421.280000001</v>
      </c>
      <c r="D147" s="128">
        <f t="shared" si="68"/>
        <v>18923515.4736</v>
      </c>
      <c r="E147" s="382">
        <f t="shared" si="69"/>
        <v>50506905.806400001</v>
      </c>
      <c r="F147" s="496"/>
      <c r="G147" s="496"/>
      <c r="H147" s="496"/>
      <c r="I147" s="496"/>
      <c r="J147" s="496"/>
      <c r="K147" s="496"/>
      <c r="L147" s="496"/>
      <c r="M147" s="498"/>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7.75" customHeight="1" x14ac:dyDescent="0.25">
      <c r="A148" s="15"/>
      <c r="B148" s="75" t="str">
        <f>'PDI-03'!E55</f>
        <v>Plan operativo 3. El deporte Universitario, como estilo de vida UTP.</v>
      </c>
      <c r="C148" s="128">
        <f>G69</f>
        <v>336111688.30440003</v>
      </c>
      <c r="D148" s="128">
        <f t="shared" si="68"/>
        <v>336111688.30440003</v>
      </c>
      <c r="E148" s="382">
        <f t="shared" si="69"/>
        <v>0</v>
      </c>
      <c r="F148" s="496"/>
      <c r="G148" s="496"/>
      <c r="H148" s="496"/>
      <c r="I148" s="496"/>
      <c r="J148" s="496"/>
      <c r="K148" s="496"/>
      <c r="L148" s="496"/>
      <c r="M148" s="498"/>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5">
        <f>'PDI-03'!E56</f>
        <v>0</v>
      </c>
      <c r="C149" s="128">
        <f>G85</f>
        <v>0</v>
      </c>
      <c r="D149" s="128">
        <v>0</v>
      </c>
      <c r="E149" s="382">
        <f t="shared" si="69"/>
        <v>0</v>
      </c>
      <c r="F149" s="496"/>
      <c r="G149" s="496"/>
      <c r="H149" s="496"/>
      <c r="I149" s="496"/>
      <c r="J149" s="496"/>
      <c r="K149" s="496"/>
      <c r="L149" s="496"/>
      <c r="M149" s="498"/>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1.5" customHeight="1" x14ac:dyDescent="0.25">
      <c r="A150" s="15"/>
      <c r="B150" s="75">
        <f>'PDI-03'!E57</f>
        <v>0</v>
      </c>
      <c r="C150" s="128">
        <f>G102</f>
        <v>0</v>
      </c>
      <c r="D150" s="128">
        <v>0</v>
      </c>
      <c r="E150" s="382">
        <f t="shared" si="69"/>
        <v>0</v>
      </c>
      <c r="F150" s="496"/>
      <c r="G150" s="496"/>
      <c r="H150" s="496"/>
      <c r="I150" s="496"/>
      <c r="J150" s="496"/>
      <c r="K150" s="496"/>
      <c r="L150" s="496"/>
      <c r="M150" s="499"/>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8" t="s">
        <v>223</v>
      </c>
      <c r="C151" s="118">
        <f t="shared" ref="C151:E151" si="70">SUM(C146:C150)</f>
        <v>506523309.58440006</v>
      </c>
      <c r="D151" s="118">
        <f t="shared" si="70"/>
        <v>410485394.43480003</v>
      </c>
      <c r="E151" s="118">
        <f t="shared" si="70"/>
        <v>96037915.149599999</v>
      </c>
      <c r="F151" s="131"/>
      <c r="G151" s="131"/>
      <c r="H151" s="132"/>
      <c r="I151" s="133"/>
      <c r="J151" s="133"/>
      <c r="K151" s="133"/>
      <c r="L151" s="133"/>
      <c r="M151" s="133"/>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4" t="s">
        <v>164</v>
      </c>
      <c r="D152" s="135">
        <f>D151/C151</f>
        <v>0.81039783691613587</v>
      </c>
      <c r="E152" s="135">
        <f>E151/C151</f>
        <v>0.1896021630838641</v>
      </c>
      <c r="F152" s="15"/>
      <c r="G152" s="15"/>
      <c r="H152" s="15"/>
      <c r="I152" s="136"/>
      <c r="J152" s="136"/>
      <c r="K152" s="136"/>
      <c r="L152" s="18"/>
      <c r="M152" s="137">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8">
        <f>D152+E152</f>
        <v>1</v>
      </c>
      <c r="D153" s="15"/>
      <c r="E153" s="137">
        <v>-57003193.562899947</v>
      </c>
      <c r="F153" s="137"/>
      <c r="G153" s="137"/>
      <c r="H153" s="137"/>
      <c r="I153" s="137"/>
      <c r="J153" s="137"/>
      <c r="K153" s="137"/>
      <c r="L153" s="137"/>
      <c r="M153" s="137">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6" t="s">
        <v>1224</v>
      </c>
      <c r="C155" s="484"/>
      <c r="D155" s="484"/>
      <c r="E155" s="484"/>
      <c r="F155" s="484"/>
      <c r="G155" s="484"/>
      <c r="H155" s="484"/>
      <c r="I155" s="484"/>
      <c r="J155" s="18"/>
      <c r="K155" s="18"/>
      <c r="L155" s="18"/>
      <c r="M155" s="18"/>
      <c r="N155" s="18"/>
      <c r="O155" s="18"/>
      <c r="P155" s="18"/>
      <c r="Q155" s="18"/>
      <c r="R155" s="18"/>
      <c r="S155" s="18"/>
      <c r="T155" s="18"/>
      <c r="U155" s="21"/>
      <c r="V155" s="21"/>
      <c r="W155" s="21"/>
      <c r="X155" s="21"/>
      <c r="Y155" s="21"/>
      <c r="Z155" s="21"/>
      <c r="AA155" s="21"/>
      <c r="AB155" s="21"/>
      <c r="AC155" s="21"/>
      <c r="AD155" s="21"/>
      <c r="AE155" s="21"/>
      <c r="AF155" s="21"/>
      <c r="AG155" s="21"/>
      <c r="AH155" s="21"/>
      <c r="AI155" s="21"/>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34" t="s">
        <v>159</v>
      </c>
      <c r="C158" s="478" t="s">
        <v>230</v>
      </c>
      <c r="D158" s="415"/>
      <c r="E158" s="416"/>
      <c r="F158" s="421" t="s">
        <v>214</v>
      </c>
      <c r="G158" s="415"/>
      <c r="H158" s="415"/>
      <c r="I158" s="415"/>
      <c r="J158" s="415"/>
      <c r="K158" s="415"/>
      <c r="L158" s="416"/>
      <c r="M158" s="127"/>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35"/>
      <c r="C159" s="487" t="s">
        <v>231</v>
      </c>
      <c r="D159" s="487" t="s">
        <v>232</v>
      </c>
      <c r="E159" s="487" t="s">
        <v>1228</v>
      </c>
      <c r="F159" s="489" t="s">
        <v>216</v>
      </c>
      <c r="G159" s="489" t="s">
        <v>217</v>
      </c>
      <c r="H159" s="489" t="s">
        <v>218</v>
      </c>
      <c r="I159" s="489" t="s">
        <v>219</v>
      </c>
      <c r="J159" s="489" t="s">
        <v>220</v>
      </c>
      <c r="K159" s="489" t="s">
        <v>221</v>
      </c>
      <c r="L159" s="489" t="s">
        <v>222</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35"/>
      <c r="C160" s="435"/>
      <c r="D160" s="435"/>
      <c r="E160" s="435"/>
      <c r="F160" s="435"/>
      <c r="G160" s="435"/>
      <c r="H160" s="435"/>
      <c r="I160" s="435"/>
      <c r="J160" s="435"/>
      <c r="K160" s="435"/>
      <c r="L160" s="43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35"/>
      <c r="C161" s="435"/>
      <c r="D161" s="435"/>
      <c r="E161" s="435"/>
      <c r="F161" s="435"/>
      <c r="G161" s="435"/>
      <c r="H161" s="435"/>
      <c r="I161" s="435"/>
      <c r="J161" s="435"/>
      <c r="K161" s="435"/>
      <c r="L161" s="43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36"/>
      <c r="C162" s="436"/>
      <c r="D162" s="436"/>
      <c r="E162" s="436"/>
      <c r="F162" s="436"/>
      <c r="G162" s="436"/>
      <c r="H162" s="436"/>
      <c r="I162" s="436"/>
      <c r="J162" s="436"/>
      <c r="K162" s="436"/>
      <c r="L162" s="436"/>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75.75" customHeight="1" x14ac:dyDescent="0.25">
      <c r="A163" s="15"/>
      <c r="B163" s="75" t="str">
        <f>'PDI-03'!E53</f>
        <v>Plan operativo 1. Practicas culturales de la comunidad universitaria, como habito y estilo de vida</v>
      </c>
      <c r="C163" s="128">
        <f>H39</f>
        <v>104010636</v>
      </c>
      <c r="D163" s="128">
        <f t="shared" ref="D163:D165" si="71">D146*1.03</f>
        <v>57113696.376504004</v>
      </c>
      <c r="E163" s="128">
        <f t="shared" ref="E163:E167" si="72">C163-D163</f>
        <v>46896939.623495996</v>
      </c>
      <c r="F163" s="490" t="s">
        <v>259</v>
      </c>
      <c r="G163" s="490"/>
      <c r="H163" s="490"/>
      <c r="I163" s="490"/>
      <c r="J163" s="490"/>
      <c r="K163" s="490"/>
      <c r="L163" s="491"/>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5" t="str">
        <f>'PDI-03'!E54</f>
        <v>Plan operativo 2. Desarrollo Humano</v>
      </c>
      <c r="C164" s="128">
        <f>H54</f>
        <v>71513333.918400005</v>
      </c>
      <c r="D164" s="128">
        <f t="shared" si="71"/>
        <v>19491220.937808</v>
      </c>
      <c r="E164" s="128">
        <f t="shared" si="72"/>
        <v>52022112.980592005</v>
      </c>
      <c r="F164" s="435"/>
      <c r="G164" s="435"/>
      <c r="H164" s="435"/>
      <c r="I164" s="435"/>
      <c r="J164" s="435"/>
      <c r="K164" s="435"/>
      <c r="L164" s="43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55.5" customHeight="1" x14ac:dyDescent="0.25">
      <c r="A165" s="15"/>
      <c r="B165" s="75" t="str">
        <f>'PDI-03'!E55</f>
        <v>Plan operativo 3. El deporte Universitario, como estilo de vida UTP.</v>
      </c>
      <c r="C165" s="128">
        <f>H69</f>
        <v>346195038.95353204</v>
      </c>
      <c r="D165" s="128">
        <f t="shared" si="71"/>
        <v>346195038.95353204</v>
      </c>
      <c r="E165" s="128">
        <f t="shared" si="72"/>
        <v>0</v>
      </c>
      <c r="F165" s="435"/>
      <c r="G165" s="435"/>
      <c r="H165" s="435"/>
      <c r="I165" s="435"/>
      <c r="J165" s="435"/>
      <c r="K165" s="435"/>
      <c r="L165" s="43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5">
        <f>'PDI-03'!E56</f>
        <v>0</v>
      </c>
      <c r="C166" s="128">
        <f>H85</f>
        <v>0</v>
      </c>
      <c r="D166" s="128">
        <v>0</v>
      </c>
      <c r="E166" s="128">
        <f t="shared" si="72"/>
        <v>0</v>
      </c>
      <c r="F166" s="435"/>
      <c r="G166" s="435"/>
      <c r="H166" s="435"/>
      <c r="I166" s="435"/>
      <c r="J166" s="435"/>
      <c r="K166" s="435"/>
      <c r="L166" s="43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5">
        <f>'PDI-03'!E57</f>
        <v>0</v>
      </c>
      <c r="C167" s="128">
        <f>H102</f>
        <v>0</v>
      </c>
      <c r="D167" s="128">
        <v>0</v>
      </c>
      <c r="E167" s="128">
        <f t="shared" si="72"/>
        <v>0</v>
      </c>
      <c r="F167" s="436"/>
      <c r="G167" s="436"/>
      <c r="H167" s="436"/>
      <c r="I167" s="436"/>
      <c r="J167" s="436"/>
      <c r="K167" s="436"/>
      <c r="L167" s="436"/>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8" t="s">
        <v>223</v>
      </c>
      <c r="C168" s="118">
        <f t="shared" ref="C168:E168" si="73">SUM(C163:C167)</f>
        <v>521719008.87193203</v>
      </c>
      <c r="D168" s="118">
        <f t="shared" si="73"/>
        <v>422799956.26784408</v>
      </c>
      <c r="E168" s="118">
        <f t="shared" si="73"/>
        <v>98919052.604088008</v>
      </c>
      <c r="F168" s="132"/>
      <c r="G168" s="132"/>
      <c r="H168" s="132"/>
      <c r="I168" s="133"/>
      <c r="J168" s="133"/>
      <c r="K168" s="133"/>
      <c r="L168" s="133"/>
      <c r="M168" s="133"/>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4" t="s">
        <v>164</v>
      </c>
      <c r="D169" s="135">
        <f>D168/C168</f>
        <v>0.81039783691613598</v>
      </c>
      <c r="E169" s="135">
        <f>E168/C168</f>
        <v>0.18960216308386413</v>
      </c>
      <c r="F169" s="15"/>
      <c r="G169" s="15"/>
      <c r="H169" s="15"/>
      <c r="I169" s="136"/>
      <c r="J169" s="136"/>
      <c r="K169" s="136"/>
      <c r="L169" s="18"/>
      <c r="M169" s="137">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8">
        <f>D169+E169</f>
        <v>1</v>
      </c>
      <c r="D170" s="15"/>
      <c r="E170" s="137">
        <v>-57003193.562899947</v>
      </c>
      <c r="F170" s="137"/>
      <c r="G170" s="137"/>
      <c r="H170" s="137"/>
      <c r="I170" s="137"/>
      <c r="J170" s="137"/>
      <c r="K170" s="137"/>
      <c r="L170" s="137"/>
      <c r="M170" s="137">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9"/>
      <c r="D171" s="15"/>
      <c r="E171" s="137"/>
      <c r="F171" s="137"/>
      <c r="G171" s="137"/>
      <c r="H171" s="137"/>
      <c r="I171" s="137"/>
      <c r="J171" s="137"/>
      <c r="K171" s="137"/>
      <c r="L171" s="137"/>
      <c r="M171" s="137"/>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6" t="s">
        <v>1224</v>
      </c>
      <c r="C172" s="484"/>
      <c r="D172" s="484"/>
      <c r="E172" s="484"/>
      <c r="F172" s="484"/>
      <c r="G172" s="484"/>
      <c r="H172" s="484"/>
      <c r="I172" s="484"/>
      <c r="J172" s="18"/>
      <c r="K172" s="18"/>
      <c r="L172" s="18"/>
      <c r="M172" s="18"/>
      <c r="N172" s="18"/>
      <c r="O172" s="18"/>
      <c r="P172" s="18"/>
      <c r="Q172" s="18"/>
      <c r="R172" s="18"/>
      <c r="S172" s="18"/>
      <c r="T172" s="18"/>
      <c r="U172" s="21"/>
      <c r="V172" s="21"/>
      <c r="W172" s="21"/>
      <c r="X172" s="21"/>
      <c r="Y172" s="21"/>
      <c r="Z172" s="21"/>
      <c r="AA172" s="21"/>
      <c r="AB172" s="21"/>
      <c r="AC172" s="21"/>
      <c r="AD172" s="21"/>
      <c r="AE172" s="21"/>
      <c r="AF172" s="21"/>
      <c r="AG172" s="21"/>
      <c r="AH172" s="21"/>
      <c r="AI172" s="21"/>
    </row>
    <row r="173" spans="1:35" ht="15.75" customHeight="1" x14ac:dyDescent="0.3">
      <c r="A173" s="15"/>
      <c r="B173" s="15"/>
      <c r="C173" s="139"/>
      <c r="D173" s="15"/>
      <c r="E173" s="137"/>
      <c r="F173" s="137"/>
      <c r="G173" s="137"/>
      <c r="H173" s="137"/>
      <c r="I173" s="137"/>
      <c r="J173" s="137"/>
      <c r="K173" s="137"/>
      <c r="L173" s="137"/>
      <c r="M173" s="137"/>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92" t="s">
        <v>159</v>
      </c>
      <c r="C175" s="493" t="s">
        <v>233</v>
      </c>
      <c r="D175" s="415"/>
      <c r="E175" s="415"/>
      <c r="F175" s="415"/>
      <c r="G175" s="415"/>
      <c r="H175" s="415"/>
      <c r="I175" s="415"/>
      <c r="J175" s="415"/>
      <c r="K175" s="415"/>
      <c r="L175" s="415"/>
      <c r="M175" s="416"/>
      <c r="N175" s="140"/>
      <c r="O175" s="140"/>
      <c r="P175" s="140"/>
      <c r="Q175" s="140"/>
      <c r="R175" s="140"/>
      <c r="S175" s="140"/>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35"/>
      <c r="C176" s="494" t="s">
        <v>199</v>
      </c>
      <c r="D176" s="494" t="s">
        <v>225</v>
      </c>
      <c r="E176" s="494" t="s">
        <v>228</v>
      </c>
      <c r="F176" s="494" t="s">
        <v>231</v>
      </c>
      <c r="G176" s="487" t="s">
        <v>234</v>
      </c>
      <c r="H176" s="487" t="s">
        <v>235</v>
      </c>
      <c r="I176" s="487" t="s">
        <v>236</v>
      </c>
      <c r="J176" s="487" t="s">
        <v>237</v>
      </c>
      <c r="K176" s="487" t="s">
        <v>238</v>
      </c>
      <c r="L176" s="487" t="s">
        <v>239</v>
      </c>
      <c r="M176" s="487" t="s">
        <v>240</v>
      </c>
      <c r="N176" s="500"/>
      <c r="O176" s="500"/>
      <c r="P176" s="500"/>
      <c r="Q176" s="500"/>
      <c r="R176" s="500"/>
      <c r="S176" s="500"/>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36"/>
      <c r="C177" s="436"/>
      <c r="D177" s="436"/>
      <c r="E177" s="436"/>
      <c r="F177" s="436"/>
      <c r="G177" s="436"/>
      <c r="H177" s="436"/>
      <c r="I177" s="436"/>
      <c r="J177" s="436"/>
      <c r="K177" s="436"/>
      <c r="L177" s="436"/>
      <c r="M177" s="436"/>
      <c r="N177" s="499"/>
      <c r="O177" s="499"/>
      <c r="P177" s="499"/>
      <c r="Q177" s="499"/>
      <c r="R177" s="499"/>
      <c r="S177" s="499"/>
      <c r="T177" s="15"/>
      <c r="U177" s="15"/>
      <c r="V177" s="15"/>
      <c r="W177" s="15"/>
      <c r="X177" s="15"/>
      <c r="Y177" s="15"/>
      <c r="Z177" s="15"/>
      <c r="AA177" s="15"/>
      <c r="AB177" s="15"/>
      <c r="AC177" s="15"/>
      <c r="AD177" s="15"/>
      <c r="AE177" s="15"/>
      <c r="AF177" s="15"/>
      <c r="AG177" s="15"/>
      <c r="AH177" s="15"/>
      <c r="AI177" s="15"/>
    </row>
    <row r="178" spans="1:35" ht="66.75" customHeight="1" x14ac:dyDescent="0.25">
      <c r="A178" s="15"/>
      <c r="B178" s="75" t="str">
        <f t="shared" ref="B178:B181" si="74">B163</f>
        <v>Plan operativo 1. Practicas culturales de la comunidad universitaria, como habito y estilo de vida</v>
      </c>
      <c r="C178" s="128">
        <f t="shared" ref="C178:C182" si="75">+C113</f>
        <v>95000000</v>
      </c>
      <c r="D178" s="128">
        <f t="shared" ref="D178:D182" si="76">C129</f>
        <v>98040000</v>
      </c>
      <c r="E178" s="128">
        <f t="shared" ref="E178:E182" si="77">C146</f>
        <v>100981200</v>
      </c>
      <c r="F178" s="128">
        <f t="shared" ref="F178:F182" si="78">C163</f>
        <v>104010636</v>
      </c>
      <c r="G178" s="128">
        <f>SUM(C178:F178)</f>
        <v>398031836</v>
      </c>
      <c r="H178" s="128">
        <f t="shared" ref="H178:I178" si="79">D113+D129+D146+D163</f>
        <v>218564853.59330401</v>
      </c>
      <c r="I178" s="128">
        <f t="shared" si="79"/>
        <v>179466982.40669599</v>
      </c>
      <c r="J178" s="128">
        <f t="shared" ref="J178:J182" si="80">E113</f>
        <v>42834170</v>
      </c>
      <c r="K178" s="128">
        <f t="shared" ref="K178:K182" si="81">E129</f>
        <v>44204863.439999998</v>
      </c>
      <c r="L178" s="128">
        <f t="shared" ref="L178:L182" si="82">E146</f>
        <v>45531009.343199998</v>
      </c>
      <c r="M178" s="128">
        <f t="shared" ref="M178:M182" si="83">E163</f>
        <v>46896939.623495996</v>
      </c>
      <c r="N178" s="141"/>
      <c r="O178" s="497"/>
      <c r="P178" s="497"/>
      <c r="Q178" s="497"/>
      <c r="R178" s="497"/>
      <c r="S178" s="497"/>
      <c r="T178" s="15"/>
      <c r="U178" s="15"/>
      <c r="V178" s="15"/>
      <c r="W178" s="15"/>
      <c r="X178" s="15"/>
      <c r="Y178" s="15"/>
      <c r="Z178" s="15"/>
      <c r="AA178" s="15"/>
      <c r="AB178" s="15"/>
      <c r="AC178" s="15"/>
      <c r="AD178" s="15"/>
      <c r="AE178" s="15"/>
      <c r="AF178" s="15"/>
      <c r="AG178" s="15"/>
      <c r="AH178" s="15"/>
      <c r="AI178" s="15"/>
    </row>
    <row r="179" spans="1:35" ht="35.25" customHeight="1" x14ac:dyDescent="0.25">
      <c r="A179" s="15"/>
      <c r="B179" s="75" t="str">
        <f t="shared" si="74"/>
        <v>Plan operativo 2. Desarrollo Humano</v>
      </c>
      <c r="C179" s="128">
        <f t="shared" si="75"/>
        <v>65318000</v>
      </c>
      <c r="D179" s="128">
        <f t="shared" si="76"/>
        <v>67408176</v>
      </c>
      <c r="E179" s="128">
        <f t="shared" si="77"/>
        <v>69430421.280000001</v>
      </c>
      <c r="F179" s="128">
        <f t="shared" si="78"/>
        <v>71513333.918400005</v>
      </c>
      <c r="G179" s="129">
        <f t="shared" ref="G179:G182" si="84">SUM(C179:F179)</f>
        <v>273669931.19840002</v>
      </c>
      <c r="H179" s="128">
        <f t="shared" ref="H179:I179" si="85">D114+D130+D147+D164</f>
        <v>74589741.531408012</v>
      </c>
      <c r="I179" s="128">
        <f t="shared" si="85"/>
        <v>199080189.66699201</v>
      </c>
      <c r="J179" s="128">
        <f t="shared" si="80"/>
        <v>47515340</v>
      </c>
      <c r="K179" s="128">
        <f t="shared" si="81"/>
        <v>49035830.879999995</v>
      </c>
      <c r="L179" s="128">
        <f t="shared" si="82"/>
        <v>50506905.806400001</v>
      </c>
      <c r="M179" s="128">
        <f t="shared" si="83"/>
        <v>52022112.980592005</v>
      </c>
      <c r="N179" s="141"/>
      <c r="O179" s="498"/>
      <c r="P179" s="498"/>
      <c r="Q179" s="498"/>
      <c r="R179" s="498"/>
      <c r="S179" s="498"/>
      <c r="T179" s="15"/>
      <c r="U179" s="15"/>
      <c r="V179" s="15"/>
      <c r="W179" s="15"/>
      <c r="X179" s="15"/>
      <c r="Y179" s="15"/>
      <c r="Z179" s="15"/>
      <c r="AA179" s="15"/>
      <c r="AB179" s="15"/>
      <c r="AC179" s="15"/>
      <c r="AD179" s="15"/>
      <c r="AE179" s="15"/>
      <c r="AF179" s="15"/>
      <c r="AG179" s="15"/>
      <c r="AH179" s="15"/>
      <c r="AI179" s="15"/>
    </row>
    <row r="180" spans="1:35" ht="56.25" customHeight="1" x14ac:dyDescent="0.25">
      <c r="A180" s="15"/>
      <c r="B180" s="75" t="str">
        <f t="shared" si="74"/>
        <v>Plan operativo 3. El deporte Universitario, como estilo de vida UTP.</v>
      </c>
      <c r="C180" s="128">
        <f t="shared" si="75"/>
        <v>316203515</v>
      </c>
      <c r="D180" s="128">
        <f t="shared" si="76"/>
        <v>326322027.48000002</v>
      </c>
      <c r="E180" s="128">
        <f t="shared" si="77"/>
        <v>336111688.30440003</v>
      </c>
      <c r="F180" s="128">
        <f t="shared" si="78"/>
        <v>346195038.95353204</v>
      </c>
      <c r="G180" s="129">
        <f t="shared" si="84"/>
        <v>1324832269.737932</v>
      </c>
      <c r="H180" s="128">
        <f t="shared" ref="H180:I180" si="86">D115+D131+D148+D165</f>
        <v>1324832269.737932</v>
      </c>
      <c r="I180" s="128">
        <f t="shared" si="86"/>
        <v>0</v>
      </c>
      <c r="J180" s="128">
        <f t="shared" si="80"/>
        <v>0</v>
      </c>
      <c r="K180" s="128">
        <f t="shared" si="81"/>
        <v>0</v>
      </c>
      <c r="L180" s="128">
        <f t="shared" si="82"/>
        <v>0</v>
      </c>
      <c r="M180" s="128">
        <f t="shared" si="83"/>
        <v>0</v>
      </c>
      <c r="N180" s="141"/>
      <c r="O180" s="498"/>
      <c r="P180" s="498"/>
      <c r="Q180" s="498"/>
      <c r="R180" s="498"/>
      <c r="S180" s="498"/>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75">
        <f t="shared" si="74"/>
        <v>0</v>
      </c>
      <c r="C181" s="128">
        <f t="shared" si="75"/>
        <v>0</v>
      </c>
      <c r="D181" s="128">
        <f t="shared" si="76"/>
        <v>0</v>
      </c>
      <c r="E181" s="128">
        <f t="shared" si="77"/>
        <v>0</v>
      </c>
      <c r="F181" s="128">
        <f t="shared" si="78"/>
        <v>0</v>
      </c>
      <c r="G181" s="129">
        <f t="shared" si="84"/>
        <v>0</v>
      </c>
      <c r="H181" s="128">
        <f t="shared" ref="H181:I181" si="87">D116+D132+D149+D166</f>
        <v>0</v>
      </c>
      <c r="I181" s="128">
        <f t="shared" si="87"/>
        <v>0</v>
      </c>
      <c r="J181" s="128">
        <f t="shared" si="80"/>
        <v>0</v>
      </c>
      <c r="K181" s="128">
        <f t="shared" si="81"/>
        <v>0</v>
      </c>
      <c r="L181" s="128">
        <f t="shared" si="82"/>
        <v>0</v>
      </c>
      <c r="M181" s="128">
        <f t="shared" si="83"/>
        <v>0</v>
      </c>
      <c r="N181" s="141"/>
      <c r="O181" s="498"/>
      <c r="P181" s="498"/>
      <c r="Q181" s="498"/>
      <c r="R181" s="498"/>
      <c r="S181" s="498"/>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42">
        <f>'PDI-03'!E75</f>
        <v>0</v>
      </c>
      <c r="C182" s="128">
        <f t="shared" si="75"/>
        <v>0</v>
      </c>
      <c r="D182" s="128">
        <f t="shared" si="76"/>
        <v>0</v>
      </c>
      <c r="E182" s="128">
        <f t="shared" si="77"/>
        <v>0</v>
      </c>
      <c r="F182" s="128">
        <f t="shared" si="78"/>
        <v>0</v>
      </c>
      <c r="G182" s="129">
        <f t="shared" si="84"/>
        <v>0</v>
      </c>
      <c r="H182" s="128">
        <f t="shared" ref="H182:I182" si="88">D117+D133+D150+D167</f>
        <v>0</v>
      </c>
      <c r="I182" s="128">
        <f t="shared" si="88"/>
        <v>0</v>
      </c>
      <c r="J182" s="128">
        <f t="shared" si="80"/>
        <v>0</v>
      </c>
      <c r="K182" s="128">
        <f t="shared" si="81"/>
        <v>0</v>
      </c>
      <c r="L182" s="128">
        <f t="shared" si="82"/>
        <v>0</v>
      </c>
      <c r="M182" s="128">
        <f t="shared" si="83"/>
        <v>0</v>
      </c>
      <c r="N182" s="141"/>
      <c r="O182" s="499"/>
      <c r="P182" s="499"/>
      <c r="Q182" s="499"/>
      <c r="R182" s="499"/>
      <c r="S182" s="499"/>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8" t="s">
        <v>223</v>
      </c>
      <c r="C183" s="118">
        <f t="shared" ref="C183:M183" si="89">SUM(C178:C182)</f>
        <v>476521515</v>
      </c>
      <c r="D183" s="118">
        <f t="shared" si="89"/>
        <v>491770203.48000002</v>
      </c>
      <c r="E183" s="118">
        <f t="shared" si="89"/>
        <v>506523309.58440006</v>
      </c>
      <c r="F183" s="118">
        <f t="shared" si="89"/>
        <v>521719008.87193203</v>
      </c>
      <c r="G183" s="118">
        <f t="shared" si="89"/>
        <v>1996534036.936332</v>
      </c>
      <c r="H183" s="118">
        <f t="shared" si="89"/>
        <v>1617986864.862644</v>
      </c>
      <c r="I183" s="118">
        <f t="shared" si="89"/>
        <v>378547172.07368803</v>
      </c>
      <c r="J183" s="118">
        <f t="shared" si="89"/>
        <v>90349510</v>
      </c>
      <c r="K183" s="118">
        <f t="shared" si="89"/>
        <v>93240694.319999993</v>
      </c>
      <c r="L183" s="118">
        <f t="shared" si="89"/>
        <v>96037915.149599999</v>
      </c>
      <c r="M183" s="118">
        <f t="shared" si="89"/>
        <v>98919052.604088008</v>
      </c>
      <c r="N183" s="131"/>
      <c r="O183" s="133"/>
      <c r="P183" s="133"/>
      <c r="Q183" s="133"/>
      <c r="R183" s="133"/>
      <c r="S183" s="133"/>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8"/>
      <c r="D184" s="137">
        <v>941808560.23000002</v>
      </c>
      <c r="E184" s="137"/>
      <c r="F184" s="15"/>
      <c r="G184" s="118" t="s">
        <v>164</v>
      </c>
      <c r="H184" s="135">
        <f>H183/G183</f>
        <v>0.81039783691613587</v>
      </c>
      <c r="I184" s="143">
        <f>I183/G183</f>
        <v>0.18960216308386413</v>
      </c>
      <c r="J184" s="15"/>
      <c r="K184" s="136"/>
      <c r="L184" s="136"/>
      <c r="M184" s="136"/>
      <c r="N184" s="18"/>
      <c r="O184" s="137">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8"/>
      <c r="D185" s="137">
        <v>-107794641.23000002</v>
      </c>
      <c r="E185" s="137"/>
      <c r="F185" s="15"/>
      <c r="G185" s="138">
        <f>H184+I184</f>
        <v>1</v>
      </c>
      <c r="H185" s="137"/>
      <c r="I185" s="137"/>
      <c r="J185" s="137"/>
      <c r="K185" s="137"/>
      <c r="L185" s="137"/>
      <c r="M185" s="137"/>
      <c r="N185" s="137"/>
      <c r="O185" s="137">
        <v>54047675.089101434</v>
      </c>
      <c r="P185" s="121"/>
      <c r="Q185" s="121"/>
      <c r="R185" s="117"/>
      <c r="S185" s="117"/>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1"/>
      <c r="C223" s="101"/>
      <c r="D223" s="101"/>
      <c r="E223" s="101"/>
      <c r="F223" s="101"/>
      <c r="G223" s="101"/>
      <c r="H223" s="101"/>
      <c r="I223" s="101"/>
      <c r="J223" s="101"/>
      <c r="K223" s="101"/>
      <c r="L223" s="101"/>
      <c r="M223" s="15"/>
      <c r="N223" s="101"/>
      <c r="O223" s="101"/>
      <c r="P223" s="101"/>
      <c r="Q223" s="101"/>
      <c r="R223" s="101"/>
      <c r="S223" s="101"/>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1"/>
      <c r="C224" s="101"/>
      <c r="D224" s="101"/>
      <c r="E224" s="101"/>
      <c r="F224" s="101"/>
      <c r="G224" s="101"/>
      <c r="H224" s="101"/>
      <c r="I224" s="101"/>
      <c r="J224" s="101"/>
      <c r="K224" s="101"/>
      <c r="L224" s="101"/>
      <c r="M224" s="15"/>
      <c r="N224" s="101"/>
      <c r="O224" s="101"/>
      <c r="P224" s="101"/>
      <c r="Q224" s="101"/>
      <c r="R224" s="101"/>
      <c r="S224" s="101"/>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1"/>
      <c r="C225" s="101"/>
      <c r="D225" s="101"/>
      <c r="E225" s="101"/>
      <c r="F225" s="101"/>
      <c r="G225" s="101"/>
      <c r="H225" s="101"/>
      <c r="I225" s="101"/>
      <c r="J225" s="101"/>
      <c r="K225" s="101"/>
      <c r="L225" s="101"/>
      <c r="M225" s="15"/>
      <c r="N225" s="101"/>
      <c r="O225" s="101"/>
      <c r="P225" s="101"/>
      <c r="Q225" s="101"/>
      <c r="R225" s="101"/>
      <c r="S225" s="101"/>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1"/>
      <c r="C226" s="101"/>
      <c r="D226" s="101"/>
      <c r="E226" s="101"/>
      <c r="F226" s="101"/>
      <c r="G226" s="101"/>
      <c r="H226" s="101"/>
      <c r="I226" s="101"/>
      <c r="J226" s="101"/>
      <c r="K226" s="101"/>
      <c r="L226" s="101"/>
      <c r="M226" s="15"/>
      <c r="N226" s="101"/>
      <c r="O226" s="101"/>
      <c r="P226" s="101"/>
      <c r="Q226" s="101"/>
      <c r="R226" s="101"/>
      <c r="S226" s="101"/>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1"/>
      <c r="C227" s="101"/>
      <c r="D227" s="101"/>
      <c r="E227" s="101"/>
      <c r="F227" s="101"/>
      <c r="G227" s="101"/>
      <c r="H227" s="101"/>
      <c r="I227" s="101"/>
      <c r="J227" s="101"/>
      <c r="K227" s="101"/>
      <c r="L227" s="101"/>
      <c r="M227" s="15"/>
      <c r="N227" s="101"/>
      <c r="O227" s="101"/>
      <c r="P227" s="101"/>
      <c r="Q227" s="101"/>
      <c r="R227" s="101"/>
      <c r="S227" s="101"/>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1"/>
      <c r="C228" s="101"/>
      <c r="D228" s="101"/>
      <c r="E228" s="101"/>
      <c r="F228" s="101"/>
      <c r="G228" s="101"/>
      <c r="H228" s="101"/>
      <c r="I228" s="101"/>
      <c r="J228" s="101"/>
      <c r="K228" s="101"/>
      <c r="L228" s="101"/>
      <c r="M228" s="15"/>
      <c r="N228" s="101"/>
      <c r="O228" s="101"/>
      <c r="P228" s="101"/>
      <c r="Q228" s="101"/>
      <c r="R228" s="101"/>
      <c r="S228" s="101"/>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1"/>
      <c r="C229" s="101"/>
      <c r="D229" s="101"/>
      <c r="E229" s="101"/>
      <c r="F229" s="101"/>
      <c r="G229" s="101"/>
      <c r="H229" s="101"/>
      <c r="I229" s="101"/>
      <c r="J229" s="101"/>
      <c r="K229" s="101"/>
      <c r="L229" s="101"/>
      <c r="M229" s="15"/>
      <c r="N229" s="101"/>
      <c r="O229" s="101"/>
      <c r="P229" s="101"/>
      <c r="Q229" s="101"/>
      <c r="R229" s="101"/>
      <c r="S229" s="101"/>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1"/>
      <c r="C230" s="101"/>
      <c r="D230" s="101"/>
      <c r="E230" s="101"/>
      <c r="F230" s="101"/>
      <c r="G230" s="101"/>
      <c r="H230" s="101"/>
      <c r="I230" s="101"/>
      <c r="J230" s="101"/>
      <c r="K230" s="101"/>
      <c r="L230" s="101"/>
      <c r="M230" s="15"/>
      <c r="N230" s="101"/>
      <c r="O230" s="101"/>
      <c r="P230" s="101"/>
      <c r="Q230" s="101"/>
      <c r="R230" s="101"/>
      <c r="S230" s="101"/>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1"/>
      <c r="C231" s="101"/>
      <c r="D231" s="101"/>
      <c r="E231" s="101"/>
      <c r="F231" s="101"/>
      <c r="G231" s="101"/>
      <c r="H231" s="101"/>
      <c r="I231" s="101"/>
      <c r="J231" s="101"/>
      <c r="K231" s="101"/>
      <c r="L231" s="101"/>
      <c r="M231" s="15"/>
      <c r="N231" s="101"/>
      <c r="O231" s="101"/>
      <c r="P231" s="101"/>
      <c r="Q231" s="101"/>
      <c r="R231" s="101"/>
      <c r="S231" s="101"/>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1"/>
      <c r="C232" s="101"/>
      <c r="D232" s="101"/>
      <c r="E232" s="101"/>
      <c r="F232" s="101"/>
      <c r="G232" s="101"/>
      <c r="H232" s="101"/>
      <c r="I232" s="101"/>
      <c r="J232" s="101"/>
      <c r="K232" s="101"/>
      <c r="L232" s="101"/>
      <c r="M232" s="15"/>
      <c r="N232" s="101"/>
      <c r="O232" s="101"/>
      <c r="P232" s="101"/>
      <c r="Q232" s="101"/>
      <c r="R232" s="101"/>
      <c r="S232" s="101"/>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1"/>
      <c r="C233" s="101"/>
      <c r="D233" s="101"/>
      <c r="E233" s="101"/>
      <c r="F233" s="101"/>
      <c r="G233" s="101"/>
      <c r="H233" s="101"/>
      <c r="I233" s="101"/>
      <c r="J233" s="101"/>
      <c r="K233" s="101"/>
      <c r="L233" s="101"/>
      <c r="M233" s="15"/>
      <c r="N233" s="101"/>
      <c r="O233" s="101"/>
      <c r="P233" s="101"/>
      <c r="Q233" s="101"/>
      <c r="R233" s="101"/>
      <c r="S233" s="101"/>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1"/>
      <c r="C234" s="101"/>
      <c r="D234" s="101"/>
      <c r="E234" s="101"/>
      <c r="F234" s="101"/>
      <c r="G234" s="101"/>
      <c r="H234" s="101"/>
      <c r="I234" s="101"/>
      <c r="J234" s="101"/>
      <c r="K234" s="101"/>
      <c r="L234" s="101"/>
      <c r="M234" s="15"/>
      <c r="N234" s="101"/>
      <c r="O234" s="101"/>
      <c r="P234" s="101"/>
      <c r="Q234" s="101"/>
      <c r="R234" s="101"/>
      <c r="S234" s="101"/>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1"/>
      <c r="C235" s="101"/>
      <c r="D235" s="101"/>
      <c r="E235" s="101"/>
      <c r="F235" s="101"/>
      <c r="G235" s="101"/>
      <c r="H235" s="101"/>
      <c r="I235" s="101"/>
      <c r="J235" s="101"/>
      <c r="K235" s="101"/>
      <c r="L235" s="101"/>
      <c r="M235" s="15"/>
      <c r="N235" s="101"/>
      <c r="O235" s="101"/>
      <c r="P235" s="101"/>
      <c r="Q235" s="101"/>
      <c r="R235" s="101"/>
      <c r="S235" s="101"/>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1"/>
      <c r="C236" s="101"/>
      <c r="D236" s="101"/>
      <c r="E236" s="101"/>
      <c r="F236" s="101"/>
      <c r="G236" s="101"/>
      <c r="H236" s="101"/>
      <c r="I236" s="101"/>
      <c r="J236" s="101"/>
      <c r="K236" s="101"/>
      <c r="L236" s="101"/>
      <c r="M236" s="15"/>
      <c r="N236" s="101"/>
      <c r="O236" s="101"/>
      <c r="P236" s="101"/>
      <c r="Q236" s="101"/>
      <c r="R236" s="101"/>
      <c r="S236" s="101"/>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1"/>
      <c r="C237" s="101"/>
      <c r="D237" s="101"/>
      <c r="E237" s="101"/>
      <c r="F237" s="101"/>
      <c r="G237" s="101"/>
      <c r="H237" s="101"/>
      <c r="I237" s="101"/>
      <c r="J237" s="101"/>
      <c r="K237" s="101"/>
      <c r="L237" s="101"/>
      <c r="M237" s="15"/>
      <c r="N237" s="101"/>
      <c r="O237" s="101"/>
      <c r="P237" s="101"/>
      <c r="Q237" s="101"/>
      <c r="R237" s="101"/>
      <c r="S237" s="101"/>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1"/>
      <c r="C238" s="101"/>
      <c r="D238" s="101"/>
      <c r="E238" s="101"/>
      <c r="F238" s="101"/>
      <c r="G238" s="101"/>
      <c r="H238" s="101"/>
      <c r="I238" s="101"/>
      <c r="J238" s="101"/>
      <c r="K238" s="101"/>
      <c r="L238" s="101"/>
      <c r="M238" s="15"/>
      <c r="N238" s="101"/>
      <c r="O238" s="101"/>
      <c r="P238" s="101"/>
      <c r="Q238" s="101"/>
      <c r="R238" s="101"/>
      <c r="S238" s="101"/>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1"/>
      <c r="C239" s="101"/>
      <c r="D239" s="101"/>
      <c r="E239" s="101"/>
      <c r="F239" s="101"/>
      <c r="G239" s="101"/>
      <c r="H239" s="101"/>
      <c r="I239" s="101"/>
      <c r="J239" s="101"/>
      <c r="K239" s="101"/>
      <c r="L239" s="101"/>
      <c r="M239" s="15"/>
      <c r="N239" s="101"/>
      <c r="O239" s="101"/>
      <c r="P239" s="101"/>
      <c r="Q239" s="101"/>
      <c r="R239" s="101"/>
      <c r="S239" s="101"/>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1"/>
      <c r="C240" s="101"/>
      <c r="D240" s="101"/>
      <c r="E240" s="101"/>
      <c r="F240" s="101"/>
      <c r="G240" s="101"/>
      <c r="H240" s="101"/>
      <c r="I240" s="101"/>
      <c r="J240" s="101"/>
      <c r="K240" s="101"/>
      <c r="L240" s="101"/>
      <c r="M240" s="15"/>
      <c r="N240" s="101"/>
      <c r="O240" s="101"/>
      <c r="P240" s="101"/>
      <c r="Q240" s="101"/>
      <c r="R240" s="101"/>
      <c r="S240" s="101"/>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1"/>
      <c r="C241" s="101"/>
      <c r="D241" s="101"/>
      <c r="E241" s="101"/>
      <c r="F241" s="101"/>
      <c r="G241" s="101"/>
      <c r="H241" s="101"/>
      <c r="I241" s="101"/>
      <c r="J241" s="101"/>
      <c r="K241" s="101"/>
      <c r="L241" s="101"/>
      <c r="M241" s="15"/>
      <c r="N241" s="101"/>
      <c r="O241" s="101"/>
      <c r="P241" s="101"/>
      <c r="Q241" s="101"/>
      <c r="R241" s="101"/>
      <c r="S241" s="101"/>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1"/>
      <c r="C242" s="101"/>
      <c r="D242" s="101"/>
      <c r="E242" s="101"/>
      <c r="F242" s="101"/>
      <c r="G242" s="101"/>
      <c r="H242" s="101"/>
      <c r="I242" s="101"/>
      <c r="J242" s="101"/>
      <c r="K242" s="101"/>
      <c r="L242" s="101"/>
      <c r="M242" s="15"/>
      <c r="N242" s="101"/>
      <c r="O242" s="101"/>
      <c r="P242" s="101"/>
      <c r="Q242" s="101"/>
      <c r="R242" s="101"/>
      <c r="S242" s="101"/>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1"/>
      <c r="C243" s="101"/>
      <c r="D243" s="101"/>
      <c r="E243" s="101"/>
      <c r="F243" s="101"/>
      <c r="G243" s="101"/>
      <c r="H243" s="101"/>
      <c r="I243" s="101"/>
      <c r="J243" s="101"/>
      <c r="K243" s="101"/>
      <c r="L243" s="101"/>
      <c r="M243" s="15"/>
      <c r="N243" s="101"/>
      <c r="O243" s="101"/>
      <c r="P243" s="101"/>
      <c r="Q243" s="101"/>
      <c r="R243" s="101"/>
      <c r="S243" s="101"/>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1"/>
      <c r="C244" s="101"/>
      <c r="D244" s="101"/>
      <c r="E244" s="101"/>
      <c r="F244" s="101"/>
      <c r="G244" s="101"/>
      <c r="H244" s="101"/>
      <c r="I244" s="101"/>
      <c r="J244" s="101"/>
      <c r="K244" s="101"/>
      <c r="L244" s="101"/>
      <c r="M244" s="15"/>
      <c r="N244" s="101"/>
      <c r="O244" s="101"/>
      <c r="P244" s="101"/>
      <c r="Q244" s="101"/>
      <c r="R244" s="101"/>
      <c r="S244" s="101"/>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1"/>
      <c r="C245" s="101"/>
      <c r="D245" s="101"/>
      <c r="E245" s="101"/>
      <c r="F245" s="101"/>
      <c r="G245" s="101"/>
      <c r="H245" s="101"/>
      <c r="I245" s="101"/>
      <c r="J245" s="101"/>
      <c r="K245" s="101"/>
      <c r="L245" s="101"/>
      <c r="M245" s="15"/>
      <c r="N245" s="101"/>
      <c r="O245" s="101"/>
      <c r="P245" s="101"/>
      <c r="Q245" s="101"/>
      <c r="R245" s="101"/>
      <c r="S245" s="101"/>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1"/>
      <c r="C246" s="101"/>
      <c r="D246" s="101"/>
      <c r="E246" s="101"/>
      <c r="F246" s="101"/>
      <c r="G246" s="101"/>
      <c r="H246" s="101"/>
      <c r="I246" s="101"/>
      <c r="J246" s="101"/>
      <c r="K246" s="101"/>
      <c r="L246" s="101"/>
      <c r="M246" s="15"/>
      <c r="N246" s="101"/>
      <c r="O246" s="101"/>
      <c r="P246" s="101"/>
      <c r="Q246" s="101"/>
      <c r="R246" s="101"/>
      <c r="S246" s="101"/>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1"/>
      <c r="C247" s="101"/>
      <c r="D247" s="101"/>
      <c r="E247" s="101"/>
      <c r="F247" s="101"/>
      <c r="G247" s="101"/>
      <c r="H247" s="101"/>
      <c r="I247" s="101"/>
      <c r="J247" s="101"/>
      <c r="K247" s="101"/>
      <c r="L247" s="101"/>
      <c r="M247" s="15"/>
      <c r="N247" s="101"/>
      <c r="O247" s="101"/>
      <c r="P247" s="101"/>
      <c r="Q247" s="101"/>
      <c r="R247" s="101"/>
      <c r="S247" s="101"/>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1"/>
      <c r="C248" s="101"/>
      <c r="D248" s="101"/>
      <c r="E248" s="101"/>
      <c r="F248" s="101"/>
      <c r="G248" s="101"/>
      <c r="H248" s="101"/>
      <c r="I248" s="101"/>
      <c r="J248" s="101"/>
      <c r="K248" s="101"/>
      <c r="L248" s="101"/>
      <c r="M248" s="15"/>
      <c r="N248" s="101"/>
      <c r="O248" s="101"/>
      <c r="P248" s="101"/>
      <c r="Q248" s="101"/>
      <c r="R248" s="101"/>
      <c r="S248" s="101"/>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1"/>
      <c r="C249" s="101"/>
      <c r="D249" s="101"/>
      <c r="E249" s="101"/>
      <c r="F249" s="101"/>
      <c r="G249" s="101"/>
      <c r="H249" s="101"/>
      <c r="I249" s="101"/>
      <c r="J249" s="101"/>
      <c r="K249" s="101"/>
      <c r="L249" s="101"/>
      <c r="M249" s="15"/>
      <c r="N249" s="101"/>
      <c r="O249" s="101"/>
      <c r="P249" s="101"/>
      <c r="Q249" s="101"/>
      <c r="R249" s="101"/>
      <c r="S249" s="101"/>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1"/>
      <c r="C250" s="101"/>
      <c r="D250" s="101"/>
      <c r="E250" s="101"/>
      <c r="F250" s="101"/>
      <c r="G250" s="101"/>
      <c r="H250" s="101"/>
      <c r="I250" s="101"/>
      <c r="J250" s="101"/>
      <c r="K250" s="101"/>
      <c r="L250" s="101"/>
      <c r="M250" s="15"/>
      <c r="N250" s="101"/>
      <c r="O250" s="101"/>
      <c r="P250" s="101"/>
      <c r="Q250" s="101"/>
      <c r="R250" s="101"/>
      <c r="S250" s="101"/>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1"/>
      <c r="C251" s="101"/>
      <c r="D251" s="101"/>
      <c r="E251" s="101"/>
      <c r="F251" s="101"/>
      <c r="G251" s="101"/>
      <c r="H251" s="101"/>
      <c r="I251" s="101"/>
      <c r="J251" s="101"/>
      <c r="K251" s="101"/>
      <c r="L251" s="101"/>
      <c r="M251" s="15"/>
      <c r="N251" s="101"/>
      <c r="O251" s="101"/>
      <c r="P251" s="101"/>
      <c r="Q251" s="101"/>
      <c r="R251" s="101"/>
      <c r="S251" s="101"/>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1"/>
      <c r="C252" s="101"/>
      <c r="D252" s="101"/>
      <c r="E252" s="101"/>
      <c r="F252" s="101"/>
      <c r="G252" s="101"/>
      <c r="H252" s="101"/>
      <c r="I252" s="101"/>
      <c r="J252" s="101"/>
      <c r="K252" s="101"/>
      <c r="L252" s="101"/>
      <c r="M252" s="15"/>
      <c r="N252" s="101"/>
      <c r="O252" s="101"/>
      <c r="P252" s="101"/>
      <c r="Q252" s="101"/>
      <c r="R252" s="101"/>
      <c r="S252" s="101"/>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1"/>
      <c r="C253" s="101"/>
      <c r="D253" s="101"/>
      <c r="E253" s="101"/>
      <c r="F253" s="101"/>
      <c r="G253" s="101"/>
      <c r="H253" s="101"/>
      <c r="I253" s="101"/>
      <c r="J253" s="101"/>
      <c r="K253" s="101"/>
      <c r="L253" s="101"/>
      <c r="M253" s="15"/>
      <c r="N253" s="101"/>
      <c r="O253" s="101"/>
      <c r="P253" s="101"/>
      <c r="Q253" s="101"/>
      <c r="R253" s="101"/>
      <c r="S253" s="101"/>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1"/>
      <c r="C254" s="101"/>
      <c r="D254" s="101"/>
      <c r="E254" s="101"/>
      <c r="F254" s="101"/>
      <c r="G254" s="101"/>
      <c r="H254" s="101"/>
      <c r="I254" s="101"/>
      <c r="J254" s="101"/>
      <c r="K254" s="101"/>
      <c r="L254" s="101"/>
      <c r="M254" s="15"/>
      <c r="N254" s="101"/>
      <c r="O254" s="101"/>
      <c r="P254" s="101"/>
      <c r="Q254" s="101"/>
      <c r="R254" s="101"/>
      <c r="S254" s="101"/>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1"/>
      <c r="C255" s="101"/>
      <c r="D255" s="101"/>
      <c r="E255" s="101"/>
      <c r="F255" s="101"/>
      <c r="G255" s="101"/>
      <c r="H255" s="101"/>
      <c r="I255" s="101"/>
      <c r="J255" s="101"/>
      <c r="K255" s="101"/>
      <c r="L255" s="101"/>
      <c r="M255" s="15"/>
      <c r="N255" s="101"/>
      <c r="O255" s="101"/>
      <c r="P255" s="101"/>
      <c r="Q255" s="101"/>
      <c r="R255" s="101"/>
      <c r="S255" s="101"/>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1"/>
      <c r="C256" s="101"/>
      <c r="D256" s="101"/>
      <c r="E256" s="101"/>
      <c r="F256" s="101"/>
      <c r="G256" s="101"/>
      <c r="H256" s="101"/>
      <c r="I256" s="101"/>
      <c r="J256" s="101"/>
      <c r="K256" s="101"/>
      <c r="L256" s="101"/>
      <c r="M256" s="15"/>
      <c r="N256" s="101"/>
      <c r="O256" s="101"/>
      <c r="P256" s="101"/>
      <c r="Q256" s="101"/>
      <c r="R256" s="101"/>
      <c r="S256" s="101"/>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1"/>
      <c r="C257" s="101"/>
      <c r="D257" s="101"/>
      <c r="E257" s="101"/>
      <c r="F257" s="101"/>
      <c r="G257" s="101"/>
      <c r="H257" s="101"/>
      <c r="I257" s="101"/>
      <c r="J257" s="101"/>
      <c r="K257" s="101"/>
      <c r="L257" s="101"/>
      <c r="M257" s="15"/>
      <c r="N257" s="101"/>
      <c r="O257" s="101"/>
      <c r="P257" s="101"/>
      <c r="Q257" s="101"/>
      <c r="R257" s="101"/>
      <c r="S257" s="101"/>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1"/>
      <c r="C258" s="101"/>
      <c r="D258" s="101"/>
      <c r="E258" s="101"/>
      <c r="F258" s="101"/>
      <c r="G258" s="101"/>
      <c r="H258" s="101"/>
      <c r="I258" s="101"/>
      <c r="J258" s="101"/>
      <c r="K258" s="101"/>
      <c r="L258" s="101"/>
      <c r="M258" s="15"/>
      <c r="N258" s="101"/>
      <c r="O258" s="101"/>
      <c r="P258" s="101"/>
      <c r="Q258" s="101"/>
      <c r="R258" s="101"/>
      <c r="S258" s="101"/>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1"/>
      <c r="C259" s="101"/>
      <c r="D259" s="101"/>
      <c r="E259" s="101"/>
      <c r="F259" s="101"/>
      <c r="G259" s="101"/>
      <c r="H259" s="101"/>
      <c r="I259" s="101"/>
      <c r="J259" s="101"/>
      <c r="K259" s="101"/>
      <c r="L259" s="101"/>
      <c r="M259" s="15"/>
      <c r="N259" s="101"/>
      <c r="O259" s="101"/>
      <c r="P259" s="101"/>
      <c r="Q259" s="101"/>
      <c r="R259" s="101"/>
      <c r="S259" s="101"/>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1"/>
      <c r="C260" s="101"/>
      <c r="D260" s="101"/>
      <c r="E260" s="101"/>
      <c r="F260" s="101"/>
      <c r="G260" s="101"/>
      <c r="H260" s="101"/>
      <c r="I260" s="101"/>
      <c r="J260" s="101"/>
      <c r="K260" s="101"/>
      <c r="L260" s="101"/>
      <c r="M260" s="15"/>
      <c r="N260" s="101"/>
      <c r="O260" s="101"/>
      <c r="P260" s="101"/>
      <c r="Q260" s="101"/>
      <c r="R260" s="101"/>
      <c r="S260" s="101"/>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1"/>
      <c r="C261" s="101"/>
      <c r="D261" s="101"/>
      <c r="E261" s="101"/>
      <c r="F261" s="101"/>
      <c r="G261" s="101"/>
      <c r="H261" s="101"/>
      <c r="I261" s="101"/>
      <c r="J261" s="101"/>
      <c r="K261" s="101"/>
      <c r="L261" s="101"/>
      <c r="M261" s="15"/>
      <c r="N261" s="101"/>
      <c r="O261" s="101"/>
      <c r="P261" s="101"/>
      <c r="Q261" s="101"/>
      <c r="R261" s="101"/>
      <c r="S261" s="101"/>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1"/>
      <c r="C262" s="101"/>
      <c r="D262" s="101"/>
      <c r="E262" s="101"/>
      <c r="F262" s="101"/>
      <c r="G262" s="101"/>
      <c r="H262" s="101"/>
      <c r="I262" s="101"/>
      <c r="J262" s="101"/>
      <c r="K262" s="101"/>
      <c r="L262" s="101"/>
      <c r="M262" s="15"/>
      <c r="N262" s="101"/>
      <c r="O262" s="101"/>
      <c r="P262" s="101"/>
      <c r="Q262" s="101"/>
      <c r="R262" s="101"/>
      <c r="S262" s="101"/>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1"/>
      <c r="C263" s="101"/>
      <c r="D263" s="101"/>
      <c r="E263" s="101"/>
      <c r="F263" s="101"/>
      <c r="G263" s="101"/>
      <c r="H263" s="101"/>
      <c r="I263" s="101"/>
      <c r="J263" s="101"/>
      <c r="K263" s="101"/>
      <c r="L263" s="101"/>
      <c r="M263" s="15"/>
      <c r="N263" s="101"/>
      <c r="O263" s="101"/>
      <c r="P263" s="101"/>
      <c r="Q263" s="101"/>
      <c r="R263" s="101"/>
      <c r="S263" s="101"/>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1"/>
      <c r="C264" s="101"/>
      <c r="D264" s="101"/>
      <c r="E264" s="101"/>
      <c r="F264" s="101"/>
      <c r="G264" s="101"/>
      <c r="H264" s="101"/>
      <c r="I264" s="101"/>
      <c r="J264" s="101"/>
      <c r="K264" s="101"/>
      <c r="L264" s="101"/>
      <c r="M264" s="15"/>
      <c r="N264" s="101"/>
      <c r="O264" s="101"/>
      <c r="P264" s="101"/>
      <c r="Q264" s="101"/>
      <c r="R264" s="101"/>
      <c r="S264" s="101"/>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1"/>
      <c r="C265" s="101"/>
      <c r="D265" s="101"/>
      <c r="E265" s="101"/>
      <c r="F265" s="101"/>
      <c r="G265" s="101"/>
      <c r="H265" s="101"/>
      <c r="I265" s="101"/>
      <c r="J265" s="101"/>
      <c r="K265" s="101"/>
      <c r="L265" s="101"/>
      <c r="M265" s="15"/>
      <c r="N265" s="101"/>
      <c r="O265" s="101"/>
      <c r="P265" s="101"/>
      <c r="Q265" s="101"/>
      <c r="R265" s="101"/>
      <c r="S265" s="101"/>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1"/>
      <c r="C266" s="101"/>
      <c r="D266" s="101"/>
      <c r="E266" s="101"/>
      <c r="F266" s="101"/>
      <c r="G266" s="101"/>
      <c r="H266" s="101"/>
      <c r="I266" s="101"/>
      <c r="J266" s="101"/>
      <c r="K266" s="101"/>
      <c r="L266" s="101"/>
      <c r="M266" s="15"/>
      <c r="N266" s="101"/>
      <c r="O266" s="101"/>
      <c r="P266" s="101"/>
      <c r="Q266" s="101"/>
      <c r="R266" s="101"/>
      <c r="S266" s="101"/>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1"/>
      <c r="C267" s="101"/>
      <c r="D267" s="101"/>
      <c r="E267" s="101"/>
      <c r="F267" s="101"/>
      <c r="G267" s="101"/>
      <c r="H267" s="101"/>
      <c r="I267" s="101"/>
      <c r="J267" s="101"/>
      <c r="K267" s="101"/>
      <c r="L267" s="101"/>
      <c r="M267" s="15"/>
      <c r="N267" s="101"/>
      <c r="O267" s="101"/>
      <c r="P267" s="101"/>
      <c r="Q267" s="101"/>
      <c r="R267" s="101"/>
      <c r="S267" s="101"/>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1"/>
      <c r="C268" s="101"/>
      <c r="D268" s="101"/>
      <c r="E268" s="101"/>
      <c r="F268" s="101"/>
      <c r="G268" s="101"/>
      <c r="H268" s="101"/>
      <c r="I268" s="101"/>
      <c r="J268" s="101"/>
      <c r="K268" s="101"/>
      <c r="L268" s="101"/>
      <c r="M268" s="15"/>
      <c r="N268" s="101"/>
      <c r="O268" s="101"/>
      <c r="P268" s="101"/>
      <c r="Q268" s="101"/>
      <c r="R268" s="101"/>
      <c r="S268" s="101"/>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1"/>
      <c r="C269" s="101"/>
      <c r="D269" s="101"/>
      <c r="E269" s="101"/>
      <c r="F269" s="101"/>
      <c r="G269" s="101"/>
      <c r="H269" s="101"/>
      <c r="I269" s="101"/>
      <c r="J269" s="101"/>
      <c r="K269" s="101"/>
      <c r="L269" s="101"/>
      <c r="M269" s="15"/>
      <c r="N269" s="101"/>
      <c r="O269" s="101"/>
      <c r="P269" s="101"/>
      <c r="Q269" s="101"/>
      <c r="R269" s="101"/>
      <c r="S269" s="101"/>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1"/>
      <c r="C270" s="101"/>
      <c r="D270" s="101"/>
      <c r="E270" s="101"/>
      <c r="F270" s="101"/>
      <c r="G270" s="101"/>
      <c r="H270" s="101"/>
      <c r="I270" s="101"/>
      <c r="J270" s="101"/>
      <c r="K270" s="101"/>
      <c r="L270" s="101"/>
      <c r="M270" s="15"/>
      <c r="N270" s="101"/>
      <c r="O270" s="101"/>
      <c r="P270" s="101"/>
      <c r="Q270" s="101"/>
      <c r="R270" s="101"/>
      <c r="S270" s="101"/>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1"/>
      <c r="C271" s="101"/>
      <c r="D271" s="101"/>
      <c r="E271" s="101"/>
      <c r="F271" s="101"/>
      <c r="G271" s="101"/>
      <c r="H271" s="101"/>
      <c r="I271" s="101"/>
      <c r="J271" s="101"/>
      <c r="K271" s="101"/>
      <c r="L271" s="101"/>
      <c r="M271" s="15"/>
      <c r="N271" s="101"/>
      <c r="O271" s="101"/>
      <c r="P271" s="101"/>
      <c r="Q271" s="101"/>
      <c r="R271" s="101"/>
      <c r="S271" s="101"/>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1"/>
      <c r="C272" s="101"/>
      <c r="D272" s="101"/>
      <c r="E272" s="101"/>
      <c r="F272" s="101"/>
      <c r="G272" s="101"/>
      <c r="H272" s="101"/>
      <c r="I272" s="101"/>
      <c r="J272" s="101"/>
      <c r="K272" s="101"/>
      <c r="L272" s="101"/>
      <c r="M272" s="15"/>
      <c r="N272" s="101"/>
      <c r="O272" s="101"/>
      <c r="P272" s="101"/>
      <c r="Q272" s="101"/>
      <c r="R272" s="101"/>
      <c r="S272" s="101"/>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1"/>
      <c r="C273" s="101"/>
      <c r="D273" s="101"/>
      <c r="E273" s="101"/>
      <c r="F273" s="101"/>
      <c r="G273" s="101"/>
      <c r="H273" s="101"/>
      <c r="I273" s="101"/>
      <c r="J273" s="101"/>
      <c r="K273" s="101"/>
      <c r="L273" s="101"/>
      <c r="M273" s="15"/>
      <c r="N273" s="101"/>
      <c r="O273" s="101"/>
      <c r="P273" s="101"/>
      <c r="Q273" s="101"/>
      <c r="R273" s="101"/>
      <c r="S273" s="101"/>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1"/>
      <c r="C274" s="101"/>
      <c r="D274" s="101"/>
      <c r="E274" s="101"/>
      <c r="F274" s="101"/>
      <c r="G274" s="101"/>
      <c r="H274" s="101"/>
      <c r="I274" s="101"/>
      <c r="J274" s="101"/>
      <c r="K274" s="101"/>
      <c r="L274" s="101"/>
      <c r="M274" s="15"/>
      <c r="N274" s="101"/>
      <c r="O274" s="101"/>
      <c r="P274" s="101"/>
      <c r="Q274" s="101"/>
      <c r="R274" s="101"/>
      <c r="S274" s="101"/>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1"/>
      <c r="C275" s="101"/>
      <c r="D275" s="101"/>
      <c r="E275" s="101"/>
      <c r="F275" s="101"/>
      <c r="G275" s="101"/>
      <c r="H275" s="101"/>
      <c r="I275" s="101"/>
      <c r="J275" s="101"/>
      <c r="K275" s="101"/>
      <c r="L275" s="101"/>
      <c r="M275" s="15"/>
      <c r="N275" s="101"/>
      <c r="O275" s="101"/>
      <c r="P275" s="101"/>
      <c r="Q275" s="101"/>
      <c r="R275" s="101"/>
      <c r="S275" s="101"/>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1"/>
      <c r="C276" s="101"/>
      <c r="D276" s="101"/>
      <c r="E276" s="101"/>
      <c r="F276" s="101"/>
      <c r="G276" s="101"/>
      <c r="H276" s="101"/>
      <c r="I276" s="101"/>
      <c r="J276" s="101"/>
      <c r="K276" s="101"/>
      <c r="L276" s="101"/>
      <c r="M276" s="15"/>
      <c r="N276" s="101"/>
      <c r="O276" s="101"/>
      <c r="P276" s="101"/>
      <c r="Q276" s="101"/>
      <c r="R276" s="101"/>
      <c r="S276" s="101"/>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1"/>
      <c r="C277" s="101"/>
      <c r="D277" s="101"/>
      <c r="E277" s="101"/>
      <c r="F277" s="101"/>
      <c r="G277" s="101"/>
      <c r="H277" s="101"/>
      <c r="I277" s="101"/>
      <c r="J277" s="101"/>
      <c r="K277" s="101"/>
      <c r="L277" s="101"/>
      <c r="M277" s="15"/>
      <c r="N277" s="101"/>
      <c r="O277" s="101"/>
      <c r="P277" s="101"/>
      <c r="Q277" s="101"/>
      <c r="R277" s="101"/>
      <c r="S277" s="101"/>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1"/>
      <c r="C278" s="101"/>
      <c r="D278" s="101"/>
      <c r="E278" s="101"/>
      <c r="F278" s="101"/>
      <c r="G278" s="101"/>
      <c r="H278" s="101"/>
      <c r="I278" s="101"/>
      <c r="J278" s="101"/>
      <c r="K278" s="101"/>
      <c r="L278" s="101"/>
      <c r="M278" s="15"/>
      <c r="N278" s="101"/>
      <c r="O278" s="101"/>
      <c r="P278" s="101"/>
      <c r="Q278" s="101"/>
      <c r="R278" s="101"/>
      <c r="S278" s="101"/>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1"/>
      <c r="C279" s="101"/>
      <c r="D279" s="101"/>
      <c r="E279" s="101"/>
      <c r="F279" s="101"/>
      <c r="G279" s="101"/>
      <c r="H279" s="101"/>
      <c r="I279" s="101"/>
      <c r="J279" s="101"/>
      <c r="K279" s="101"/>
      <c r="L279" s="101"/>
      <c r="M279" s="15"/>
      <c r="N279" s="101"/>
      <c r="O279" s="101"/>
      <c r="P279" s="101"/>
      <c r="Q279" s="101"/>
      <c r="R279" s="101"/>
      <c r="S279" s="101"/>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1"/>
      <c r="C280" s="101"/>
      <c r="D280" s="101"/>
      <c r="E280" s="101"/>
      <c r="F280" s="101"/>
      <c r="G280" s="101"/>
      <c r="H280" s="101"/>
      <c r="I280" s="101"/>
      <c r="J280" s="101"/>
      <c r="K280" s="101"/>
      <c r="L280" s="101"/>
      <c r="M280" s="15"/>
      <c r="N280" s="101"/>
      <c r="O280" s="101"/>
      <c r="P280" s="101"/>
      <c r="Q280" s="101"/>
      <c r="R280" s="101"/>
      <c r="S280" s="101"/>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1"/>
      <c r="C281" s="101"/>
      <c r="D281" s="101"/>
      <c r="E281" s="101"/>
      <c r="F281" s="101"/>
      <c r="G281" s="101"/>
      <c r="H281" s="101"/>
      <c r="I281" s="101"/>
      <c r="J281" s="101"/>
      <c r="K281" s="101"/>
      <c r="L281" s="101"/>
      <c r="M281" s="15"/>
      <c r="N281" s="101"/>
      <c r="O281" s="101"/>
      <c r="P281" s="101"/>
      <c r="Q281" s="101"/>
      <c r="R281" s="101"/>
      <c r="S281" s="101"/>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1"/>
      <c r="C282" s="101"/>
      <c r="D282" s="101"/>
      <c r="E282" s="101"/>
      <c r="F282" s="101"/>
      <c r="G282" s="101"/>
      <c r="H282" s="101"/>
      <c r="I282" s="101"/>
      <c r="J282" s="101"/>
      <c r="K282" s="101"/>
      <c r="L282" s="101"/>
      <c r="M282" s="15"/>
      <c r="N282" s="101"/>
      <c r="O282" s="101"/>
      <c r="P282" s="101"/>
      <c r="Q282" s="101"/>
      <c r="R282" s="101"/>
      <c r="S282" s="101"/>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1"/>
      <c r="C283" s="101"/>
      <c r="D283" s="101"/>
      <c r="E283" s="101"/>
      <c r="F283" s="101"/>
      <c r="G283" s="101"/>
      <c r="H283" s="101"/>
      <c r="I283" s="101"/>
      <c r="J283" s="101"/>
      <c r="K283" s="101"/>
      <c r="L283" s="101"/>
      <c r="M283" s="15"/>
      <c r="N283" s="101"/>
      <c r="O283" s="101"/>
      <c r="P283" s="101"/>
      <c r="Q283" s="101"/>
      <c r="R283" s="101"/>
      <c r="S283" s="101"/>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1"/>
      <c r="C284" s="101"/>
      <c r="D284" s="101"/>
      <c r="E284" s="101"/>
      <c r="F284" s="101"/>
      <c r="G284" s="101"/>
      <c r="H284" s="101"/>
      <c r="I284" s="101"/>
      <c r="J284" s="101"/>
      <c r="K284" s="101"/>
      <c r="L284" s="101"/>
      <c r="M284" s="15"/>
      <c r="N284" s="101"/>
      <c r="O284" s="101"/>
      <c r="P284" s="101"/>
      <c r="Q284" s="101"/>
      <c r="R284" s="101"/>
      <c r="S284" s="101"/>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1"/>
      <c r="C285" s="101"/>
      <c r="D285" s="101"/>
      <c r="E285" s="101"/>
      <c r="F285" s="101"/>
      <c r="G285" s="101"/>
      <c r="H285" s="101"/>
      <c r="I285" s="101"/>
      <c r="J285" s="101"/>
      <c r="K285" s="101"/>
      <c r="L285" s="101"/>
      <c r="M285" s="15"/>
      <c r="N285" s="101"/>
      <c r="O285" s="101"/>
      <c r="P285" s="101"/>
      <c r="Q285" s="101"/>
      <c r="R285" s="101"/>
      <c r="S285" s="101"/>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1"/>
      <c r="C286" s="101"/>
      <c r="D286" s="101"/>
      <c r="E286" s="101"/>
      <c r="F286" s="101"/>
      <c r="G286" s="101"/>
      <c r="H286" s="101"/>
      <c r="I286" s="101"/>
      <c r="J286" s="101"/>
      <c r="K286" s="101"/>
      <c r="L286" s="101"/>
      <c r="M286" s="15"/>
      <c r="N286" s="101"/>
      <c r="O286" s="101"/>
      <c r="P286" s="101"/>
      <c r="Q286" s="101"/>
      <c r="R286" s="101"/>
      <c r="S286" s="101"/>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1"/>
      <c r="C287" s="101"/>
      <c r="D287" s="101"/>
      <c r="E287" s="101"/>
      <c r="F287" s="101"/>
      <c r="G287" s="101"/>
      <c r="H287" s="101"/>
      <c r="I287" s="101"/>
      <c r="J287" s="101"/>
      <c r="K287" s="101"/>
      <c r="L287" s="101"/>
      <c r="M287" s="15"/>
      <c r="N287" s="101"/>
      <c r="O287" s="101"/>
      <c r="P287" s="101"/>
      <c r="Q287" s="101"/>
      <c r="R287" s="101"/>
      <c r="S287" s="101"/>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1"/>
      <c r="C288" s="101"/>
      <c r="D288" s="101"/>
      <c r="E288" s="101"/>
      <c r="F288" s="101"/>
      <c r="G288" s="101"/>
      <c r="H288" s="101"/>
      <c r="I288" s="101"/>
      <c r="J288" s="101"/>
      <c r="K288" s="101"/>
      <c r="L288" s="101"/>
      <c r="M288" s="15"/>
      <c r="N288" s="101"/>
      <c r="O288" s="101"/>
      <c r="P288" s="101"/>
      <c r="Q288" s="101"/>
      <c r="R288" s="101"/>
      <c r="S288" s="101"/>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1"/>
      <c r="C289" s="101"/>
      <c r="D289" s="101"/>
      <c r="E289" s="101"/>
      <c r="F289" s="101"/>
      <c r="G289" s="101"/>
      <c r="H289" s="101"/>
      <c r="I289" s="101"/>
      <c r="J289" s="101"/>
      <c r="K289" s="101"/>
      <c r="L289" s="101"/>
      <c r="M289" s="15"/>
      <c r="N289" s="101"/>
      <c r="O289" s="101"/>
      <c r="P289" s="101"/>
      <c r="Q289" s="101"/>
      <c r="R289" s="101"/>
      <c r="S289" s="101"/>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1"/>
      <c r="C290" s="101"/>
      <c r="D290" s="101"/>
      <c r="E290" s="101"/>
      <c r="F290" s="101"/>
      <c r="G290" s="101"/>
      <c r="H290" s="101"/>
      <c r="I290" s="101"/>
      <c r="J290" s="101"/>
      <c r="K290" s="101"/>
      <c r="L290" s="101"/>
      <c r="M290" s="15"/>
      <c r="N290" s="101"/>
      <c r="O290" s="101"/>
      <c r="P290" s="101"/>
      <c r="Q290" s="101"/>
      <c r="R290" s="101"/>
      <c r="S290" s="101"/>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1"/>
      <c r="C291" s="101"/>
      <c r="D291" s="101"/>
      <c r="E291" s="101"/>
      <c r="F291" s="101"/>
      <c r="G291" s="101"/>
      <c r="H291" s="101"/>
      <c r="I291" s="101"/>
      <c r="J291" s="101"/>
      <c r="K291" s="101"/>
      <c r="L291" s="101"/>
      <c r="M291" s="15"/>
      <c r="N291" s="101"/>
      <c r="O291" s="101"/>
      <c r="P291" s="101"/>
      <c r="Q291" s="101"/>
      <c r="R291" s="101"/>
      <c r="S291" s="101"/>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1"/>
      <c r="C292" s="101"/>
      <c r="D292" s="101"/>
      <c r="E292" s="101"/>
      <c r="F292" s="101"/>
      <c r="G292" s="101"/>
      <c r="H292" s="101"/>
      <c r="I292" s="101"/>
      <c r="J292" s="101"/>
      <c r="K292" s="101"/>
      <c r="L292" s="101"/>
      <c r="M292" s="15"/>
      <c r="N292" s="101"/>
      <c r="O292" s="101"/>
      <c r="P292" s="101"/>
      <c r="Q292" s="101"/>
      <c r="R292" s="101"/>
      <c r="S292" s="101"/>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1"/>
      <c r="C293" s="101"/>
      <c r="D293" s="101"/>
      <c r="E293" s="101"/>
      <c r="F293" s="101"/>
      <c r="G293" s="101"/>
      <c r="H293" s="101"/>
      <c r="I293" s="101"/>
      <c r="J293" s="101"/>
      <c r="K293" s="101"/>
      <c r="L293" s="101"/>
      <c r="M293" s="15"/>
      <c r="N293" s="101"/>
      <c r="O293" s="101"/>
      <c r="P293" s="101"/>
      <c r="Q293" s="101"/>
      <c r="R293" s="101"/>
      <c r="S293" s="101"/>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1"/>
      <c r="C294" s="101"/>
      <c r="D294" s="101"/>
      <c r="E294" s="101"/>
      <c r="F294" s="101"/>
      <c r="G294" s="101"/>
      <c r="H294" s="101"/>
      <c r="I294" s="101"/>
      <c r="J294" s="101"/>
      <c r="K294" s="101"/>
      <c r="L294" s="101"/>
      <c r="M294" s="15"/>
      <c r="N294" s="101"/>
      <c r="O294" s="101"/>
      <c r="P294" s="101"/>
      <c r="Q294" s="101"/>
      <c r="R294" s="101"/>
      <c r="S294" s="101"/>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1"/>
      <c r="C295" s="101"/>
      <c r="D295" s="101"/>
      <c r="E295" s="101"/>
      <c r="F295" s="101"/>
      <c r="G295" s="101"/>
      <c r="H295" s="101"/>
      <c r="I295" s="101"/>
      <c r="J295" s="101"/>
      <c r="K295" s="101"/>
      <c r="L295" s="101"/>
      <c r="M295" s="15"/>
      <c r="N295" s="101"/>
      <c r="O295" s="101"/>
      <c r="P295" s="101"/>
      <c r="Q295" s="101"/>
      <c r="R295" s="101"/>
      <c r="S295" s="101"/>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1"/>
      <c r="C296" s="101"/>
      <c r="D296" s="101"/>
      <c r="E296" s="101"/>
      <c r="F296" s="101"/>
      <c r="G296" s="101"/>
      <c r="H296" s="101"/>
      <c r="I296" s="101"/>
      <c r="J296" s="101"/>
      <c r="K296" s="101"/>
      <c r="L296" s="101"/>
      <c r="M296" s="15"/>
      <c r="N296" s="101"/>
      <c r="O296" s="101"/>
      <c r="P296" s="101"/>
      <c r="Q296" s="101"/>
      <c r="R296" s="101"/>
      <c r="S296" s="101"/>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1"/>
      <c r="C297" s="101"/>
      <c r="D297" s="101"/>
      <c r="E297" s="101"/>
      <c r="F297" s="101"/>
      <c r="G297" s="101"/>
      <c r="H297" s="101"/>
      <c r="I297" s="101"/>
      <c r="J297" s="101"/>
      <c r="K297" s="101"/>
      <c r="L297" s="101"/>
      <c r="M297" s="15"/>
      <c r="N297" s="101"/>
      <c r="O297" s="101"/>
      <c r="P297" s="101"/>
      <c r="Q297" s="101"/>
      <c r="R297" s="101"/>
      <c r="S297" s="101"/>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1"/>
      <c r="C298" s="101"/>
      <c r="D298" s="101"/>
      <c r="E298" s="101"/>
      <c r="F298" s="101"/>
      <c r="G298" s="101"/>
      <c r="H298" s="101"/>
      <c r="I298" s="101"/>
      <c r="J298" s="101"/>
      <c r="K298" s="101"/>
      <c r="L298" s="101"/>
      <c r="M298" s="15"/>
      <c r="N298" s="101"/>
      <c r="O298" s="101"/>
      <c r="P298" s="101"/>
      <c r="Q298" s="101"/>
      <c r="R298" s="101"/>
      <c r="S298" s="101"/>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1"/>
      <c r="C299" s="101"/>
      <c r="D299" s="101"/>
      <c r="E299" s="101"/>
      <c r="F299" s="101"/>
      <c r="G299" s="101"/>
      <c r="H299" s="101"/>
      <c r="I299" s="101"/>
      <c r="J299" s="101"/>
      <c r="K299" s="101"/>
      <c r="L299" s="101"/>
      <c r="M299" s="15"/>
      <c r="N299" s="101"/>
      <c r="O299" s="101"/>
      <c r="P299" s="101"/>
      <c r="Q299" s="101"/>
      <c r="R299" s="101"/>
      <c r="S299" s="101"/>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1"/>
      <c r="C300" s="101"/>
      <c r="D300" s="101"/>
      <c r="E300" s="101"/>
      <c r="F300" s="101"/>
      <c r="G300" s="101"/>
      <c r="H300" s="101"/>
      <c r="I300" s="101"/>
      <c r="J300" s="101"/>
      <c r="K300" s="101"/>
      <c r="L300" s="101"/>
      <c r="M300" s="15"/>
      <c r="N300" s="101"/>
      <c r="O300" s="101"/>
      <c r="P300" s="101"/>
      <c r="Q300" s="101"/>
      <c r="R300" s="101"/>
      <c r="S300" s="101"/>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1"/>
      <c r="C301" s="101"/>
      <c r="D301" s="101"/>
      <c r="E301" s="101"/>
      <c r="F301" s="101"/>
      <c r="G301" s="101"/>
      <c r="H301" s="101"/>
      <c r="I301" s="101"/>
      <c r="J301" s="101"/>
      <c r="K301" s="101"/>
      <c r="L301" s="101"/>
      <c r="M301" s="15"/>
      <c r="N301" s="101"/>
      <c r="O301" s="101"/>
      <c r="P301" s="101"/>
      <c r="Q301" s="101"/>
      <c r="R301" s="101"/>
      <c r="S301" s="101"/>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1"/>
      <c r="C302" s="101"/>
      <c r="D302" s="101"/>
      <c r="E302" s="101"/>
      <c r="F302" s="101"/>
      <c r="G302" s="101"/>
      <c r="H302" s="101"/>
      <c r="I302" s="101"/>
      <c r="J302" s="101"/>
      <c r="K302" s="101"/>
      <c r="L302" s="101"/>
      <c r="M302" s="15"/>
      <c r="N302" s="101"/>
      <c r="O302" s="101"/>
      <c r="P302" s="101"/>
      <c r="Q302" s="101"/>
      <c r="R302" s="101"/>
      <c r="S302" s="101"/>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1"/>
      <c r="C303" s="101"/>
      <c r="D303" s="101"/>
      <c r="E303" s="101"/>
      <c r="F303" s="101"/>
      <c r="G303" s="101"/>
      <c r="H303" s="101"/>
      <c r="I303" s="101"/>
      <c r="J303" s="101"/>
      <c r="K303" s="101"/>
      <c r="L303" s="101"/>
      <c r="M303" s="15"/>
      <c r="N303" s="101"/>
      <c r="O303" s="101"/>
      <c r="P303" s="101"/>
      <c r="Q303" s="101"/>
      <c r="R303" s="101"/>
      <c r="S303" s="101"/>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1"/>
      <c r="C304" s="101"/>
      <c r="D304" s="101"/>
      <c r="E304" s="101"/>
      <c r="F304" s="101"/>
      <c r="G304" s="101"/>
      <c r="H304" s="101"/>
      <c r="I304" s="101"/>
      <c r="J304" s="101"/>
      <c r="K304" s="101"/>
      <c r="L304" s="101"/>
      <c r="M304" s="15"/>
      <c r="N304" s="101"/>
      <c r="O304" s="101"/>
      <c r="P304" s="101"/>
      <c r="Q304" s="101"/>
      <c r="R304" s="101"/>
      <c r="S304" s="101"/>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1"/>
      <c r="C305" s="101"/>
      <c r="D305" s="101"/>
      <c r="E305" s="101"/>
      <c r="F305" s="101"/>
      <c r="G305" s="101"/>
      <c r="H305" s="101"/>
      <c r="I305" s="101"/>
      <c r="J305" s="101"/>
      <c r="K305" s="101"/>
      <c r="L305" s="101"/>
      <c r="M305" s="15"/>
      <c r="N305" s="101"/>
      <c r="O305" s="101"/>
      <c r="P305" s="101"/>
      <c r="Q305" s="101"/>
      <c r="R305" s="101"/>
      <c r="S305" s="101"/>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1"/>
      <c r="C306" s="101"/>
      <c r="D306" s="101"/>
      <c r="E306" s="101"/>
      <c r="F306" s="101"/>
      <c r="G306" s="101"/>
      <c r="H306" s="101"/>
      <c r="I306" s="101"/>
      <c r="J306" s="101"/>
      <c r="K306" s="101"/>
      <c r="L306" s="101"/>
      <c r="M306" s="15"/>
      <c r="N306" s="101"/>
      <c r="O306" s="101"/>
      <c r="P306" s="101"/>
      <c r="Q306" s="101"/>
      <c r="R306" s="101"/>
      <c r="S306" s="101"/>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1"/>
      <c r="C307" s="101"/>
      <c r="D307" s="101"/>
      <c r="E307" s="101"/>
      <c r="F307" s="101"/>
      <c r="G307" s="101"/>
      <c r="H307" s="101"/>
      <c r="I307" s="101"/>
      <c r="J307" s="101"/>
      <c r="K307" s="101"/>
      <c r="L307" s="101"/>
      <c r="M307" s="15"/>
      <c r="N307" s="101"/>
      <c r="O307" s="101"/>
      <c r="P307" s="101"/>
      <c r="Q307" s="101"/>
      <c r="R307" s="101"/>
      <c r="S307" s="101"/>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1"/>
      <c r="C308" s="101"/>
      <c r="D308" s="101"/>
      <c r="E308" s="101"/>
      <c r="F308" s="101"/>
      <c r="G308" s="101"/>
      <c r="H308" s="101"/>
      <c r="I308" s="101"/>
      <c r="J308" s="101"/>
      <c r="K308" s="101"/>
      <c r="L308" s="101"/>
      <c r="M308" s="15"/>
      <c r="N308" s="101"/>
      <c r="O308" s="101"/>
      <c r="P308" s="101"/>
      <c r="Q308" s="101"/>
      <c r="R308" s="101"/>
      <c r="S308" s="101"/>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1"/>
      <c r="C309" s="101"/>
      <c r="D309" s="101"/>
      <c r="E309" s="101"/>
      <c r="F309" s="101"/>
      <c r="G309" s="101"/>
      <c r="H309" s="101"/>
      <c r="I309" s="101"/>
      <c r="J309" s="101"/>
      <c r="K309" s="101"/>
      <c r="L309" s="101"/>
      <c r="M309" s="15"/>
      <c r="N309" s="101"/>
      <c r="O309" s="101"/>
      <c r="P309" s="101"/>
      <c r="Q309" s="101"/>
      <c r="R309" s="101"/>
      <c r="S309" s="101"/>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1"/>
      <c r="C310" s="101"/>
      <c r="D310" s="101"/>
      <c r="E310" s="101"/>
      <c r="F310" s="101"/>
      <c r="G310" s="101"/>
      <c r="H310" s="101"/>
      <c r="I310" s="101"/>
      <c r="J310" s="101"/>
      <c r="K310" s="101"/>
      <c r="L310" s="101"/>
      <c r="M310" s="15"/>
      <c r="N310" s="101"/>
      <c r="O310" s="101"/>
      <c r="P310" s="101"/>
      <c r="Q310" s="101"/>
      <c r="R310" s="101"/>
      <c r="S310" s="101"/>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1"/>
      <c r="C311" s="101"/>
      <c r="D311" s="101"/>
      <c r="E311" s="101"/>
      <c r="F311" s="101"/>
      <c r="G311" s="101"/>
      <c r="H311" s="101"/>
      <c r="I311" s="101"/>
      <c r="J311" s="101"/>
      <c r="K311" s="101"/>
      <c r="L311" s="101"/>
      <c r="M311" s="15"/>
      <c r="N311" s="101"/>
      <c r="O311" s="101"/>
      <c r="P311" s="101"/>
      <c r="Q311" s="101"/>
      <c r="R311" s="101"/>
      <c r="S311" s="101"/>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1"/>
      <c r="C312" s="101"/>
      <c r="D312" s="101"/>
      <c r="E312" s="101"/>
      <c r="F312" s="101"/>
      <c r="G312" s="101"/>
      <c r="H312" s="101"/>
      <c r="I312" s="101"/>
      <c r="J312" s="101"/>
      <c r="K312" s="101"/>
      <c r="L312" s="101"/>
      <c r="M312" s="15"/>
      <c r="N312" s="101"/>
      <c r="O312" s="101"/>
      <c r="P312" s="101"/>
      <c r="Q312" s="101"/>
      <c r="R312" s="101"/>
      <c r="S312" s="101"/>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1"/>
      <c r="C313" s="101"/>
      <c r="D313" s="101"/>
      <c r="E313" s="101"/>
      <c r="F313" s="101"/>
      <c r="G313" s="101"/>
      <c r="H313" s="101"/>
      <c r="I313" s="101"/>
      <c r="J313" s="101"/>
      <c r="K313" s="101"/>
      <c r="L313" s="101"/>
      <c r="M313" s="15"/>
      <c r="N313" s="101"/>
      <c r="O313" s="101"/>
      <c r="P313" s="101"/>
      <c r="Q313" s="101"/>
      <c r="R313" s="101"/>
      <c r="S313" s="101"/>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1"/>
      <c r="C314" s="101"/>
      <c r="D314" s="101"/>
      <c r="E314" s="101"/>
      <c r="F314" s="101"/>
      <c r="G314" s="101"/>
      <c r="H314" s="101"/>
      <c r="I314" s="101"/>
      <c r="J314" s="101"/>
      <c r="K314" s="101"/>
      <c r="L314" s="101"/>
      <c r="M314" s="15"/>
      <c r="N314" s="101"/>
      <c r="O314" s="101"/>
      <c r="P314" s="101"/>
      <c r="Q314" s="101"/>
      <c r="R314" s="101"/>
      <c r="S314" s="101"/>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1"/>
      <c r="C315" s="101"/>
      <c r="D315" s="101"/>
      <c r="E315" s="101"/>
      <c r="F315" s="101"/>
      <c r="G315" s="101"/>
      <c r="H315" s="101"/>
      <c r="I315" s="101"/>
      <c r="J315" s="101"/>
      <c r="K315" s="101"/>
      <c r="L315" s="101"/>
      <c r="M315" s="15"/>
      <c r="N315" s="101"/>
      <c r="O315" s="101"/>
      <c r="P315" s="101"/>
      <c r="Q315" s="101"/>
      <c r="R315" s="101"/>
      <c r="S315" s="101"/>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1"/>
      <c r="C316" s="101"/>
      <c r="D316" s="101"/>
      <c r="E316" s="101"/>
      <c r="F316" s="101"/>
      <c r="G316" s="101"/>
      <c r="H316" s="101"/>
      <c r="I316" s="101"/>
      <c r="J316" s="101"/>
      <c r="K316" s="101"/>
      <c r="L316" s="101"/>
      <c r="M316" s="15"/>
      <c r="N316" s="101"/>
      <c r="O316" s="101"/>
      <c r="P316" s="101"/>
      <c r="Q316" s="101"/>
      <c r="R316" s="101"/>
      <c r="S316" s="101"/>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1"/>
      <c r="C317" s="101"/>
      <c r="D317" s="101"/>
      <c r="E317" s="101"/>
      <c r="F317" s="101"/>
      <c r="G317" s="101"/>
      <c r="H317" s="101"/>
      <c r="I317" s="101"/>
      <c r="J317" s="101"/>
      <c r="K317" s="101"/>
      <c r="L317" s="101"/>
      <c r="M317" s="15"/>
      <c r="N317" s="101"/>
      <c r="O317" s="101"/>
      <c r="P317" s="101"/>
      <c r="Q317" s="101"/>
      <c r="R317" s="101"/>
      <c r="S317" s="101"/>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1"/>
      <c r="C318" s="101"/>
      <c r="D318" s="101"/>
      <c r="E318" s="101"/>
      <c r="F318" s="101"/>
      <c r="G318" s="101"/>
      <c r="H318" s="101"/>
      <c r="I318" s="101"/>
      <c r="J318" s="101"/>
      <c r="K318" s="101"/>
      <c r="L318" s="101"/>
      <c r="M318" s="15"/>
      <c r="N318" s="101"/>
      <c r="O318" s="101"/>
      <c r="P318" s="101"/>
      <c r="Q318" s="101"/>
      <c r="R318" s="101"/>
      <c r="S318" s="101"/>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1"/>
      <c r="C319" s="101"/>
      <c r="D319" s="101"/>
      <c r="E319" s="101"/>
      <c r="F319" s="101"/>
      <c r="G319" s="101"/>
      <c r="H319" s="101"/>
      <c r="I319" s="101"/>
      <c r="J319" s="101"/>
      <c r="K319" s="101"/>
      <c r="L319" s="101"/>
      <c r="M319" s="15"/>
      <c r="N319" s="101"/>
      <c r="O319" s="101"/>
      <c r="P319" s="101"/>
      <c r="Q319" s="101"/>
      <c r="R319" s="101"/>
      <c r="S319" s="101"/>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1"/>
      <c r="C320" s="101"/>
      <c r="D320" s="101"/>
      <c r="E320" s="101"/>
      <c r="F320" s="101"/>
      <c r="G320" s="101"/>
      <c r="H320" s="101"/>
      <c r="I320" s="101"/>
      <c r="J320" s="101"/>
      <c r="K320" s="101"/>
      <c r="L320" s="101"/>
      <c r="M320" s="15"/>
      <c r="N320" s="101"/>
      <c r="O320" s="101"/>
      <c r="P320" s="101"/>
      <c r="Q320" s="101"/>
      <c r="R320" s="101"/>
      <c r="S320" s="101"/>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1"/>
      <c r="C321" s="101"/>
      <c r="D321" s="101"/>
      <c r="E321" s="101"/>
      <c r="F321" s="101"/>
      <c r="G321" s="101"/>
      <c r="H321" s="101"/>
      <c r="I321" s="101"/>
      <c r="J321" s="101"/>
      <c r="K321" s="101"/>
      <c r="L321" s="101"/>
      <c r="M321" s="15"/>
      <c r="N321" s="101"/>
      <c r="O321" s="101"/>
      <c r="P321" s="101"/>
      <c r="Q321" s="101"/>
      <c r="R321" s="101"/>
      <c r="S321" s="101"/>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1"/>
      <c r="C322" s="101"/>
      <c r="D322" s="101"/>
      <c r="E322" s="101"/>
      <c r="F322" s="101"/>
      <c r="G322" s="101"/>
      <c r="H322" s="101"/>
      <c r="I322" s="101"/>
      <c r="J322" s="101"/>
      <c r="K322" s="101"/>
      <c r="L322" s="101"/>
      <c r="M322" s="15"/>
      <c r="N322" s="101"/>
      <c r="O322" s="101"/>
      <c r="P322" s="101"/>
      <c r="Q322" s="101"/>
      <c r="R322" s="101"/>
      <c r="S322" s="101"/>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1"/>
      <c r="C323" s="101"/>
      <c r="D323" s="101"/>
      <c r="E323" s="101"/>
      <c r="F323" s="101"/>
      <c r="G323" s="101"/>
      <c r="H323" s="101"/>
      <c r="I323" s="101"/>
      <c r="J323" s="101"/>
      <c r="K323" s="101"/>
      <c r="L323" s="101"/>
      <c r="M323" s="15"/>
      <c r="N323" s="101"/>
      <c r="O323" s="101"/>
      <c r="P323" s="101"/>
      <c r="Q323" s="101"/>
      <c r="R323" s="101"/>
      <c r="S323" s="101"/>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1"/>
      <c r="C324" s="101"/>
      <c r="D324" s="101"/>
      <c r="E324" s="101"/>
      <c r="F324" s="101"/>
      <c r="G324" s="101"/>
      <c r="H324" s="101"/>
      <c r="I324" s="101"/>
      <c r="J324" s="101"/>
      <c r="K324" s="101"/>
      <c r="L324" s="101"/>
      <c r="M324" s="15"/>
      <c r="N324" s="101"/>
      <c r="O324" s="101"/>
      <c r="P324" s="101"/>
      <c r="Q324" s="101"/>
      <c r="R324" s="101"/>
      <c r="S324" s="101"/>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1"/>
      <c r="C325" s="101"/>
      <c r="D325" s="101"/>
      <c r="E325" s="101"/>
      <c r="F325" s="101"/>
      <c r="G325" s="101"/>
      <c r="H325" s="101"/>
      <c r="I325" s="101"/>
      <c r="J325" s="101"/>
      <c r="K325" s="101"/>
      <c r="L325" s="101"/>
      <c r="M325" s="15"/>
      <c r="N325" s="101"/>
      <c r="O325" s="101"/>
      <c r="P325" s="101"/>
      <c r="Q325" s="101"/>
      <c r="R325" s="101"/>
      <c r="S325" s="101"/>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1"/>
      <c r="C495" s="101"/>
      <c r="D495" s="101"/>
      <c r="E495" s="101"/>
      <c r="F495" s="101"/>
      <c r="G495" s="101"/>
      <c r="H495" s="101"/>
      <c r="I495" s="101"/>
      <c r="J495" s="101"/>
      <c r="K495" s="101"/>
      <c r="L495" s="101"/>
      <c r="M495" s="15"/>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pans="1:35" ht="15.75" hidden="1" customHeight="1" x14ac:dyDescent="0.25">
      <c r="A496" s="15"/>
      <c r="B496" s="101"/>
      <c r="C496" s="101"/>
      <c r="D496" s="101"/>
      <c r="E496" s="101"/>
      <c r="F496" s="101"/>
      <c r="G496" s="101"/>
      <c r="H496" s="101"/>
      <c r="I496" s="101"/>
      <c r="J496" s="101"/>
      <c r="K496" s="101"/>
      <c r="L496" s="101"/>
      <c r="M496" s="15"/>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pans="1:35" ht="15.75" hidden="1" customHeight="1" x14ac:dyDescent="0.25">
      <c r="A497" s="15"/>
      <c r="B497" s="101"/>
      <c r="C497" s="101"/>
      <c r="D497" s="101"/>
      <c r="E497" s="101"/>
      <c r="F497" s="101"/>
      <c r="G497" s="101"/>
      <c r="H497" s="101"/>
      <c r="I497" s="101"/>
      <c r="J497" s="101"/>
      <c r="K497" s="101"/>
      <c r="L497" s="101"/>
      <c r="M497" s="15"/>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pans="1:35" ht="15.75" hidden="1" customHeight="1" x14ac:dyDescent="0.25">
      <c r="A498" s="15"/>
      <c r="B498" s="101"/>
      <c r="C498" s="101"/>
      <c r="D498" s="101"/>
      <c r="E498" s="101"/>
      <c r="F498" s="101"/>
      <c r="G498" s="101"/>
      <c r="H498" s="101"/>
      <c r="I498" s="101"/>
      <c r="J498" s="101"/>
      <c r="K498" s="101"/>
      <c r="L498" s="101"/>
      <c r="M498" s="15"/>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pans="1:35" ht="15.75" hidden="1" customHeight="1" x14ac:dyDescent="0.25">
      <c r="A499" s="15"/>
      <c r="B499" s="101"/>
      <c r="C499" s="101"/>
      <c r="D499" s="101"/>
      <c r="E499" s="101"/>
      <c r="F499" s="101"/>
      <c r="G499" s="101"/>
      <c r="H499" s="101"/>
      <c r="I499" s="101"/>
      <c r="J499" s="101"/>
      <c r="K499" s="101"/>
      <c r="L499" s="101"/>
      <c r="M499" s="15"/>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pans="1:35" ht="15.75" hidden="1" customHeight="1" x14ac:dyDescent="0.25">
      <c r="A500" s="15"/>
      <c r="B500" s="101"/>
      <c r="C500" s="101"/>
      <c r="D500" s="101"/>
      <c r="E500" s="101"/>
      <c r="F500" s="101"/>
      <c r="G500" s="101"/>
      <c r="H500" s="101"/>
      <c r="I500" s="101"/>
      <c r="J500" s="101"/>
      <c r="K500" s="101"/>
      <c r="L500" s="101"/>
      <c r="M500" s="15"/>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pans="1:35" ht="15.75" hidden="1" customHeight="1" x14ac:dyDescent="0.25">
      <c r="A501" s="15"/>
      <c r="B501" s="101"/>
      <c r="C501" s="101"/>
      <c r="D501" s="101"/>
      <c r="E501" s="101"/>
      <c r="F501" s="101"/>
      <c r="G501" s="101"/>
      <c r="H501" s="101"/>
      <c r="I501" s="101"/>
      <c r="J501" s="101"/>
      <c r="K501" s="101"/>
      <c r="L501" s="101"/>
      <c r="M501" s="15"/>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pans="1:35" ht="15.75" hidden="1" customHeight="1" x14ac:dyDescent="0.25">
      <c r="A502" s="15"/>
      <c r="B502" s="101"/>
      <c r="C502" s="101"/>
      <c r="D502" s="101"/>
      <c r="E502" s="101"/>
      <c r="F502" s="101"/>
      <c r="G502" s="101"/>
      <c r="H502" s="101"/>
      <c r="I502" s="101"/>
      <c r="J502" s="101"/>
      <c r="K502" s="101"/>
      <c r="L502" s="101"/>
      <c r="M502" s="15"/>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pans="1:35" ht="15.75" hidden="1" customHeight="1" x14ac:dyDescent="0.25">
      <c r="A503" s="15"/>
      <c r="B503" s="101"/>
      <c r="C503" s="101"/>
      <c r="D503" s="101"/>
      <c r="E503" s="101"/>
      <c r="F503" s="101"/>
      <c r="G503" s="101"/>
      <c r="H503" s="101"/>
      <c r="I503" s="101"/>
      <c r="J503" s="101"/>
      <c r="K503" s="101"/>
      <c r="L503" s="101"/>
      <c r="M503" s="15"/>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pans="1:35" ht="15.75" hidden="1" customHeight="1" x14ac:dyDescent="0.25">
      <c r="A504" s="15"/>
      <c r="B504" s="101"/>
      <c r="C504" s="101"/>
      <c r="D504" s="101"/>
      <c r="E504" s="101"/>
      <c r="F504" s="101"/>
      <c r="G504" s="101"/>
      <c r="H504" s="101"/>
      <c r="I504" s="101"/>
      <c r="J504" s="101"/>
      <c r="K504" s="101"/>
      <c r="L504" s="101"/>
      <c r="M504" s="15"/>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pans="1:35" ht="15.75" hidden="1" customHeight="1" x14ac:dyDescent="0.25">
      <c r="A505" s="15"/>
      <c r="B505" s="101"/>
      <c r="C505" s="101"/>
      <c r="D505" s="101"/>
      <c r="E505" s="101"/>
      <c r="F505" s="101"/>
      <c r="G505" s="101"/>
      <c r="H505" s="101"/>
      <c r="I505" s="101"/>
      <c r="J505" s="101"/>
      <c r="K505" s="101"/>
      <c r="L505" s="101"/>
      <c r="M505" s="15"/>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pans="1:35" ht="15.75" hidden="1" customHeight="1" x14ac:dyDescent="0.25">
      <c r="A506" s="15"/>
      <c r="B506" s="101"/>
      <c r="C506" s="101"/>
      <c r="D506" s="101"/>
      <c r="E506" s="101"/>
      <c r="F506" s="101"/>
      <c r="G506" s="101"/>
      <c r="H506" s="101"/>
      <c r="I506" s="101"/>
      <c r="J506" s="101"/>
      <c r="K506" s="101"/>
      <c r="L506" s="101"/>
      <c r="M506" s="15"/>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pans="1:35" ht="15.75" hidden="1" customHeight="1" x14ac:dyDescent="0.25">
      <c r="A507" s="15"/>
      <c r="B507" s="101"/>
      <c r="C507" s="101"/>
      <c r="D507" s="101"/>
      <c r="E507" s="101"/>
      <c r="F507" s="101"/>
      <c r="G507" s="101"/>
      <c r="H507" s="101"/>
      <c r="I507" s="101"/>
      <c r="J507" s="101"/>
      <c r="K507" s="101"/>
      <c r="L507" s="101"/>
      <c r="M507" s="15"/>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pans="1:35" ht="15.75" hidden="1" customHeight="1" x14ac:dyDescent="0.25">
      <c r="A508" s="15"/>
      <c r="B508" s="101"/>
      <c r="C508" s="101"/>
      <c r="D508" s="101"/>
      <c r="E508" s="101"/>
      <c r="F508" s="101"/>
      <c r="G508" s="101"/>
      <c r="H508" s="101"/>
      <c r="I508" s="101"/>
      <c r="J508" s="101"/>
      <c r="K508" s="101"/>
      <c r="L508" s="101"/>
      <c r="M508" s="15"/>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pans="1:35" ht="15.75" hidden="1" customHeight="1" x14ac:dyDescent="0.25">
      <c r="A509" s="15"/>
      <c r="B509" s="101"/>
      <c r="C509" s="101"/>
      <c r="D509" s="101"/>
      <c r="E509" s="101"/>
      <c r="F509" s="101"/>
      <c r="G509" s="101"/>
      <c r="H509" s="101"/>
      <c r="I509" s="101"/>
      <c r="J509" s="101"/>
      <c r="K509" s="101"/>
      <c r="L509" s="101"/>
      <c r="M509" s="15"/>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pans="1:35" ht="15.75" hidden="1" customHeight="1" x14ac:dyDescent="0.25">
      <c r="A510" s="15"/>
      <c r="B510" s="101"/>
      <c r="C510" s="101"/>
      <c r="D510" s="101"/>
      <c r="E510" s="101"/>
      <c r="F510" s="101"/>
      <c r="G510" s="101"/>
      <c r="H510" s="101"/>
      <c r="I510" s="101"/>
      <c r="J510" s="101"/>
      <c r="K510" s="101"/>
      <c r="L510" s="101"/>
      <c r="M510" s="15"/>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pans="1:35" ht="15.75" hidden="1" customHeight="1" x14ac:dyDescent="0.25">
      <c r="A511" s="15"/>
      <c r="B511" s="101"/>
      <c r="C511" s="101"/>
      <c r="D511" s="101"/>
      <c r="E511" s="101"/>
      <c r="F511" s="101"/>
      <c r="G511" s="101"/>
      <c r="H511" s="101"/>
      <c r="I511" s="101"/>
      <c r="J511" s="101"/>
      <c r="K511" s="101"/>
      <c r="L511" s="101"/>
      <c r="M511" s="15"/>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pans="1:35" ht="15.75" hidden="1" customHeight="1" x14ac:dyDescent="0.25">
      <c r="A512" s="15"/>
      <c r="B512" s="101"/>
      <c r="C512" s="101"/>
      <c r="D512" s="101"/>
      <c r="E512" s="101"/>
      <c r="F512" s="101"/>
      <c r="G512" s="101"/>
      <c r="H512" s="101"/>
      <c r="I512" s="101"/>
      <c r="J512" s="101"/>
      <c r="K512" s="101"/>
      <c r="L512" s="101"/>
      <c r="M512" s="15"/>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pans="1:35" ht="15.75" hidden="1" customHeight="1" x14ac:dyDescent="0.25">
      <c r="A513" s="15"/>
      <c r="B513" s="101"/>
      <c r="C513" s="101"/>
      <c r="D513" s="101"/>
      <c r="E513" s="101"/>
      <c r="F513" s="101"/>
      <c r="G513" s="101"/>
      <c r="H513" s="101"/>
      <c r="I513" s="101"/>
      <c r="J513" s="101"/>
      <c r="K513" s="101"/>
      <c r="L513" s="101"/>
      <c r="M513" s="15"/>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pans="1:35" ht="15.75" hidden="1" customHeight="1" x14ac:dyDescent="0.25">
      <c r="A514" s="15"/>
      <c r="B514" s="101"/>
      <c r="C514" s="101"/>
      <c r="D514" s="101"/>
      <c r="E514" s="101"/>
      <c r="F514" s="101"/>
      <c r="G514" s="101"/>
      <c r="H514" s="101"/>
      <c r="I514" s="101"/>
      <c r="J514" s="101"/>
      <c r="K514" s="101"/>
      <c r="L514" s="101"/>
      <c r="M514" s="15"/>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pans="1:35" ht="15.75" hidden="1" customHeight="1" x14ac:dyDescent="0.25">
      <c r="A515" s="15"/>
      <c r="B515" s="101"/>
      <c r="C515" s="101"/>
      <c r="D515" s="101"/>
      <c r="E515" s="101"/>
      <c r="F515" s="101"/>
      <c r="G515" s="101"/>
      <c r="H515" s="101"/>
      <c r="I515" s="101"/>
      <c r="J515" s="101"/>
      <c r="K515" s="101"/>
      <c r="L515" s="101"/>
      <c r="M515" s="15"/>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pans="1:35" ht="15.75" hidden="1" customHeight="1" x14ac:dyDescent="0.25">
      <c r="A516" s="15"/>
      <c r="B516" s="101"/>
      <c r="C516" s="101"/>
      <c r="D516" s="101"/>
      <c r="E516" s="101"/>
      <c r="F516" s="101"/>
      <c r="G516" s="101"/>
      <c r="H516" s="101"/>
      <c r="I516" s="101"/>
      <c r="J516" s="101"/>
      <c r="K516" s="101"/>
      <c r="L516" s="101"/>
      <c r="M516" s="15"/>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pans="1:35" ht="15.75" hidden="1" customHeight="1" x14ac:dyDescent="0.25">
      <c r="A517" s="15"/>
      <c r="B517" s="101"/>
      <c r="C517" s="101"/>
      <c r="D517" s="101"/>
      <c r="E517" s="101"/>
      <c r="F517" s="101"/>
      <c r="G517" s="101"/>
      <c r="H517" s="101"/>
      <c r="I517" s="101"/>
      <c r="J517" s="101"/>
      <c r="K517" s="101"/>
      <c r="L517" s="101"/>
      <c r="M517" s="15"/>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pans="1:35" ht="15.75" hidden="1" customHeight="1" x14ac:dyDescent="0.25">
      <c r="A518" s="15"/>
      <c r="B518" s="101"/>
      <c r="C518" s="101"/>
      <c r="D518" s="101"/>
      <c r="E518" s="101"/>
      <c r="F518" s="101"/>
      <c r="G518" s="101"/>
      <c r="H518" s="101"/>
      <c r="I518" s="101"/>
      <c r="J518" s="101"/>
      <c r="K518" s="101"/>
      <c r="L518" s="101"/>
      <c r="M518" s="15"/>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pans="1:35" ht="15.75" hidden="1" customHeight="1" x14ac:dyDescent="0.25">
      <c r="A519" s="15"/>
      <c r="B519" s="101"/>
      <c r="C519" s="101"/>
      <c r="D519" s="101"/>
      <c r="E519" s="101"/>
      <c r="F519" s="101"/>
      <c r="G519" s="101"/>
      <c r="H519" s="101"/>
      <c r="I519" s="101"/>
      <c r="J519" s="101"/>
      <c r="K519" s="101"/>
      <c r="L519" s="101"/>
      <c r="M519" s="15"/>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pans="1:35" ht="15.75" hidden="1" customHeight="1" x14ac:dyDescent="0.25">
      <c r="A520" s="15"/>
      <c r="B520" s="101"/>
      <c r="C520" s="101"/>
      <c r="D520" s="101"/>
      <c r="E520" s="101"/>
      <c r="F520" s="101"/>
      <c r="G520" s="101"/>
      <c r="H520" s="101"/>
      <c r="I520" s="101"/>
      <c r="J520" s="101"/>
      <c r="K520" s="101"/>
      <c r="L520" s="101"/>
      <c r="M520" s="15"/>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pans="1:35" ht="15.75" hidden="1" customHeight="1" x14ac:dyDescent="0.25">
      <c r="A521" s="15"/>
      <c r="B521" s="101"/>
      <c r="C521" s="101"/>
      <c r="D521" s="101"/>
      <c r="E521" s="101"/>
      <c r="F521" s="101"/>
      <c r="G521" s="101"/>
      <c r="H521" s="101"/>
      <c r="I521" s="101"/>
      <c r="J521" s="101"/>
      <c r="K521" s="101"/>
      <c r="L521" s="101"/>
      <c r="M521" s="15"/>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pans="1:35" ht="15.75" hidden="1" customHeight="1" x14ac:dyDescent="0.25">
      <c r="A522" s="15"/>
      <c r="B522" s="101"/>
      <c r="C522" s="101"/>
      <c r="D522" s="101"/>
      <c r="E522" s="101"/>
      <c r="F522" s="101"/>
      <c r="G522" s="101"/>
      <c r="H522" s="101"/>
      <c r="I522" s="101"/>
      <c r="J522" s="101"/>
      <c r="K522" s="101"/>
      <c r="L522" s="101"/>
      <c r="M522" s="15"/>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pans="1:35" ht="15.75" hidden="1" customHeight="1" x14ac:dyDescent="0.25">
      <c r="A523" s="15"/>
      <c r="B523" s="101"/>
      <c r="C523" s="101"/>
      <c r="D523" s="101"/>
      <c r="E523" s="101"/>
      <c r="F523" s="101"/>
      <c r="G523" s="101"/>
      <c r="H523" s="101"/>
      <c r="I523" s="101"/>
      <c r="J523" s="101"/>
      <c r="K523" s="101"/>
      <c r="L523" s="101"/>
      <c r="M523" s="15"/>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pans="1:35" ht="15.75" hidden="1" customHeight="1" x14ac:dyDescent="0.25">
      <c r="A524" s="15"/>
      <c r="B524" s="101"/>
      <c r="C524" s="101"/>
      <c r="D524" s="101"/>
      <c r="E524" s="101"/>
      <c r="F524" s="101"/>
      <c r="G524" s="101"/>
      <c r="H524" s="101"/>
      <c r="I524" s="101"/>
      <c r="J524" s="101"/>
      <c r="K524" s="101"/>
      <c r="L524" s="101"/>
      <c r="M524" s="15"/>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pans="1:35" ht="15.75" hidden="1" customHeight="1" x14ac:dyDescent="0.25">
      <c r="A525" s="15"/>
      <c r="B525" s="101"/>
      <c r="C525" s="101"/>
      <c r="D525" s="101"/>
      <c r="E525" s="101"/>
      <c r="F525" s="101"/>
      <c r="G525" s="101"/>
      <c r="H525" s="101"/>
      <c r="I525" s="101"/>
      <c r="J525" s="101"/>
      <c r="K525" s="101"/>
      <c r="L525" s="101"/>
      <c r="M525" s="15"/>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pans="1:35" ht="15.75" hidden="1" customHeight="1" x14ac:dyDescent="0.25">
      <c r="A526" s="15"/>
      <c r="B526" s="101"/>
      <c r="C526" s="101"/>
      <c r="D526" s="101"/>
      <c r="E526" s="101"/>
      <c r="F526" s="101"/>
      <c r="G526" s="101"/>
      <c r="H526" s="101"/>
      <c r="I526" s="101"/>
      <c r="J526" s="101"/>
      <c r="K526" s="101"/>
      <c r="L526" s="101"/>
      <c r="M526" s="15"/>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pans="1:35" ht="15.75" hidden="1" customHeight="1" x14ac:dyDescent="0.25">
      <c r="A527" s="15"/>
      <c r="B527" s="101"/>
      <c r="C527" s="101"/>
      <c r="D527" s="101"/>
      <c r="E527" s="101"/>
      <c r="F527" s="101"/>
      <c r="G527" s="101"/>
      <c r="H527" s="101"/>
      <c r="I527" s="101"/>
      <c r="J527" s="101"/>
      <c r="K527" s="101"/>
      <c r="L527" s="101"/>
      <c r="M527" s="15"/>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pans="1:35" ht="15.75" hidden="1" customHeight="1" x14ac:dyDescent="0.25">
      <c r="A528" s="15"/>
      <c r="B528" s="101"/>
      <c r="C528" s="101"/>
      <c r="D528" s="101"/>
      <c r="E528" s="101"/>
      <c r="F528" s="101"/>
      <c r="G528" s="101"/>
      <c r="H528" s="101"/>
      <c r="I528" s="101"/>
      <c r="J528" s="101"/>
      <c r="K528" s="101"/>
      <c r="L528" s="101"/>
      <c r="M528" s="15"/>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pans="1:35" ht="15.75" hidden="1" customHeight="1" x14ac:dyDescent="0.25">
      <c r="A529" s="15"/>
      <c r="B529" s="101"/>
      <c r="C529" s="101"/>
      <c r="D529" s="101"/>
      <c r="E529" s="101"/>
      <c r="F529" s="101"/>
      <c r="G529" s="101"/>
      <c r="H529" s="101"/>
      <c r="I529" s="101"/>
      <c r="J529" s="101"/>
      <c r="K529" s="101"/>
      <c r="L529" s="101"/>
      <c r="M529" s="15"/>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pans="1:35" ht="15.75" hidden="1" customHeight="1" x14ac:dyDescent="0.25">
      <c r="A530" s="15"/>
      <c r="B530" s="101"/>
      <c r="C530" s="101"/>
      <c r="D530" s="101"/>
      <c r="E530" s="101"/>
      <c r="F530" s="101"/>
      <c r="G530" s="101"/>
      <c r="H530" s="101"/>
      <c r="I530" s="101"/>
      <c r="J530" s="101"/>
      <c r="K530" s="101"/>
      <c r="L530" s="101"/>
      <c r="M530" s="15"/>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pans="1:35" ht="15.75" hidden="1" customHeight="1" x14ac:dyDescent="0.25">
      <c r="A531" s="15"/>
      <c r="B531" s="101"/>
      <c r="C531" s="101"/>
      <c r="D531" s="101"/>
      <c r="E531" s="101"/>
      <c r="F531" s="101"/>
      <c r="G531" s="101"/>
      <c r="H531" s="101"/>
      <c r="I531" s="101"/>
      <c r="J531" s="101"/>
      <c r="K531" s="101"/>
      <c r="L531" s="101"/>
      <c r="M531" s="15"/>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pans="1:35" ht="15.75" hidden="1" customHeight="1" x14ac:dyDescent="0.25">
      <c r="A532" s="15"/>
      <c r="B532" s="101"/>
      <c r="C532" s="101"/>
      <c r="D532" s="101"/>
      <c r="E532" s="101"/>
      <c r="F532" s="101"/>
      <c r="G532" s="101"/>
      <c r="H532" s="101"/>
      <c r="I532" s="101"/>
      <c r="J532" s="101"/>
      <c r="K532" s="101"/>
      <c r="L532" s="101"/>
      <c r="M532" s="15"/>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pans="1:35" ht="15.75" hidden="1" customHeight="1" x14ac:dyDescent="0.25">
      <c r="A533" s="15"/>
      <c r="B533" s="101"/>
      <c r="C533" s="101"/>
      <c r="D533" s="101"/>
      <c r="E533" s="101"/>
      <c r="F533" s="101"/>
      <c r="G533" s="101"/>
      <c r="H533" s="101"/>
      <c r="I533" s="101"/>
      <c r="J533" s="101"/>
      <c r="K533" s="101"/>
      <c r="L533" s="101"/>
      <c r="M533" s="15"/>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pans="1:35" ht="15.75" hidden="1" customHeight="1" x14ac:dyDescent="0.25">
      <c r="A534" s="15"/>
      <c r="B534" s="101"/>
      <c r="C534" s="101"/>
      <c r="D534" s="101"/>
      <c r="E534" s="101"/>
      <c r="F534" s="101"/>
      <c r="G534" s="101"/>
      <c r="H534" s="101"/>
      <c r="I534" s="101"/>
      <c r="J534" s="101"/>
      <c r="K534" s="101"/>
      <c r="L534" s="101"/>
      <c r="M534" s="15"/>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pans="1:35" ht="15.75" hidden="1" customHeight="1" x14ac:dyDescent="0.25">
      <c r="A535" s="15"/>
      <c r="B535" s="101"/>
      <c r="C535" s="101"/>
      <c r="D535" s="101"/>
      <c r="E535" s="101"/>
      <c r="F535" s="101"/>
      <c r="G535" s="101"/>
      <c r="H535" s="101"/>
      <c r="I535" s="101"/>
      <c r="J535" s="101"/>
      <c r="K535" s="101"/>
      <c r="L535" s="101"/>
      <c r="M535" s="15"/>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pans="1:35" ht="15.75" hidden="1" customHeight="1" x14ac:dyDescent="0.25">
      <c r="A536" s="15"/>
      <c r="B536" s="101"/>
      <c r="C536" s="101"/>
      <c r="D536" s="101"/>
      <c r="E536" s="101"/>
      <c r="F536" s="101"/>
      <c r="G536" s="101"/>
      <c r="H536" s="101"/>
      <c r="I536" s="101"/>
      <c r="J536" s="101"/>
      <c r="K536" s="101"/>
      <c r="L536" s="101"/>
      <c r="M536" s="15"/>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pans="1:35" ht="15.75" hidden="1" customHeight="1" x14ac:dyDescent="0.25">
      <c r="A537" s="15"/>
      <c r="B537" s="101"/>
      <c r="C537" s="101"/>
      <c r="D537" s="101"/>
      <c r="E537" s="101"/>
      <c r="F537" s="101"/>
      <c r="G537" s="101"/>
      <c r="H537" s="101"/>
      <c r="I537" s="101"/>
      <c r="J537" s="101"/>
      <c r="K537" s="101"/>
      <c r="L537" s="101"/>
      <c r="M537" s="15"/>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pans="1:35" ht="15.75" hidden="1" customHeight="1" x14ac:dyDescent="0.25">
      <c r="A538" s="15"/>
      <c r="B538" s="101"/>
      <c r="C538" s="101"/>
      <c r="D538" s="101"/>
      <c r="E538" s="101"/>
      <c r="F538" s="101"/>
      <c r="G538" s="101"/>
      <c r="H538" s="101"/>
      <c r="I538" s="101"/>
      <c r="J538" s="101"/>
      <c r="K538" s="101"/>
      <c r="L538" s="101"/>
      <c r="M538" s="15"/>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pans="1:35" ht="15.75" hidden="1" customHeight="1" x14ac:dyDescent="0.25">
      <c r="A539" s="15"/>
      <c r="B539" s="101"/>
      <c r="C539" s="101"/>
      <c r="D539" s="101"/>
      <c r="E539" s="101"/>
      <c r="F539" s="101"/>
      <c r="G539" s="101"/>
      <c r="H539" s="101"/>
      <c r="I539" s="101"/>
      <c r="J539" s="101"/>
      <c r="K539" s="101"/>
      <c r="L539" s="101"/>
      <c r="M539" s="15"/>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pans="1:35" ht="15.75" hidden="1" customHeight="1" x14ac:dyDescent="0.25">
      <c r="A540" s="15"/>
      <c r="B540" s="101"/>
      <c r="C540" s="101"/>
      <c r="D540" s="101"/>
      <c r="E540" s="101"/>
      <c r="F540" s="101"/>
      <c r="G540" s="101"/>
      <c r="H540" s="101"/>
      <c r="I540" s="101"/>
      <c r="J540" s="101"/>
      <c r="K540" s="101"/>
      <c r="L540" s="101"/>
      <c r="M540" s="15"/>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pans="1:35" ht="15.75" hidden="1" customHeight="1" x14ac:dyDescent="0.25">
      <c r="A541" s="15"/>
      <c r="B541" s="101"/>
      <c r="C541" s="101"/>
      <c r="D541" s="101"/>
      <c r="E541" s="101"/>
      <c r="F541" s="101"/>
      <c r="G541" s="101"/>
      <c r="H541" s="101"/>
      <c r="I541" s="101"/>
      <c r="J541" s="101"/>
      <c r="K541" s="101"/>
      <c r="L541" s="101"/>
      <c r="M541" s="15"/>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pans="1:35" ht="15.75" hidden="1" customHeight="1" x14ac:dyDescent="0.25">
      <c r="A542" s="15"/>
      <c r="B542" s="101"/>
      <c r="C542" s="101"/>
      <c r="D542" s="101"/>
      <c r="E542" s="101"/>
      <c r="F542" s="101"/>
      <c r="G542" s="101"/>
      <c r="H542" s="101"/>
      <c r="I542" s="101"/>
      <c r="J542" s="101"/>
      <c r="K542" s="101"/>
      <c r="L542" s="101"/>
      <c r="M542" s="15"/>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pans="1:35" ht="15.75" hidden="1" customHeight="1" x14ac:dyDescent="0.25">
      <c r="A543" s="15"/>
      <c r="B543" s="101"/>
      <c r="C543" s="101"/>
      <c r="D543" s="101"/>
      <c r="E543" s="101"/>
      <c r="F543" s="101"/>
      <c r="G543" s="101"/>
      <c r="H543" s="101"/>
      <c r="I543" s="101"/>
      <c r="J543" s="101"/>
      <c r="K543" s="101"/>
      <c r="L543" s="101"/>
      <c r="M543" s="15"/>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pans="1:35" ht="15.75" hidden="1" customHeight="1" x14ac:dyDescent="0.25">
      <c r="A544" s="15"/>
      <c r="B544" s="101"/>
      <c r="C544" s="101"/>
      <c r="D544" s="101"/>
      <c r="E544" s="101"/>
      <c r="F544" s="101"/>
      <c r="G544" s="101"/>
      <c r="H544" s="101"/>
      <c r="I544" s="101"/>
      <c r="J544" s="101"/>
      <c r="K544" s="101"/>
      <c r="L544" s="101"/>
      <c r="M544" s="15"/>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pans="1:35" ht="15.75" hidden="1" customHeight="1" x14ac:dyDescent="0.25">
      <c r="A545" s="15"/>
      <c r="B545" s="101"/>
      <c r="C545" s="101"/>
      <c r="D545" s="101"/>
      <c r="E545" s="101"/>
      <c r="F545" s="101"/>
      <c r="G545" s="101"/>
      <c r="H545" s="101"/>
      <c r="I545" s="101"/>
      <c r="J545" s="101"/>
      <c r="K545" s="101"/>
      <c r="L545" s="101"/>
      <c r="M545" s="15"/>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pans="1:35" ht="15.75" hidden="1" customHeight="1" x14ac:dyDescent="0.25">
      <c r="A546" s="15"/>
      <c r="B546" s="101"/>
      <c r="C546" s="101"/>
      <c r="D546" s="101"/>
      <c r="E546" s="101"/>
      <c r="F546" s="101"/>
      <c r="G546" s="101"/>
      <c r="H546" s="101"/>
      <c r="I546" s="101"/>
      <c r="J546" s="101"/>
      <c r="K546" s="101"/>
      <c r="L546" s="101"/>
      <c r="M546" s="15"/>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pans="1:35" ht="15.75" hidden="1" customHeight="1" x14ac:dyDescent="0.25">
      <c r="A547" s="15"/>
      <c r="B547" s="101"/>
      <c r="C547" s="101"/>
      <c r="D547" s="101"/>
      <c r="E547" s="101"/>
      <c r="F547" s="101"/>
      <c r="G547" s="101"/>
      <c r="H547" s="101"/>
      <c r="I547" s="101"/>
      <c r="J547" s="101"/>
      <c r="K547" s="101"/>
      <c r="L547" s="101"/>
      <c r="M547" s="15"/>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pans="1:35" ht="15.75" hidden="1" customHeight="1" x14ac:dyDescent="0.25">
      <c r="A548" s="15"/>
      <c r="B548" s="101"/>
      <c r="C548" s="101"/>
      <c r="D548" s="101"/>
      <c r="E548" s="101"/>
      <c r="F548" s="101"/>
      <c r="G548" s="101"/>
      <c r="H548" s="101"/>
      <c r="I548" s="101"/>
      <c r="J548" s="101"/>
      <c r="K548" s="101"/>
      <c r="L548" s="101"/>
      <c r="M548" s="15"/>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pans="1:35" ht="15.75" hidden="1" customHeight="1" x14ac:dyDescent="0.25">
      <c r="A549" s="15"/>
      <c r="B549" s="101"/>
      <c r="C549" s="101"/>
      <c r="D549" s="101"/>
      <c r="E549" s="101"/>
      <c r="F549" s="101"/>
      <c r="G549" s="101"/>
      <c r="H549" s="101"/>
      <c r="I549" s="101"/>
      <c r="J549" s="101"/>
      <c r="K549" s="101"/>
      <c r="L549" s="101"/>
      <c r="M549" s="15"/>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pans="1:35" ht="15.75" hidden="1" customHeight="1" x14ac:dyDescent="0.25">
      <c r="A550" s="15"/>
      <c r="B550" s="101"/>
      <c r="C550" s="101"/>
      <c r="D550" s="101"/>
      <c r="E550" s="101"/>
      <c r="F550" s="101"/>
      <c r="G550" s="101"/>
      <c r="H550" s="101"/>
      <c r="I550" s="101"/>
      <c r="J550" s="101"/>
      <c r="K550" s="101"/>
      <c r="L550" s="101"/>
      <c r="M550" s="15"/>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pans="1:35" ht="15.75" hidden="1" customHeight="1" x14ac:dyDescent="0.25">
      <c r="A551" s="15"/>
      <c r="B551" s="101"/>
      <c r="C551" s="101"/>
      <c r="D551" s="101"/>
      <c r="E551" s="101"/>
      <c r="F551" s="101"/>
      <c r="G551" s="101"/>
      <c r="H551" s="101"/>
      <c r="I551" s="101"/>
      <c r="J551" s="101"/>
      <c r="K551" s="101"/>
      <c r="L551" s="101"/>
      <c r="M551" s="15"/>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pans="1:35" ht="15.75" hidden="1" customHeight="1" x14ac:dyDescent="0.25">
      <c r="A552" s="15"/>
      <c r="B552" s="101"/>
      <c r="C552" s="101"/>
      <c r="D552" s="101"/>
      <c r="E552" s="101"/>
      <c r="F552" s="101"/>
      <c r="G552" s="101"/>
      <c r="H552" s="101"/>
      <c r="I552" s="101"/>
      <c r="J552" s="101"/>
      <c r="K552" s="101"/>
      <c r="L552" s="101"/>
      <c r="M552" s="15"/>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pans="1:35" ht="15.75" hidden="1" customHeight="1" x14ac:dyDescent="0.25">
      <c r="A553" s="15"/>
      <c r="B553" s="101"/>
      <c r="C553" s="101"/>
      <c r="D553" s="101"/>
      <c r="E553" s="101"/>
      <c r="F553" s="101"/>
      <c r="G553" s="101"/>
      <c r="H553" s="101"/>
      <c r="I553" s="101"/>
      <c r="J553" s="101"/>
      <c r="K553" s="101"/>
      <c r="L553" s="101"/>
      <c r="M553" s="15"/>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pans="1:35" ht="15.75" hidden="1" customHeight="1" x14ac:dyDescent="0.25">
      <c r="A554" s="15"/>
      <c r="B554" s="101"/>
      <c r="C554" s="101"/>
      <c r="D554" s="101"/>
      <c r="E554" s="101"/>
      <c r="F554" s="101"/>
      <c r="G554" s="101"/>
      <c r="H554" s="101"/>
      <c r="I554" s="101"/>
      <c r="J554" s="101"/>
      <c r="K554" s="101"/>
      <c r="L554" s="101"/>
      <c r="M554" s="15"/>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pans="1:35" ht="15.75" hidden="1" customHeight="1" x14ac:dyDescent="0.25">
      <c r="A555" s="15"/>
      <c r="B555" s="101"/>
      <c r="C555" s="101"/>
      <c r="D555" s="101"/>
      <c r="E555" s="101"/>
      <c r="F555" s="101"/>
      <c r="G555" s="101"/>
      <c r="H555" s="101"/>
      <c r="I555" s="101"/>
      <c r="J555" s="101"/>
      <c r="K555" s="101"/>
      <c r="L555" s="101"/>
      <c r="M555" s="15"/>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pans="1:35" ht="15.75" hidden="1" customHeight="1" x14ac:dyDescent="0.25">
      <c r="A556" s="15"/>
      <c r="B556" s="101"/>
      <c r="C556" s="101"/>
      <c r="D556" s="101"/>
      <c r="E556" s="101"/>
      <c r="F556" s="101"/>
      <c r="G556" s="101"/>
      <c r="H556" s="101"/>
      <c r="I556" s="101"/>
      <c r="J556" s="101"/>
      <c r="K556" s="101"/>
      <c r="L556" s="101"/>
      <c r="M556" s="15"/>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pans="1:35" ht="15.75" hidden="1" customHeight="1" x14ac:dyDescent="0.25">
      <c r="A557" s="15"/>
      <c r="B557" s="101"/>
      <c r="C557" s="101"/>
      <c r="D557" s="101"/>
      <c r="E557" s="101"/>
      <c r="F557" s="101"/>
      <c r="G557" s="101"/>
      <c r="H557" s="101"/>
      <c r="I557" s="101"/>
      <c r="J557" s="101"/>
      <c r="K557" s="101"/>
      <c r="L557" s="101"/>
      <c r="M557" s="15"/>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pans="1:35" ht="15.75" hidden="1" customHeight="1" x14ac:dyDescent="0.25">
      <c r="A558" s="15"/>
      <c r="B558" s="101"/>
      <c r="C558" s="101"/>
      <c r="D558" s="101"/>
      <c r="E558" s="101"/>
      <c r="F558" s="101"/>
      <c r="G558" s="101"/>
      <c r="H558" s="101"/>
      <c r="I558" s="101"/>
      <c r="J558" s="101"/>
      <c r="K558" s="101"/>
      <c r="L558" s="101"/>
      <c r="M558" s="15"/>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pans="1:35" ht="15.75" hidden="1" customHeight="1" x14ac:dyDescent="0.25">
      <c r="A559" s="15"/>
      <c r="B559" s="101"/>
      <c r="C559" s="101"/>
      <c r="D559" s="101"/>
      <c r="E559" s="101"/>
      <c r="F559" s="101"/>
      <c r="G559" s="101"/>
      <c r="H559" s="101"/>
      <c r="I559" s="101"/>
      <c r="J559" s="101"/>
      <c r="K559" s="101"/>
      <c r="L559" s="101"/>
      <c r="M559" s="15"/>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pans="1:35" ht="15.75" hidden="1" customHeight="1" x14ac:dyDescent="0.25">
      <c r="A560" s="15"/>
      <c r="B560" s="101"/>
      <c r="C560" s="101"/>
      <c r="D560" s="101"/>
      <c r="E560" s="101"/>
      <c r="F560" s="101"/>
      <c r="G560" s="101"/>
      <c r="H560" s="101"/>
      <c r="I560" s="101"/>
      <c r="J560" s="101"/>
      <c r="K560" s="101"/>
      <c r="L560" s="101"/>
      <c r="M560" s="15"/>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pans="1:35" ht="15.75" hidden="1" customHeight="1" x14ac:dyDescent="0.25">
      <c r="A561" s="15"/>
      <c r="B561" s="101"/>
      <c r="C561" s="101"/>
      <c r="D561" s="101"/>
      <c r="E561" s="101"/>
      <c r="F561" s="101"/>
      <c r="G561" s="101"/>
      <c r="H561" s="101"/>
      <c r="I561" s="101"/>
      <c r="J561" s="101"/>
      <c r="K561" s="101"/>
      <c r="L561" s="101"/>
      <c r="M561" s="15"/>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pans="1:35" ht="15.75" hidden="1" customHeight="1" x14ac:dyDescent="0.25">
      <c r="A562" s="15"/>
      <c r="B562" s="101"/>
      <c r="C562" s="101"/>
      <c r="D562" s="101"/>
      <c r="E562" s="101"/>
      <c r="F562" s="101"/>
      <c r="G562" s="101"/>
      <c r="H562" s="101"/>
      <c r="I562" s="101"/>
      <c r="J562" s="101"/>
      <c r="K562" s="101"/>
      <c r="L562" s="101"/>
      <c r="M562" s="15"/>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pans="1:35" ht="15.75" hidden="1" customHeight="1" x14ac:dyDescent="0.25">
      <c r="A563" s="15"/>
      <c r="B563" s="101"/>
      <c r="C563" s="101"/>
      <c r="D563" s="101"/>
      <c r="E563" s="101"/>
      <c r="F563" s="101"/>
      <c r="G563" s="101"/>
      <c r="H563" s="101"/>
      <c r="I563" s="101"/>
      <c r="J563" s="101"/>
      <c r="K563" s="101"/>
      <c r="L563" s="101"/>
      <c r="M563" s="15"/>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pans="1:35" ht="15.75" hidden="1" customHeight="1" x14ac:dyDescent="0.25">
      <c r="A564" s="15"/>
      <c r="B564" s="101"/>
      <c r="C564" s="101"/>
      <c r="D564" s="101"/>
      <c r="E564" s="101"/>
      <c r="F564" s="101"/>
      <c r="G564" s="101"/>
      <c r="H564" s="101"/>
      <c r="I564" s="101"/>
      <c r="J564" s="101"/>
      <c r="K564" s="101"/>
      <c r="L564" s="101"/>
      <c r="M564" s="15"/>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pans="1:35" ht="15.75" hidden="1" customHeight="1" x14ac:dyDescent="0.25">
      <c r="A565" s="15"/>
      <c r="B565" s="101"/>
      <c r="C565" s="101"/>
      <c r="D565" s="101"/>
      <c r="E565" s="101"/>
      <c r="F565" s="101"/>
      <c r="G565" s="101"/>
      <c r="H565" s="101"/>
      <c r="I565" s="101"/>
      <c r="J565" s="101"/>
      <c r="K565" s="101"/>
      <c r="L565" s="101"/>
      <c r="M565" s="15"/>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pans="1:35" ht="15.75" hidden="1" customHeight="1" x14ac:dyDescent="0.25">
      <c r="A566" s="15"/>
      <c r="B566" s="101"/>
      <c r="C566" s="101"/>
      <c r="D566" s="101"/>
      <c r="E566" s="101"/>
      <c r="F566" s="101"/>
      <c r="G566" s="101"/>
      <c r="H566" s="101"/>
      <c r="I566" s="101"/>
      <c r="J566" s="101"/>
      <c r="K566" s="101"/>
      <c r="L566" s="101"/>
      <c r="M566" s="15"/>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pans="1:35" ht="15.75" hidden="1" customHeight="1" x14ac:dyDescent="0.25">
      <c r="A567" s="15"/>
      <c r="B567" s="101"/>
      <c r="C567" s="101"/>
      <c r="D567" s="101"/>
      <c r="E567" s="101"/>
      <c r="F567" s="101"/>
      <c r="G567" s="101"/>
      <c r="H567" s="101"/>
      <c r="I567" s="101"/>
      <c r="J567" s="101"/>
      <c r="K567" s="101"/>
      <c r="L567" s="101"/>
      <c r="M567" s="15"/>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pans="1:35" ht="15.75" hidden="1" customHeight="1" x14ac:dyDescent="0.25">
      <c r="A568" s="15"/>
      <c r="B568" s="101"/>
      <c r="C568" s="101"/>
      <c r="D568" s="101"/>
      <c r="E568" s="101"/>
      <c r="F568" s="101"/>
      <c r="G568" s="101"/>
      <c r="H568" s="101"/>
      <c r="I568" s="101"/>
      <c r="J568" s="101"/>
      <c r="K568" s="101"/>
      <c r="L568" s="101"/>
      <c r="M568" s="15"/>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pans="1:35" ht="15.75" hidden="1" customHeight="1" x14ac:dyDescent="0.25">
      <c r="A569" s="15"/>
      <c r="B569" s="101"/>
      <c r="C569" s="101"/>
      <c r="D569" s="101"/>
      <c r="E569" s="101"/>
      <c r="F569" s="101"/>
      <c r="G569" s="101"/>
      <c r="H569" s="101"/>
      <c r="I569" s="101"/>
      <c r="J569" s="101"/>
      <c r="K569" s="101"/>
      <c r="L569" s="101"/>
      <c r="M569" s="15"/>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pans="1:35" ht="15.75" hidden="1" customHeight="1" x14ac:dyDescent="0.25">
      <c r="A570" s="15"/>
      <c r="B570" s="101"/>
      <c r="C570" s="101"/>
      <c r="D570" s="101"/>
      <c r="E570" s="101"/>
      <c r="F570" s="101"/>
      <c r="G570" s="101"/>
      <c r="H570" s="101"/>
      <c r="I570" s="101"/>
      <c r="J570" s="101"/>
      <c r="K570" s="101"/>
      <c r="L570" s="101"/>
      <c r="M570" s="15"/>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pans="1:35" ht="15.75" hidden="1" customHeight="1" x14ac:dyDescent="0.25">
      <c r="A571" s="15"/>
      <c r="B571" s="101"/>
      <c r="C571" s="101"/>
      <c r="D571" s="101"/>
      <c r="E571" s="101"/>
      <c r="F571" s="101"/>
      <c r="G571" s="101"/>
      <c r="H571" s="101"/>
      <c r="I571" s="101"/>
      <c r="J571" s="101"/>
      <c r="K571" s="101"/>
      <c r="L571" s="101"/>
      <c r="M571" s="15"/>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pans="1:35" ht="15.75" hidden="1" customHeight="1" x14ac:dyDescent="0.25">
      <c r="A572" s="15"/>
      <c r="B572" s="101"/>
      <c r="C572" s="101"/>
      <c r="D572" s="101"/>
      <c r="E572" s="101"/>
      <c r="F572" s="101"/>
      <c r="G572" s="101"/>
      <c r="H572" s="101"/>
      <c r="I572" s="101"/>
      <c r="J572" s="101"/>
      <c r="K572" s="101"/>
      <c r="L572" s="101"/>
      <c r="M572" s="15"/>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pans="1:35" ht="15.75" hidden="1" customHeight="1" x14ac:dyDescent="0.25">
      <c r="A573" s="15"/>
      <c r="B573" s="101"/>
      <c r="C573" s="101"/>
      <c r="D573" s="101"/>
      <c r="E573" s="101"/>
      <c r="F573" s="101"/>
      <c r="G573" s="101"/>
      <c r="H573" s="101"/>
      <c r="I573" s="101"/>
      <c r="J573" s="101"/>
      <c r="K573" s="101"/>
      <c r="L573" s="101"/>
      <c r="M573" s="15"/>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pans="1:35" ht="15.75" hidden="1" customHeight="1" x14ac:dyDescent="0.25">
      <c r="A574" s="15"/>
      <c r="B574" s="101"/>
      <c r="C574" s="101"/>
      <c r="D574" s="101"/>
      <c r="E574" s="101"/>
      <c r="F574" s="101"/>
      <c r="G574" s="101"/>
      <c r="H574" s="101"/>
      <c r="I574" s="101"/>
      <c r="J574" s="101"/>
      <c r="K574" s="101"/>
      <c r="L574" s="101"/>
      <c r="M574" s="15"/>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pans="1:35" ht="15.75" hidden="1" customHeight="1" x14ac:dyDescent="0.25">
      <c r="A575" s="15"/>
      <c r="B575" s="101"/>
      <c r="C575" s="101"/>
      <c r="D575" s="101"/>
      <c r="E575" s="101"/>
      <c r="F575" s="101"/>
      <c r="G575" s="101"/>
      <c r="H575" s="101"/>
      <c r="I575" s="101"/>
      <c r="J575" s="101"/>
      <c r="K575" s="101"/>
      <c r="L575" s="101"/>
      <c r="M575" s="15"/>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pans="1:35" ht="15.75" hidden="1" customHeight="1" x14ac:dyDescent="0.25">
      <c r="A576" s="15"/>
      <c r="B576" s="101"/>
      <c r="C576" s="101"/>
      <c r="D576" s="101"/>
      <c r="E576" s="101"/>
      <c r="F576" s="101"/>
      <c r="G576" s="101"/>
      <c r="H576" s="101"/>
      <c r="I576" s="101"/>
      <c r="J576" s="101"/>
      <c r="K576" s="101"/>
      <c r="L576" s="101"/>
      <c r="M576" s="15"/>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pans="1:35" ht="15.75" hidden="1" customHeight="1" x14ac:dyDescent="0.25">
      <c r="A577" s="15"/>
      <c r="B577" s="101"/>
      <c r="C577" s="101"/>
      <c r="D577" s="101"/>
      <c r="E577" s="101"/>
      <c r="F577" s="101"/>
      <c r="G577" s="101"/>
      <c r="H577" s="101"/>
      <c r="I577" s="101"/>
      <c r="J577" s="101"/>
      <c r="K577" s="101"/>
      <c r="L577" s="101"/>
      <c r="M577" s="15"/>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pans="1:35" ht="15.75" hidden="1" customHeight="1" x14ac:dyDescent="0.25">
      <c r="A578" s="15"/>
      <c r="B578" s="101"/>
      <c r="C578" s="101"/>
      <c r="D578" s="101"/>
      <c r="E578" s="101"/>
      <c r="F578" s="101"/>
      <c r="G578" s="101"/>
      <c r="H578" s="101"/>
      <c r="I578" s="101"/>
      <c r="J578" s="101"/>
      <c r="K578" s="101"/>
      <c r="L578" s="101"/>
      <c r="M578" s="15"/>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pans="1:35" ht="15.75" hidden="1" customHeight="1" x14ac:dyDescent="0.25">
      <c r="A579" s="15"/>
      <c r="B579" s="101"/>
      <c r="C579" s="101"/>
      <c r="D579" s="101"/>
      <c r="E579" s="101"/>
      <c r="F579" s="101"/>
      <c r="G579" s="101"/>
      <c r="H579" s="101"/>
      <c r="I579" s="101"/>
      <c r="J579" s="101"/>
      <c r="K579" s="101"/>
      <c r="L579" s="101"/>
      <c r="M579" s="15"/>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pans="1:35" ht="15.75" hidden="1" customHeight="1" x14ac:dyDescent="0.25">
      <c r="A580" s="15"/>
      <c r="B580" s="101"/>
      <c r="C580" s="101"/>
      <c r="D580" s="101"/>
      <c r="E580" s="101"/>
      <c r="F580" s="101"/>
      <c r="G580" s="101"/>
      <c r="H580" s="101"/>
      <c r="I580" s="101"/>
      <c r="J580" s="101"/>
      <c r="K580" s="101"/>
      <c r="L580" s="101"/>
      <c r="M580" s="15"/>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pans="1:35" ht="15.75" hidden="1" customHeight="1" x14ac:dyDescent="0.25">
      <c r="A581" s="15"/>
      <c r="B581" s="101"/>
      <c r="C581" s="101"/>
      <c r="D581" s="101"/>
      <c r="E581" s="101"/>
      <c r="F581" s="101"/>
      <c r="G581" s="101"/>
      <c r="H581" s="101"/>
      <c r="I581" s="101"/>
      <c r="J581" s="101"/>
      <c r="K581" s="101"/>
      <c r="L581" s="101"/>
      <c r="M581" s="15"/>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pans="1:35" ht="15.75" hidden="1" customHeight="1" x14ac:dyDescent="0.25">
      <c r="A582" s="15"/>
      <c r="B582" s="101"/>
      <c r="C582" s="101"/>
      <c r="D582" s="101"/>
      <c r="E582" s="101"/>
      <c r="F582" s="101"/>
      <c r="G582" s="101"/>
      <c r="H582" s="101"/>
      <c r="I582" s="101"/>
      <c r="J582" s="101"/>
      <c r="K582" s="101"/>
      <c r="L582" s="101"/>
      <c r="M582" s="15"/>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pans="1:35" ht="15.75" hidden="1" customHeight="1" x14ac:dyDescent="0.25">
      <c r="A583" s="15"/>
      <c r="B583" s="101"/>
      <c r="C583" s="101"/>
      <c r="D583" s="101"/>
      <c r="E583" s="101"/>
      <c r="F583" s="101"/>
      <c r="G583" s="101"/>
      <c r="H583" s="101"/>
      <c r="I583" s="101"/>
      <c r="J583" s="101"/>
      <c r="K583" s="101"/>
      <c r="L583" s="101"/>
      <c r="M583" s="15"/>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pans="1:35" ht="15.75" hidden="1" customHeight="1" x14ac:dyDescent="0.25">
      <c r="A584" s="15"/>
      <c r="B584" s="101"/>
      <c r="C584" s="101"/>
      <c r="D584" s="101"/>
      <c r="E584" s="101"/>
      <c r="F584" s="101"/>
      <c r="G584" s="101"/>
      <c r="H584" s="101"/>
      <c r="I584" s="101"/>
      <c r="J584" s="101"/>
      <c r="K584" s="101"/>
      <c r="L584" s="101"/>
      <c r="M584" s="15"/>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pans="1:35" ht="15.75" hidden="1" customHeight="1" x14ac:dyDescent="0.25">
      <c r="A585" s="15"/>
      <c r="B585" s="101"/>
      <c r="C585" s="101"/>
      <c r="D585" s="101"/>
      <c r="E585" s="101"/>
      <c r="F585" s="101"/>
      <c r="G585" s="101"/>
      <c r="H585" s="101"/>
      <c r="I585" s="101"/>
      <c r="J585" s="101"/>
      <c r="K585" s="101"/>
      <c r="L585" s="101"/>
      <c r="M585" s="15"/>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pans="1:35" ht="15.75" hidden="1" customHeight="1" x14ac:dyDescent="0.25">
      <c r="A586" s="15"/>
      <c r="B586" s="101"/>
      <c r="C586" s="101"/>
      <c r="D586" s="101"/>
      <c r="E586" s="101"/>
      <c r="F586" s="101"/>
      <c r="G586" s="101"/>
      <c r="H586" s="101"/>
      <c r="I586" s="101"/>
      <c r="J586" s="101"/>
      <c r="K586" s="101"/>
      <c r="L586" s="101"/>
      <c r="M586" s="15"/>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pans="1:35" ht="15.75" hidden="1" customHeight="1" x14ac:dyDescent="0.25">
      <c r="A587" s="15"/>
      <c r="B587" s="101"/>
      <c r="C587" s="101"/>
      <c r="D587" s="101"/>
      <c r="E587" s="101"/>
      <c r="F587" s="101"/>
      <c r="G587" s="101"/>
      <c r="H587" s="101"/>
      <c r="I587" s="101"/>
      <c r="J587" s="101"/>
      <c r="K587" s="101"/>
      <c r="L587" s="101"/>
      <c r="M587" s="15"/>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pans="1:35" ht="15.75" hidden="1" customHeight="1" x14ac:dyDescent="0.25">
      <c r="A588" s="15"/>
      <c r="B588" s="101"/>
      <c r="C588" s="101"/>
      <c r="D588" s="101"/>
      <c r="E588" s="101"/>
      <c r="F588" s="101"/>
      <c r="G588" s="101"/>
      <c r="H588" s="101"/>
      <c r="I588" s="101"/>
      <c r="J588" s="101"/>
      <c r="K588" s="101"/>
      <c r="L588" s="101"/>
      <c r="M588" s="15"/>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pans="1:35" ht="15.75" hidden="1" customHeight="1" x14ac:dyDescent="0.25">
      <c r="A589" s="15"/>
      <c r="B589" s="101"/>
      <c r="C589" s="101"/>
      <c r="D589" s="101"/>
      <c r="E589" s="101"/>
      <c r="F589" s="101"/>
      <c r="G589" s="101"/>
      <c r="H589" s="101"/>
      <c r="I589" s="101"/>
      <c r="J589" s="101"/>
      <c r="K589" s="101"/>
      <c r="L589" s="101"/>
      <c r="M589" s="15"/>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pans="1:35" ht="15.75" hidden="1" customHeight="1" x14ac:dyDescent="0.25">
      <c r="A590" s="15"/>
      <c r="B590" s="101"/>
      <c r="C590" s="101"/>
      <c r="D590" s="101"/>
      <c r="E590" s="101"/>
      <c r="F590" s="101"/>
      <c r="G590" s="101"/>
      <c r="H590" s="101"/>
      <c r="I590" s="101"/>
      <c r="J590" s="101"/>
      <c r="K590" s="101"/>
      <c r="L590" s="101"/>
      <c r="M590" s="15"/>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pans="1:35" ht="15.75" hidden="1" customHeight="1" x14ac:dyDescent="0.25">
      <c r="A591" s="15"/>
      <c r="B591" s="101"/>
      <c r="C591" s="101"/>
      <c r="D591" s="101"/>
      <c r="E591" s="101"/>
      <c r="F591" s="101"/>
      <c r="G591" s="101"/>
      <c r="H591" s="101"/>
      <c r="I591" s="101"/>
      <c r="J591" s="101"/>
      <c r="K591" s="101"/>
      <c r="L591" s="101"/>
      <c r="M591" s="15"/>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pans="1:35" ht="15.75" hidden="1" customHeight="1" x14ac:dyDescent="0.25">
      <c r="A592" s="15"/>
      <c r="B592" s="101"/>
      <c r="C592" s="101"/>
      <c r="D592" s="101"/>
      <c r="E592" s="101"/>
      <c r="F592" s="101"/>
      <c r="G592" s="101"/>
      <c r="H592" s="101"/>
      <c r="I592" s="101"/>
      <c r="J592" s="101"/>
      <c r="K592" s="101"/>
      <c r="L592" s="101"/>
      <c r="M592" s="15"/>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pans="1:35" ht="15.75" hidden="1" customHeight="1" x14ac:dyDescent="0.25">
      <c r="A593" s="15"/>
      <c r="B593" s="101"/>
      <c r="C593" s="101"/>
      <c r="D593" s="101"/>
      <c r="E593" s="101"/>
      <c r="F593" s="101"/>
      <c r="G593" s="101"/>
      <c r="H593" s="101"/>
      <c r="I593" s="101"/>
      <c r="J593" s="101"/>
      <c r="K593" s="101"/>
      <c r="L593" s="101"/>
      <c r="M593" s="15"/>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pans="1:35" ht="15.75" hidden="1" customHeight="1" x14ac:dyDescent="0.25">
      <c r="A594" s="15"/>
      <c r="B594" s="101"/>
      <c r="C594" s="101"/>
      <c r="D594" s="101"/>
      <c r="E594" s="101"/>
      <c r="F594" s="101"/>
      <c r="G594" s="101"/>
      <c r="H594" s="101"/>
      <c r="I594" s="101"/>
      <c r="J594" s="101"/>
      <c r="K594" s="101"/>
      <c r="L594" s="101"/>
      <c r="M594" s="15"/>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pans="1:35" ht="15.75" hidden="1" customHeight="1" x14ac:dyDescent="0.25">
      <c r="A595" s="15"/>
      <c r="B595" s="101"/>
      <c r="C595" s="101"/>
      <c r="D595" s="101"/>
      <c r="E595" s="101"/>
      <c r="F595" s="101"/>
      <c r="G595" s="101"/>
      <c r="H595" s="101"/>
      <c r="I595" s="101"/>
      <c r="J595" s="101"/>
      <c r="K595" s="101"/>
      <c r="L595" s="101"/>
      <c r="M595" s="15"/>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pans="1:35" ht="15.75" hidden="1" customHeight="1" x14ac:dyDescent="0.25">
      <c r="A596" s="15"/>
      <c r="B596" s="101"/>
      <c r="C596" s="101"/>
      <c r="D596" s="101"/>
      <c r="E596" s="101"/>
      <c r="F596" s="101"/>
      <c r="G596" s="101"/>
      <c r="H596" s="101"/>
      <c r="I596" s="101"/>
      <c r="J596" s="101"/>
      <c r="K596" s="101"/>
      <c r="L596" s="101"/>
      <c r="M596" s="15"/>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pans="1:35" ht="15.75" hidden="1" customHeight="1" x14ac:dyDescent="0.25">
      <c r="A597" s="15"/>
      <c r="B597" s="101"/>
      <c r="C597" s="101"/>
      <c r="D597" s="101"/>
      <c r="E597" s="101"/>
      <c r="F597" s="101"/>
      <c r="G597" s="101"/>
      <c r="H597" s="101"/>
      <c r="I597" s="101"/>
      <c r="J597" s="101"/>
      <c r="K597" s="101"/>
      <c r="L597" s="101"/>
      <c r="M597" s="15"/>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pans="1:35" ht="15.75" hidden="1" customHeight="1" x14ac:dyDescent="0.25">
      <c r="A598" s="15"/>
      <c r="B598" s="101"/>
      <c r="C598" s="101"/>
      <c r="D598" s="101"/>
      <c r="E598" s="101"/>
      <c r="F598" s="101"/>
      <c r="G598" s="101"/>
      <c r="H598" s="101"/>
      <c r="I598" s="101"/>
      <c r="J598" s="101"/>
      <c r="K598" s="101"/>
      <c r="L598" s="101"/>
      <c r="M598" s="15"/>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pans="1:35" ht="15.75" hidden="1" customHeight="1" x14ac:dyDescent="0.25">
      <c r="A599" s="15"/>
      <c r="B599" s="101"/>
      <c r="C599" s="101"/>
      <c r="D599" s="101"/>
      <c r="E599" s="101"/>
      <c r="F599" s="101"/>
      <c r="G599" s="101"/>
      <c r="H599" s="101"/>
      <c r="I599" s="101"/>
      <c r="J599" s="101"/>
      <c r="K599" s="101"/>
      <c r="L599" s="101"/>
      <c r="M599" s="15"/>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pans="1:35" ht="15.75" hidden="1" customHeight="1" x14ac:dyDescent="0.25">
      <c r="A600" s="15"/>
      <c r="B600" s="101"/>
      <c r="C600" s="101"/>
      <c r="D600" s="101"/>
      <c r="E600" s="101"/>
      <c r="F600" s="101"/>
      <c r="G600" s="101"/>
      <c r="H600" s="101"/>
      <c r="I600" s="101"/>
      <c r="J600" s="101"/>
      <c r="K600" s="101"/>
      <c r="L600" s="101"/>
      <c r="M600" s="15"/>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pans="1:35" ht="15.75" hidden="1" customHeight="1" x14ac:dyDescent="0.25">
      <c r="A601" s="15"/>
      <c r="B601" s="101"/>
      <c r="C601" s="101"/>
      <c r="D601" s="101"/>
      <c r="E601" s="101"/>
      <c r="F601" s="101"/>
      <c r="G601" s="101"/>
      <c r="H601" s="101"/>
      <c r="I601" s="101"/>
      <c r="J601" s="101"/>
      <c r="K601" s="101"/>
      <c r="L601" s="101"/>
      <c r="M601" s="15"/>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pans="1:35" ht="15.75" hidden="1" customHeight="1" x14ac:dyDescent="0.25">
      <c r="A602" s="15"/>
      <c r="B602" s="101"/>
      <c r="C602" s="101"/>
      <c r="D602" s="101"/>
      <c r="E602" s="101"/>
      <c r="F602" s="101"/>
      <c r="G602" s="101"/>
      <c r="H602" s="101"/>
      <c r="I602" s="101"/>
      <c r="J602" s="101"/>
      <c r="K602" s="101"/>
      <c r="L602" s="101"/>
      <c r="M602" s="15"/>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pans="1:35" ht="15.75" hidden="1" customHeight="1" x14ac:dyDescent="0.25">
      <c r="A603" s="15"/>
      <c r="B603" s="101"/>
      <c r="C603" s="101"/>
      <c r="D603" s="101"/>
      <c r="E603" s="101"/>
      <c r="F603" s="101"/>
      <c r="G603" s="101"/>
      <c r="H603" s="101"/>
      <c r="I603" s="101"/>
      <c r="J603" s="101"/>
      <c r="K603" s="101"/>
      <c r="L603" s="101"/>
      <c r="M603" s="15"/>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pans="1:35" ht="15.75" hidden="1" customHeight="1" x14ac:dyDescent="0.25">
      <c r="A604" s="15"/>
      <c r="B604" s="101"/>
      <c r="C604" s="101"/>
      <c r="D604" s="101"/>
      <c r="E604" s="101"/>
      <c r="F604" s="101"/>
      <c r="G604" s="101"/>
      <c r="H604" s="101"/>
      <c r="I604" s="101"/>
      <c r="J604" s="101"/>
      <c r="K604" s="101"/>
      <c r="L604" s="101"/>
      <c r="M604" s="15"/>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pans="1:35" ht="15.75" hidden="1" customHeight="1" x14ac:dyDescent="0.25">
      <c r="A605" s="15"/>
      <c r="B605" s="101"/>
      <c r="C605" s="101"/>
      <c r="D605" s="101"/>
      <c r="E605" s="101"/>
      <c r="F605" s="101"/>
      <c r="G605" s="101"/>
      <c r="H605" s="101"/>
      <c r="I605" s="101"/>
      <c r="J605" s="101"/>
      <c r="K605" s="101"/>
      <c r="L605" s="101"/>
      <c r="M605" s="15"/>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pans="1:35" ht="15.75" hidden="1" customHeight="1" x14ac:dyDescent="0.25">
      <c r="A606" s="15"/>
      <c r="B606" s="101"/>
      <c r="C606" s="101"/>
      <c r="D606" s="101"/>
      <c r="E606" s="101"/>
      <c r="F606" s="101"/>
      <c r="G606" s="101"/>
      <c r="H606" s="101"/>
      <c r="I606" s="101"/>
      <c r="J606" s="101"/>
      <c r="K606" s="101"/>
      <c r="L606" s="101"/>
      <c r="M606" s="15"/>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pans="1:35" ht="15.75" hidden="1" customHeight="1" x14ac:dyDescent="0.25">
      <c r="A607" s="15"/>
      <c r="B607" s="101"/>
      <c r="C607" s="101"/>
      <c r="D607" s="101"/>
      <c r="E607" s="101"/>
      <c r="F607" s="101"/>
      <c r="G607" s="101"/>
      <c r="H607" s="101"/>
      <c r="I607" s="101"/>
      <c r="J607" s="101"/>
      <c r="K607" s="101"/>
      <c r="L607" s="101"/>
      <c r="M607" s="15"/>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pans="1:35" ht="15.75" hidden="1" customHeight="1" x14ac:dyDescent="0.25">
      <c r="A608" s="15"/>
      <c r="B608" s="101"/>
      <c r="C608" s="101"/>
      <c r="D608" s="101"/>
      <c r="E608" s="101"/>
      <c r="F608" s="101"/>
      <c r="G608" s="101"/>
      <c r="H608" s="101"/>
      <c r="I608" s="101"/>
      <c r="J608" s="101"/>
      <c r="K608" s="101"/>
      <c r="L608" s="101"/>
      <c r="M608" s="15"/>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pans="1:35" ht="15.75" hidden="1" customHeight="1" x14ac:dyDescent="0.25">
      <c r="A609" s="15"/>
      <c r="B609" s="101"/>
      <c r="C609" s="101"/>
      <c r="D609" s="101"/>
      <c r="E609" s="101"/>
      <c r="F609" s="101"/>
      <c r="G609" s="101"/>
      <c r="H609" s="101"/>
      <c r="I609" s="101"/>
      <c r="J609" s="101"/>
      <c r="K609" s="101"/>
      <c r="L609" s="101"/>
      <c r="M609" s="15"/>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pans="1:35" ht="15.75" hidden="1" customHeight="1" x14ac:dyDescent="0.25">
      <c r="A610" s="15"/>
      <c r="B610" s="101"/>
      <c r="C610" s="101"/>
      <c r="D610" s="101"/>
      <c r="E610" s="101"/>
      <c r="F610" s="101"/>
      <c r="G610" s="101"/>
      <c r="H610" s="101"/>
      <c r="I610" s="101"/>
      <c r="J610" s="101"/>
      <c r="K610" s="101"/>
      <c r="L610" s="101"/>
      <c r="M610" s="15"/>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pans="1:35" ht="15.75" hidden="1" customHeight="1" x14ac:dyDescent="0.25">
      <c r="A611" s="15"/>
      <c r="B611" s="101"/>
      <c r="C611" s="101"/>
      <c r="D611" s="101"/>
      <c r="E611" s="101"/>
      <c r="F611" s="101"/>
      <c r="G611" s="101"/>
      <c r="H611" s="101"/>
      <c r="I611" s="101"/>
      <c r="J611" s="101"/>
      <c r="K611" s="101"/>
      <c r="L611" s="101"/>
      <c r="M611" s="15"/>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pans="1:35" ht="15.75" hidden="1" customHeight="1" x14ac:dyDescent="0.25">
      <c r="A612" s="15"/>
      <c r="B612" s="101"/>
      <c r="C612" s="101"/>
      <c r="D612" s="101"/>
      <c r="E612" s="101"/>
      <c r="F612" s="101"/>
      <c r="G612" s="101"/>
      <c r="H612" s="101"/>
      <c r="I612" s="101"/>
      <c r="J612" s="101"/>
      <c r="K612" s="101"/>
      <c r="L612" s="101"/>
      <c r="M612" s="15"/>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pans="1:35" ht="15.75" hidden="1" customHeight="1" x14ac:dyDescent="0.25">
      <c r="A613" s="15"/>
      <c r="B613" s="101"/>
      <c r="C613" s="101"/>
      <c r="D613" s="101"/>
      <c r="E613" s="101"/>
      <c r="F613" s="101"/>
      <c r="G613" s="101"/>
      <c r="H613" s="101"/>
      <c r="I613" s="101"/>
      <c r="J613" s="101"/>
      <c r="K613" s="101"/>
      <c r="L613" s="101"/>
      <c r="M613" s="15"/>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pans="1:35" ht="15.75" hidden="1" customHeight="1" x14ac:dyDescent="0.25">
      <c r="A614" s="15"/>
      <c r="B614" s="101"/>
      <c r="C614" s="101"/>
      <c r="D614" s="101"/>
      <c r="E614" s="101"/>
      <c r="F614" s="101"/>
      <c r="G614" s="101"/>
      <c r="H614" s="101"/>
      <c r="I614" s="101"/>
      <c r="J614" s="101"/>
      <c r="K614" s="101"/>
      <c r="L614" s="101"/>
      <c r="M614" s="15"/>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pans="1:35" ht="15.75" hidden="1" customHeight="1" x14ac:dyDescent="0.25">
      <c r="A615" s="15"/>
      <c r="B615" s="101"/>
      <c r="C615" s="101"/>
      <c r="D615" s="101"/>
      <c r="E615" s="101"/>
      <c r="F615" s="101"/>
      <c r="G615" s="101"/>
      <c r="H615" s="101"/>
      <c r="I615" s="101"/>
      <c r="J615" s="101"/>
      <c r="K615" s="101"/>
      <c r="L615" s="101"/>
      <c r="M615" s="15"/>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pans="1:35" ht="15.75" hidden="1" customHeight="1" x14ac:dyDescent="0.25">
      <c r="A616" s="15"/>
      <c r="B616" s="101"/>
      <c r="C616" s="101"/>
      <c r="D616" s="101"/>
      <c r="E616" s="101"/>
      <c r="F616" s="101"/>
      <c r="G616" s="101"/>
      <c r="H616" s="101"/>
      <c r="I616" s="101"/>
      <c r="J616" s="101"/>
      <c r="K616" s="101"/>
      <c r="L616" s="101"/>
      <c r="M616" s="15"/>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pans="1:35" ht="15.75" hidden="1" customHeight="1" x14ac:dyDescent="0.25">
      <c r="A617" s="15"/>
      <c r="B617" s="101"/>
      <c r="C617" s="101"/>
      <c r="D617" s="101"/>
      <c r="E617" s="101"/>
      <c r="F617" s="101"/>
      <c r="G617" s="101"/>
      <c r="H617" s="101"/>
      <c r="I617" s="101"/>
      <c r="J617" s="101"/>
      <c r="K617" s="101"/>
      <c r="L617" s="101"/>
      <c r="M617" s="15"/>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pans="1:35" ht="15.75" hidden="1" customHeight="1" x14ac:dyDescent="0.25">
      <c r="A618" s="15"/>
      <c r="B618" s="101"/>
      <c r="C618" s="101"/>
      <c r="D618" s="101"/>
      <c r="E618" s="101"/>
      <c r="F618" s="101"/>
      <c r="G618" s="101"/>
      <c r="H618" s="101"/>
      <c r="I618" s="101"/>
      <c r="J618" s="101"/>
      <c r="K618" s="101"/>
      <c r="L618" s="101"/>
      <c r="M618" s="15"/>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pans="1:35" ht="15.75" hidden="1" customHeight="1" x14ac:dyDescent="0.25">
      <c r="A619" s="15"/>
      <c r="B619" s="101"/>
      <c r="C619" s="101"/>
      <c r="D619" s="101"/>
      <c r="E619" s="101"/>
      <c r="F619" s="101"/>
      <c r="G619" s="101"/>
      <c r="H619" s="101"/>
      <c r="I619" s="101"/>
      <c r="J619" s="101"/>
      <c r="K619" s="101"/>
      <c r="L619" s="101"/>
      <c r="M619" s="15"/>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pans="1:35" ht="15.75" hidden="1" customHeight="1" x14ac:dyDescent="0.25">
      <c r="A620" s="15"/>
      <c r="B620" s="101"/>
      <c r="C620" s="101"/>
      <c r="D620" s="101"/>
      <c r="E620" s="101"/>
      <c r="F620" s="101"/>
      <c r="G620" s="101"/>
      <c r="H620" s="101"/>
      <c r="I620" s="101"/>
      <c r="J620" s="101"/>
      <c r="K620" s="101"/>
      <c r="L620" s="101"/>
      <c r="M620" s="15"/>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pans="1:35" ht="15.75" hidden="1" customHeight="1" x14ac:dyDescent="0.25">
      <c r="A621" s="15"/>
      <c r="B621" s="101"/>
      <c r="C621" s="101"/>
      <c r="D621" s="101"/>
      <c r="E621" s="101"/>
      <c r="F621" s="101"/>
      <c r="G621" s="101"/>
      <c r="H621" s="101"/>
      <c r="I621" s="101"/>
      <c r="J621" s="101"/>
      <c r="K621" s="101"/>
      <c r="L621" s="101"/>
      <c r="M621" s="15"/>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pans="1:35" ht="15.75" hidden="1" customHeight="1" x14ac:dyDescent="0.25">
      <c r="A622" s="15"/>
      <c r="B622" s="101"/>
      <c r="C622" s="101"/>
      <c r="D622" s="101"/>
      <c r="E622" s="101"/>
      <c r="F622" s="101"/>
      <c r="G622" s="101"/>
      <c r="H622" s="101"/>
      <c r="I622" s="101"/>
      <c r="J622" s="101"/>
      <c r="K622" s="101"/>
      <c r="L622" s="101"/>
      <c r="M622" s="15"/>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pans="1:35" ht="15.75" hidden="1" customHeight="1" x14ac:dyDescent="0.25">
      <c r="A623" s="15"/>
      <c r="B623" s="101"/>
      <c r="C623" s="101"/>
      <c r="D623" s="101"/>
      <c r="E623" s="101"/>
      <c r="F623" s="101"/>
      <c r="G623" s="101"/>
      <c r="H623" s="101"/>
      <c r="I623" s="101"/>
      <c r="J623" s="101"/>
      <c r="K623" s="101"/>
      <c r="L623" s="101"/>
      <c r="M623" s="15"/>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pans="1:35" ht="15.75" hidden="1" customHeight="1" x14ac:dyDescent="0.25">
      <c r="A624" s="15"/>
      <c r="B624" s="101"/>
      <c r="C624" s="101"/>
      <c r="D624" s="101"/>
      <c r="E624" s="101"/>
      <c r="F624" s="101"/>
      <c r="G624" s="101"/>
      <c r="H624" s="101"/>
      <c r="I624" s="101"/>
      <c r="J624" s="101"/>
      <c r="K624" s="101"/>
      <c r="L624" s="101"/>
      <c r="M624" s="15"/>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pans="1:35" ht="15.75" hidden="1" customHeight="1" x14ac:dyDescent="0.25">
      <c r="A625" s="15"/>
      <c r="B625" s="101"/>
      <c r="C625" s="101"/>
      <c r="D625" s="101"/>
      <c r="E625" s="101"/>
      <c r="F625" s="101"/>
      <c r="G625" s="101"/>
      <c r="H625" s="101"/>
      <c r="I625" s="101"/>
      <c r="J625" s="101"/>
      <c r="K625" s="101"/>
      <c r="L625" s="101"/>
      <c r="M625" s="15"/>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pans="1:35" ht="15.75" hidden="1" customHeight="1" x14ac:dyDescent="0.25">
      <c r="A626" s="15"/>
      <c r="B626" s="101"/>
      <c r="C626" s="101"/>
      <c r="D626" s="101"/>
      <c r="E626" s="101"/>
      <c r="F626" s="101"/>
      <c r="G626" s="101"/>
      <c r="H626" s="101"/>
      <c r="I626" s="101"/>
      <c r="J626" s="101"/>
      <c r="K626" s="101"/>
      <c r="L626" s="101"/>
      <c r="M626" s="15"/>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pans="1:35" ht="15.75" hidden="1" customHeight="1" x14ac:dyDescent="0.25">
      <c r="A627" s="15"/>
      <c r="B627" s="101"/>
      <c r="C627" s="101"/>
      <c r="D627" s="101"/>
      <c r="E627" s="101"/>
      <c r="F627" s="101"/>
      <c r="G627" s="101"/>
      <c r="H627" s="101"/>
      <c r="I627" s="101"/>
      <c r="J627" s="101"/>
      <c r="K627" s="101"/>
      <c r="L627" s="101"/>
      <c r="M627" s="15"/>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pans="1:35" ht="15.75" hidden="1" customHeight="1" x14ac:dyDescent="0.25">
      <c r="A628" s="15"/>
      <c r="B628" s="101"/>
      <c r="C628" s="101"/>
      <c r="D628" s="101"/>
      <c r="E628" s="101"/>
      <c r="F628" s="101"/>
      <c r="G628" s="101"/>
      <c r="H628" s="101"/>
      <c r="I628" s="101"/>
      <c r="J628" s="101"/>
      <c r="K628" s="101"/>
      <c r="L628" s="101"/>
      <c r="M628" s="15"/>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pans="1:35" ht="15.75" hidden="1" customHeight="1" x14ac:dyDescent="0.25">
      <c r="A629" s="15"/>
      <c r="B629" s="101"/>
      <c r="C629" s="101"/>
      <c r="D629" s="101"/>
      <c r="E629" s="101"/>
      <c r="F629" s="101"/>
      <c r="G629" s="101"/>
      <c r="H629" s="101"/>
      <c r="I629" s="101"/>
      <c r="J629" s="101"/>
      <c r="K629" s="101"/>
      <c r="L629" s="101"/>
      <c r="M629" s="15"/>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pans="1:35" ht="15.75" hidden="1" customHeight="1" x14ac:dyDescent="0.25">
      <c r="A630" s="15"/>
      <c r="B630" s="101"/>
      <c r="C630" s="101"/>
      <c r="D630" s="101"/>
      <c r="E630" s="101"/>
      <c r="F630" s="101"/>
      <c r="G630" s="101"/>
      <c r="H630" s="101"/>
      <c r="I630" s="101"/>
      <c r="J630" s="101"/>
      <c r="K630" s="101"/>
      <c r="L630" s="101"/>
      <c r="M630" s="15"/>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pans="1:35" ht="15.75" hidden="1" customHeight="1" x14ac:dyDescent="0.25">
      <c r="A631" s="15"/>
      <c r="B631" s="101"/>
      <c r="C631" s="101"/>
      <c r="D631" s="101"/>
      <c r="E631" s="101"/>
      <c r="F631" s="101"/>
      <c r="G631" s="101"/>
      <c r="H631" s="101"/>
      <c r="I631" s="101"/>
      <c r="J631" s="101"/>
      <c r="K631" s="101"/>
      <c r="L631" s="101"/>
      <c r="M631" s="15"/>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pans="1:35" ht="15.75" hidden="1" customHeight="1" x14ac:dyDescent="0.25">
      <c r="A632" s="15"/>
      <c r="B632" s="101"/>
      <c r="C632" s="101"/>
      <c r="D632" s="101"/>
      <c r="E632" s="101"/>
      <c r="F632" s="101"/>
      <c r="G632" s="101"/>
      <c r="H632" s="101"/>
      <c r="I632" s="101"/>
      <c r="J632" s="101"/>
      <c r="K632" s="101"/>
      <c r="L632" s="101"/>
      <c r="M632" s="15"/>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pans="1:35" ht="15.75" hidden="1" customHeight="1" x14ac:dyDescent="0.25">
      <c r="A633" s="15"/>
      <c r="B633" s="101"/>
      <c r="C633" s="101"/>
      <c r="D633" s="101"/>
      <c r="E633" s="101"/>
      <c r="F633" s="101"/>
      <c r="G633" s="101"/>
      <c r="H633" s="101"/>
      <c r="I633" s="101"/>
      <c r="J633" s="101"/>
      <c r="K633" s="101"/>
      <c r="L633" s="101"/>
      <c r="M633" s="15"/>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pans="1:35" ht="15.75" hidden="1" customHeight="1" x14ac:dyDescent="0.25">
      <c r="A634" s="15"/>
      <c r="B634" s="101"/>
      <c r="C634" s="101"/>
      <c r="D634" s="101"/>
      <c r="E634" s="101"/>
      <c r="F634" s="101"/>
      <c r="G634" s="101"/>
      <c r="H634" s="101"/>
      <c r="I634" s="101"/>
      <c r="J634" s="101"/>
      <c r="K634" s="101"/>
      <c r="L634" s="101"/>
      <c r="M634" s="15"/>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pans="1:35" ht="15.75" hidden="1" customHeight="1" x14ac:dyDescent="0.25">
      <c r="A635" s="15"/>
      <c r="B635" s="101"/>
      <c r="C635" s="101"/>
      <c r="D635" s="101"/>
      <c r="E635" s="101"/>
      <c r="F635" s="101"/>
      <c r="G635" s="101"/>
      <c r="H635" s="101"/>
      <c r="I635" s="101"/>
      <c r="J635" s="101"/>
      <c r="K635" s="101"/>
      <c r="L635" s="101"/>
      <c r="M635" s="15"/>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pans="1:35" ht="15.75" hidden="1" customHeight="1" x14ac:dyDescent="0.25">
      <c r="A636" s="15"/>
      <c r="B636" s="101"/>
      <c r="C636" s="101"/>
      <c r="D636" s="101"/>
      <c r="E636" s="101"/>
      <c r="F636" s="101"/>
      <c r="G636" s="101"/>
      <c r="H636" s="101"/>
      <c r="I636" s="101"/>
      <c r="J636" s="101"/>
      <c r="K636" s="101"/>
      <c r="L636" s="101"/>
      <c r="M636" s="15"/>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pans="1:35" ht="15.75" hidden="1" customHeight="1" x14ac:dyDescent="0.25">
      <c r="A637" s="15"/>
      <c r="B637" s="101"/>
      <c r="C637" s="101"/>
      <c r="D637" s="101"/>
      <c r="E637" s="101"/>
      <c r="F637" s="101"/>
      <c r="G637" s="101"/>
      <c r="H637" s="101"/>
      <c r="I637" s="101"/>
      <c r="J637" s="101"/>
      <c r="K637" s="101"/>
      <c r="L637" s="101"/>
      <c r="M637" s="15"/>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pans="1:35" ht="15.75" hidden="1" customHeight="1" x14ac:dyDescent="0.25">
      <c r="A638" s="15"/>
      <c r="B638" s="101"/>
      <c r="C638" s="101"/>
      <c r="D638" s="101"/>
      <c r="E638" s="101"/>
      <c r="F638" s="101"/>
      <c r="G638" s="101"/>
      <c r="H638" s="101"/>
      <c r="I638" s="101"/>
      <c r="J638" s="101"/>
      <c r="K638" s="101"/>
      <c r="L638" s="101"/>
      <c r="M638" s="15"/>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pans="1:35" ht="15.75" hidden="1" customHeight="1" x14ac:dyDescent="0.25">
      <c r="A639" s="15"/>
      <c r="B639" s="101"/>
      <c r="C639" s="101"/>
      <c r="D639" s="101"/>
      <c r="E639" s="101"/>
      <c r="F639" s="101"/>
      <c r="G639" s="101"/>
      <c r="H639" s="101"/>
      <c r="I639" s="101"/>
      <c r="J639" s="101"/>
      <c r="K639" s="101"/>
      <c r="L639" s="101"/>
      <c r="M639" s="15"/>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pans="1:35" ht="15.75" hidden="1" customHeight="1" x14ac:dyDescent="0.25">
      <c r="A640" s="15"/>
      <c r="B640" s="101"/>
      <c r="C640" s="101"/>
      <c r="D640" s="101"/>
      <c r="E640" s="101"/>
      <c r="F640" s="101"/>
      <c r="G640" s="101"/>
      <c r="H640" s="101"/>
      <c r="I640" s="101"/>
      <c r="J640" s="101"/>
      <c r="K640" s="101"/>
      <c r="L640" s="101"/>
      <c r="M640" s="15"/>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pans="1:35" ht="15.75" hidden="1" customHeight="1" x14ac:dyDescent="0.25">
      <c r="A641" s="15"/>
      <c r="B641" s="101"/>
      <c r="C641" s="101"/>
      <c r="D641" s="101"/>
      <c r="E641" s="101"/>
      <c r="F641" s="101"/>
      <c r="G641" s="101"/>
      <c r="H641" s="101"/>
      <c r="I641" s="101"/>
      <c r="J641" s="101"/>
      <c r="K641" s="101"/>
      <c r="L641" s="101"/>
      <c r="M641" s="15"/>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pans="1:35" ht="15.75" hidden="1" customHeight="1" x14ac:dyDescent="0.25">
      <c r="A642" s="15"/>
      <c r="B642" s="101"/>
      <c r="C642" s="101"/>
      <c r="D642" s="101"/>
      <c r="E642" s="101"/>
      <c r="F642" s="101"/>
      <c r="G642" s="101"/>
      <c r="H642" s="101"/>
      <c r="I642" s="101"/>
      <c r="J642" s="101"/>
      <c r="K642" s="101"/>
      <c r="L642" s="101"/>
      <c r="M642" s="15"/>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pans="1:35" ht="15.75" hidden="1" customHeight="1" x14ac:dyDescent="0.25">
      <c r="A643" s="15"/>
      <c r="B643" s="101"/>
      <c r="C643" s="101"/>
      <c r="D643" s="101"/>
      <c r="E643" s="101"/>
      <c r="F643" s="101"/>
      <c r="G643" s="101"/>
      <c r="H643" s="101"/>
      <c r="I643" s="101"/>
      <c r="J643" s="101"/>
      <c r="K643" s="101"/>
      <c r="L643" s="101"/>
      <c r="M643" s="15"/>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pans="1:35" ht="15.75" hidden="1" customHeight="1" x14ac:dyDescent="0.25">
      <c r="A644" s="15"/>
      <c r="B644" s="101"/>
      <c r="C644" s="101"/>
      <c r="D644" s="101"/>
      <c r="E644" s="101"/>
      <c r="F644" s="101"/>
      <c r="G644" s="101"/>
      <c r="H644" s="101"/>
      <c r="I644" s="101"/>
      <c r="J644" s="101"/>
      <c r="K644" s="101"/>
      <c r="L644" s="101"/>
      <c r="M644" s="15"/>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pans="1:35" ht="15.75" hidden="1" customHeight="1" x14ac:dyDescent="0.25">
      <c r="A645" s="15"/>
      <c r="B645" s="101"/>
      <c r="C645" s="101"/>
      <c r="D645" s="101"/>
      <c r="E645" s="101"/>
      <c r="F645" s="101"/>
      <c r="G645" s="101"/>
      <c r="H645" s="101"/>
      <c r="I645" s="101"/>
      <c r="J645" s="101"/>
      <c r="K645" s="101"/>
      <c r="L645" s="101"/>
      <c r="M645" s="15"/>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pans="1:35" ht="15.75" hidden="1" customHeight="1" x14ac:dyDescent="0.25">
      <c r="A646" s="15"/>
      <c r="B646" s="101"/>
      <c r="C646" s="101"/>
      <c r="D646" s="101"/>
      <c r="E646" s="101"/>
      <c r="F646" s="101"/>
      <c r="G646" s="101"/>
      <c r="H646" s="101"/>
      <c r="I646" s="101"/>
      <c r="J646" s="101"/>
      <c r="K646" s="101"/>
      <c r="L646" s="101"/>
      <c r="M646" s="15"/>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pans="1:35" ht="15.75" hidden="1" customHeight="1" x14ac:dyDescent="0.25">
      <c r="A647" s="15"/>
      <c r="B647" s="101"/>
      <c r="C647" s="101"/>
      <c r="D647" s="101"/>
      <c r="E647" s="101"/>
      <c r="F647" s="101"/>
      <c r="G647" s="101"/>
      <c r="H647" s="101"/>
      <c r="I647" s="101"/>
      <c r="J647" s="101"/>
      <c r="K647" s="101"/>
      <c r="L647" s="101"/>
      <c r="M647" s="15"/>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pans="1:35" ht="15.75" hidden="1" customHeight="1" x14ac:dyDescent="0.25">
      <c r="A648" s="15"/>
      <c r="B648" s="101"/>
      <c r="C648" s="101"/>
      <c r="D648" s="101"/>
      <c r="E648" s="101"/>
      <c r="F648" s="101"/>
      <c r="G648" s="101"/>
      <c r="H648" s="101"/>
      <c r="I648" s="101"/>
      <c r="J648" s="101"/>
      <c r="K648" s="101"/>
      <c r="L648" s="101"/>
      <c r="M648" s="15"/>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pans="1:35" ht="15.75" hidden="1" customHeight="1" x14ac:dyDescent="0.25">
      <c r="A649" s="15"/>
      <c r="B649" s="101"/>
      <c r="C649" s="101"/>
      <c r="D649" s="101"/>
      <c r="E649" s="101"/>
      <c r="F649" s="101"/>
      <c r="G649" s="101"/>
      <c r="H649" s="101"/>
      <c r="I649" s="101"/>
      <c r="J649" s="101"/>
      <c r="K649" s="101"/>
      <c r="L649" s="101"/>
      <c r="M649" s="15"/>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pans="1:35" ht="15.75" hidden="1" customHeight="1" x14ac:dyDescent="0.25">
      <c r="A650" s="15"/>
      <c r="B650" s="101"/>
      <c r="C650" s="101"/>
      <c r="D650" s="101"/>
      <c r="E650" s="101"/>
      <c r="F650" s="101"/>
      <c r="G650" s="101"/>
      <c r="H650" s="101"/>
      <c r="I650" s="101"/>
      <c r="J650" s="101"/>
      <c r="K650" s="101"/>
      <c r="L650" s="101"/>
      <c r="M650" s="15"/>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pans="1:35" ht="15.75" hidden="1" customHeight="1" x14ac:dyDescent="0.25">
      <c r="A651" s="15"/>
      <c r="B651" s="101"/>
      <c r="C651" s="101"/>
      <c r="D651" s="101"/>
      <c r="E651" s="101"/>
      <c r="F651" s="101"/>
      <c r="G651" s="101"/>
      <c r="H651" s="101"/>
      <c r="I651" s="101"/>
      <c r="J651" s="101"/>
      <c r="K651" s="101"/>
      <c r="L651" s="101"/>
      <c r="M651" s="15"/>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pans="1:35" ht="15.75" hidden="1" customHeight="1" x14ac:dyDescent="0.25">
      <c r="A652" s="15"/>
      <c r="B652" s="101"/>
      <c r="C652" s="101"/>
      <c r="D652" s="101"/>
      <c r="E652" s="101"/>
      <c r="F652" s="101"/>
      <c r="G652" s="101"/>
      <c r="H652" s="101"/>
      <c r="I652" s="101"/>
      <c r="J652" s="101"/>
      <c r="K652" s="101"/>
      <c r="L652" s="101"/>
      <c r="M652" s="15"/>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pans="1:35" ht="15.75" hidden="1" customHeight="1" x14ac:dyDescent="0.25">
      <c r="A653" s="15"/>
      <c r="B653" s="101"/>
      <c r="C653" s="101"/>
      <c r="D653" s="101"/>
      <c r="E653" s="101"/>
      <c r="F653" s="101"/>
      <c r="G653" s="101"/>
      <c r="H653" s="101"/>
      <c r="I653" s="101"/>
      <c r="J653" s="101"/>
      <c r="K653" s="101"/>
      <c r="L653" s="101"/>
      <c r="M653" s="15"/>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pans="1:35" ht="15.75" hidden="1" customHeight="1" x14ac:dyDescent="0.25">
      <c r="A654" s="15"/>
      <c r="B654" s="101"/>
      <c r="C654" s="101"/>
      <c r="D654" s="101"/>
      <c r="E654" s="101"/>
      <c r="F654" s="101"/>
      <c r="G654" s="101"/>
      <c r="H654" s="101"/>
      <c r="I654" s="101"/>
      <c r="J654" s="101"/>
      <c r="K654" s="101"/>
      <c r="L654" s="101"/>
      <c r="M654" s="15"/>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pans="1:35" ht="15.75" hidden="1" customHeight="1" x14ac:dyDescent="0.25">
      <c r="A655" s="15"/>
      <c r="B655" s="101"/>
      <c r="C655" s="101"/>
      <c r="D655" s="101"/>
      <c r="E655" s="101"/>
      <c r="F655" s="101"/>
      <c r="G655" s="101"/>
      <c r="H655" s="101"/>
      <c r="I655" s="101"/>
      <c r="J655" s="101"/>
      <c r="K655" s="101"/>
      <c r="L655" s="101"/>
      <c r="M655" s="15"/>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pans="1:35" ht="15.75" hidden="1" customHeight="1" x14ac:dyDescent="0.25">
      <c r="A656" s="15"/>
      <c r="B656" s="101"/>
      <c r="C656" s="101"/>
      <c r="D656" s="101"/>
      <c r="E656" s="101"/>
      <c r="F656" s="101"/>
      <c r="G656" s="101"/>
      <c r="H656" s="101"/>
      <c r="I656" s="101"/>
      <c r="J656" s="101"/>
      <c r="K656" s="101"/>
      <c r="L656" s="101"/>
      <c r="M656" s="15"/>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pans="1:35" ht="15.75" hidden="1" customHeight="1" x14ac:dyDescent="0.25">
      <c r="A657" s="15"/>
      <c r="B657" s="101"/>
      <c r="C657" s="101"/>
      <c r="D657" s="101"/>
      <c r="E657" s="101"/>
      <c r="F657" s="101"/>
      <c r="G657" s="101"/>
      <c r="H657" s="101"/>
      <c r="I657" s="101"/>
      <c r="J657" s="101"/>
      <c r="K657" s="101"/>
      <c r="L657" s="101"/>
      <c r="M657" s="15"/>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pans="1:35" ht="15.75" hidden="1" customHeight="1" x14ac:dyDescent="0.25">
      <c r="A658" s="15"/>
      <c r="B658" s="101"/>
      <c r="C658" s="101"/>
      <c r="D658" s="101"/>
      <c r="E658" s="101"/>
      <c r="F658" s="101"/>
      <c r="G658" s="101"/>
      <c r="H658" s="101"/>
      <c r="I658" s="101"/>
      <c r="J658" s="101"/>
      <c r="K658" s="101"/>
      <c r="L658" s="101"/>
      <c r="M658" s="15"/>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pans="1:35" ht="15.75" hidden="1" customHeight="1" x14ac:dyDescent="0.25">
      <c r="A659" s="15"/>
      <c r="B659" s="101"/>
      <c r="C659" s="101"/>
      <c r="D659" s="101"/>
      <c r="E659" s="101"/>
      <c r="F659" s="101"/>
      <c r="G659" s="101"/>
      <c r="H659" s="101"/>
      <c r="I659" s="101"/>
      <c r="J659" s="101"/>
      <c r="K659" s="101"/>
      <c r="L659" s="101"/>
      <c r="M659" s="15"/>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pans="1:35" ht="15.75" hidden="1" customHeight="1" x14ac:dyDescent="0.25">
      <c r="A660" s="15"/>
      <c r="B660" s="101"/>
      <c r="C660" s="101"/>
      <c r="D660" s="101"/>
      <c r="E660" s="101"/>
      <c r="F660" s="101"/>
      <c r="G660" s="101"/>
      <c r="H660" s="101"/>
      <c r="I660" s="101"/>
      <c r="J660" s="101"/>
      <c r="K660" s="101"/>
      <c r="L660" s="101"/>
      <c r="M660" s="15"/>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pans="1:35" ht="15.75" hidden="1" customHeight="1" x14ac:dyDescent="0.25">
      <c r="A661" s="15"/>
      <c r="B661" s="101"/>
      <c r="C661" s="101"/>
      <c r="D661" s="101"/>
      <c r="E661" s="101"/>
      <c r="F661" s="101"/>
      <c r="G661" s="101"/>
      <c r="H661" s="101"/>
      <c r="I661" s="101"/>
      <c r="J661" s="101"/>
      <c r="K661" s="101"/>
      <c r="L661" s="101"/>
      <c r="M661" s="15"/>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pans="1:35" ht="15.75" hidden="1" customHeight="1" x14ac:dyDescent="0.25">
      <c r="A662" s="15"/>
      <c r="B662" s="101"/>
      <c r="C662" s="101"/>
      <c r="D662" s="101"/>
      <c r="E662" s="101"/>
      <c r="F662" s="101"/>
      <c r="G662" s="101"/>
      <c r="H662" s="101"/>
      <c r="I662" s="101"/>
      <c r="J662" s="101"/>
      <c r="K662" s="101"/>
      <c r="L662" s="101"/>
      <c r="M662" s="15"/>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pans="1:35" ht="15.75" hidden="1" customHeight="1" x14ac:dyDescent="0.25">
      <c r="A663" s="15"/>
      <c r="B663" s="101"/>
      <c r="C663" s="101"/>
      <c r="D663" s="101"/>
      <c r="E663" s="101"/>
      <c r="F663" s="101"/>
      <c r="G663" s="101"/>
      <c r="H663" s="101"/>
      <c r="I663" s="101"/>
      <c r="J663" s="101"/>
      <c r="K663" s="101"/>
      <c r="L663" s="101"/>
      <c r="M663" s="15"/>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pans="1:35" ht="15.75" hidden="1" customHeight="1" x14ac:dyDescent="0.25">
      <c r="A664" s="15"/>
      <c r="B664" s="101"/>
      <c r="C664" s="101"/>
      <c r="D664" s="101"/>
      <c r="E664" s="101"/>
      <c r="F664" s="101"/>
      <c r="G664" s="101"/>
      <c r="H664" s="101"/>
      <c r="I664" s="101"/>
      <c r="J664" s="101"/>
      <c r="K664" s="101"/>
      <c r="L664" s="101"/>
      <c r="M664" s="15"/>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pans="1:35" ht="15.75" hidden="1" customHeight="1" x14ac:dyDescent="0.25">
      <c r="A665" s="15"/>
      <c r="B665" s="101"/>
      <c r="C665" s="101"/>
      <c r="D665" s="101"/>
      <c r="E665" s="101"/>
      <c r="F665" s="101"/>
      <c r="G665" s="101"/>
      <c r="H665" s="101"/>
      <c r="I665" s="101"/>
      <c r="J665" s="101"/>
      <c r="K665" s="101"/>
      <c r="L665" s="101"/>
      <c r="M665" s="15"/>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pans="1:35" ht="15.75" hidden="1" customHeight="1" x14ac:dyDescent="0.25">
      <c r="A666" s="15"/>
      <c r="B666" s="101"/>
      <c r="C666" s="101"/>
      <c r="D666" s="101"/>
      <c r="E666" s="101"/>
      <c r="F666" s="101"/>
      <c r="G666" s="101"/>
      <c r="H666" s="101"/>
      <c r="I666" s="101"/>
      <c r="J666" s="101"/>
      <c r="K666" s="101"/>
      <c r="L666" s="101"/>
      <c r="M666" s="15"/>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pans="1:35" ht="15.75" hidden="1" customHeight="1" x14ac:dyDescent="0.25">
      <c r="A667" s="15"/>
      <c r="B667" s="101"/>
      <c r="C667" s="101"/>
      <c r="D667" s="101"/>
      <c r="E667" s="101"/>
      <c r="F667" s="101"/>
      <c r="G667" s="101"/>
      <c r="H667" s="101"/>
      <c r="I667" s="101"/>
      <c r="J667" s="101"/>
      <c r="K667" s="101"/>
      <c r="L667" s="101"/>
      <c r="M667" s="15"/>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pans="1:35" ht="15.75" hidden="1" customHeight="1" x14ac:dyDescent="0.25">
      <c r="A668" s="15"/>
      <c r="B668" s="101"/>
      <c r="C668" s="101"/>
      <c r="D668" s="101"/>
      <c r="E668" s="101"/>
      <c r="F668" s="101"/>
      <c r="G668" s="101"/>
      <c r="H668" s="101"/>
      <c r="I668" s="101"/>
      <c r="J668" s="101"/>
      <c r="K668" s="101"/>
      <c r="L668" s="101"/>
      <c r="M668" s="15"/>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pans="1:35" ht="15.75" hidden="1" customHeight="1" x14ac:dyDescent="0.25">
      <c r="A669" s="15"/>
      <c r="B669" s="101"/>
      <c r="C669" s="101"/>
      <c r="D669" s="101"/>
      <c r="E669" s="101"/>
      <c r="F669" s="101"/>
      <c r="G669" s="101"/>
      <c r="H669" s="101"/>
      <c r="I669" s="101"/>
      <c r="J669" s="101"/>
      <c r="K669" s="101"/>
      <c r="L669" s="101"/>
      <c r="M669" s="15"/>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pans="1:35" ht="15.75" hidden="1" customHeight="1" x14ac:dyDescent="0.25">
      <c r="A670" s="15"/>
      <c r="B670" s="101"/>
      <c r="C670" s="101"/>
      <c r="D670" s="101"/>
      <c r="E670" s="101"/>
      <c r="F670" s="101"/>
      <c r="G670" s="101"/>
      <c r="H670" s="101"/>
      <c r="I670" s="101"/>
      <c r="J670" s="101"/>
      <c r="K670" s="101"/>
      <c r="L670" s="101"/>
      <c r="M670" s="15"/>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pans="1:35" ht="15.75" hidden="1" customHeight="1" x14ac:dyDescent="0.25">
      <c r="A671" s="15"/>
      <c r="B671" s="101"/>
      <c r="C671" s="101"/>
      <c r="D671" s="101"/>
      <c r="E671" s="101"/>
      <c r="F671" s="101"/>
      <c r="G671" s="101"/>
      <c r="H671" s="101"/>
      <c r="I671" s="101"/>
      <c r="J671" s="101"/>
      <c r="K671" s="101"/>
      <c r="L671" s="101"/>
      <c r="M671" s="15"/>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pans="1:35" ht="15.75" hidden="1" customHeight="1" x14ac:dyDescent="0.25">
      <c r="A672" s="15"/>
      <c r="B672" s="101"/>
      <c r="C672" s="101"/>
      <c r="D672" s="101"/>
      <c r="E672" s="101"/>
      <c r="F672" s="101"/>
      <c r="G672" s="101"/>
      <c r="H672" s="101"/>
      <c r="I672" s="101"/>
      <c r="J672" s="101"/>
      <c r="K672" s="101"/>
      <c r="L672" s="101"/>
      <c r="M672" s="15"/>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pans="1:35" ht="15.75" hidden="1" customHeight="1" x14ac:dyDescent="0.25">
      <c r="A673" s="15"/>
      <c r="B673" s="101"/>
      <c r="C673" s="101"/>
      <c r="D673" s="101"/>
      <c r="E673" s="101"/>
      <c r="F673" s="101"/>
      <c r="G673" s="101"/>
      <c r="H673" s="101"/>
      <c r="I673" s="101"/>
      <c r="J673" s="101"/>
      <c r="K673" s="101"/>
      <c r="L673" s="101"/>
      <c r="M673" s="15"/>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pans="1:35" ht="15.75" hidden="1" customHeight="1" x14ac:dyDescent="0.25">
      <c r="A674" s="15"/>
      <c r="B674" s="101"/>
      <c r="C674" s="101"/>
      <c r="D674" s="101"/>
      <c r="E674" s="101"/>
      <c r="F674" s="101"/>
      <c r="G674" s="101"/>
      <c r="H674" s="101"/>
      <c r="I674" s="101"/>
      <c r="J674" s="101"/>
      <c r="K674" s="101"/>
      <c r="L674" s="101"/>
      <c r="M674" s="15"/>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pans="1:35" ht="15.75" hidden="1" customHeight="1" x14ac:dyDescent="0.25">
      <c r="A675" s="15"/>
      <c r="B675" s="101"/>
      <c r="C675" s="101"/>
      <c r="D675" s="101"/>
      <c r="E675" s="101"/>
      <c r="F675" s="101"/>
      <c r="G675" s="101"/>
      <c r="H675" s="101"/>
      <c r="I675" s="101"/>
      <c r="J675" s="101"/>
      <c r="K675" s="101"/>
      <c r="L675" s="101"/>
      <c r="M675" s="15"/>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pans="1:35" ht="15.75" hidden="1" customHeight="1" x14ac:dyDescent="0.25">
      <c r="A676" s="15"/>
      <c r="B676" s="101"/>
      <c r="C676" s="101"/>
      <c r="D676" s="101"/>
      <c r="E676" s="101"/>
      <c r="F676" s="101"/>
      <c r="G676" s="101"/>
      <c r="H676" s="101"/>
      <c r="I676" s="101"/>
      <c r="J676" s="101"/>
      <c r="K676" s="101"/>
      <c r="L676" s="101"/>
      <c r="M676" s="15"/>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pans="1:35" ht="15.75" hidden="1" customHeight="1" x14ac:dyDescent="0.25">
      <c r="A677" s="15"/>
      <c r="B677" s="101"/>
      <c r="C677" s="101"/>
      <c r="D677" s="101"/>
      <c r="E677" s="101"/>
      <c r="F677" s="101"/>
      <c r="G677" s="101"/>
      <c r="H677" s="101"/>
      <c r="I677" s="101"/>
      <c r="J677" s="101"/>
      <c r="K677" s="101"/>
      <c r="L677" s="101"/>
      <c r="M677" s="15"/>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pans="1:35" ht="15.75" hidden="1" customHeight="1" x14ac:dyDescent="0.25">
      <c r="A678" s="15"/>
      <c r="B678" s="101"/>
      <c r="C678" s="101"/>
      <c r="D678" s="101"/>
      <c r="E678" s="101"/>
      <c r="F678" s="101"/>
      <c r="G678" s="101"/>
      <c r="H678" s="101"/>
      <c r="I678" s="101"/>
      <c r="J678" s="101"/>
      <c r="K678" s="101"/>
      <c r="L678" s="101"/>
      <c r="M678" s="15"/>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pans="1:35" ht="15.75" hidden="1" customHeight="1" x14ac:dyDescent="0.25">
      <c r="A679" s="15"/>
      <c r="B679" s="101"/>
      <c r="C679" s="101"/>
      <c r="D679" s="101"/>
      <c r="E679" s="101"/>
      <c r="F679" s="101"/>
      <c r="G679" s="101"/>
      <c r="H679" s="101"/>
      <c r="I679" s="101"/>
      <c r="J679" s="101"/>
      <c r="K679" s="101"/>
      <c r="L679" s="101"/>
      <c r="M679" s="15"/>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pans="1:35" ht="15.75" hidden="1" customHeight="1" x14ac:dyDescent="0.25">
      <c r="A680" s="15"/>
      <c r="B680" s="101"/>
      <c r="C680" s="101"/>
      <c r="D680" s="101"/>
      <c r="E680" s="101"/>
      <c r="F680" s="101"/>
      <c r="G680" s="101"/>
      <c r="H680" s="101"/>
      <c r="I680" s="101"/>
      <c r="J680" s="101"/>
      <c r="K680" s="101"/>
      <c r="L680" s="101"/>
      <c r="M680" s="15"/>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pans="1:35" ht="15.75" hidden="1" customHeight="1" x14ac:dyDescent="0.25">
      <c r="A681" s="15"/>
      <c r="B681" s="101"/>
      <c r="C681" s="101"/>
      <c r="D681" s="101"/>
      <c r="E681" s="101"/>
      <c r="F681" s="101"/>
      <c r="G681" s="101"/>
      <c r="H681" s="101"/>
      <c r="I681" s="101"/>
      <c r="J681" s="101"/>
      <c r="K681" s="101"/>
      <c r="L681" s="101"/>
      <c r="M681" s="15"/>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pans="1:35" ht="15.75" hidden="1" customHeight="1" x14ac:dyDescent="0.25">
      <c r="A682" s="15"/>
      <c r="B682" s="101"/>
      <c r="C682" s="101"/>
      <c r="D682" s="101"/>
      <c r="E682" s="101"/>
      <c r="F682" s="101"/>
      <c r="G682" s="101"/>
      <c r="H682" s="101"/>
      <c r="I682" s="101"/>
      <c r="J682" s="101"/>
      <c r="K682" s="101"/>
      <c r="L682" s="101"/>
      <c r="M682" s="15"/>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pans="1:35" ht="15.75" hidden="1" customHeight="1" x14ac:dyDescent="0.25">
      <c r="A683" s="15"/>
      <c r="B683" s="101"/>
      <c r="C683" s="101"/>
      <c r="D683" s="101"/>
      <c r="E683" s="101"/>
      <c r="F683" s="101"/>
      <c r="G683" s="101"/>
      <c r="H683" s="101"/>
      <c r="I683" s="101"/>
      <c r="J683" s="101"/>
      <c r="K683" s="101"/>
      <c r="L683" s="101"/>
      <c r="M683" s="15"/>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pans="1:35" ht="15.75" hidden="1" customHeight="1" x14ac:dyDescent="0.25">
      <c r="A684" s="15"/>
      <c r="B684" s="101"/>
      <c r="C684" s="101"/>
      <c r="D684" s="101"/>
      <c r="E684" s="101"/>
      <c r="F684" s="101"/>
      <c r="G684" s="101"/>
      <c r="H684" s="101"/>
      <c r="I684" s="101"/>
      <c r="J684" s="101"/>
      <c r="K684" s="101"/>
      <c r="L684" s="101"/>
      <c r="M684" s="15"/>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pans="1:35" ht="15.75" hidden="1" customHeight="1" x14ac:dyDescent="0.25">
      <c r="A685" s="15"/>
      <c r="B685" s="101"/>
      <c r="C685" s="101"/>
      <c r="D685" s="101"/>
      <c r="E685" s="101"/>
      <c r="F685" s="101"/>
      <c r="G685" s="101"/>
      <c r="H685" s="101"/>
      <c r="I685" s="101"/>
      <c r="J685" s="101"/>
      <c r="K685" s="101"/>
      <c r="L685" s="101"/>
      <c r="M685" s="15"/>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pans="1:35" ht="15.75" hidden="1" customHeight="1" x14ac:dyDescent="0.25">
      <c r="A686" s="15"/>
      <c r="B686" s="101"/>
      <c r="C686" s="101"/>
      <c r="D686" s="101"/>
      <c r="E686" s="101"/>
      <c r="F686" s="101"/>
      <c r="G686" s="101"/>
      <c r="H686" s="101"/>
      <c r="I686" s="101"/>
      <c r="J686" s="101"/>
      <c r="K686" s="101"/>
      <c r="L686" s="101"/>
      <c r="M686" s="15"/>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pans="1:35" ht="15.75" hidden="1" customHeight="1" x14ac:dyDescent="0.25">
      <c r="A687" s="15"/>
      <c r="B687" s="101"/>
      <c r="C687" s="101"/>
      <c r="D687" s="101"/>
      <c r="E687" s="101"/>
      <c r="F687" s="101"/>
      <c r="G687" s="101"/>
      <c r="H687" s="101"/>
      <c r="I687" s="101"/>
      <c r="J687" s="101"/>
      <c r="K687" s="101"/>
      <c r="L687" s="101"/>
      <c r="M687" s="15"/>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pans="1:35" ht="15.75" hidden="1" customHeight="1" x14ac:dyDescent="0.25">
      <c r="A688" s="15"/>
      <c r="B688" s="101"/>
      <c r="C688" s="101"/>
      <c r="D688" s="101"/>
      <c r="E688" s="101"/>
      <c r="F688" s="101"/>
      <c r="G688" s="101"/>
      <c r="H688" s="101"/>
      <c r="I688" s="101"/>
      <c r="J688" s="101"/>
      <c r="K688" s="101"/>
      <c r="L688" s="101"/>
      <c r="M688" s="15"/>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pans="1:35" ht="15.75" hidden="1" customHeight="1" x14ac:dyDescent="0.25">
      <c r="A689" s="15"/>
      <c r="B689" s="101"/>
      <c r="C689" s="101"/>
      <c r="D689" s="101"/>
      <c r="E689" s="101"/>
      <c r="F689" s="101"/>
      <c r="G689" s="101"/>
      <c r="H689" s="101"/>
      <c r="I689" s="101"/>
      <c r="J689" s="101"/>
      <c r="K689" s="101"/>
      <c r="L689" s="101"/>
      <c r="M689" s="15"/>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pans="1:35" ht="15.75" hidden="1" customHeight="1" x14ac:dyDescent="0.25">
      <c r="A690" s="15"/>
      <c r="B690" s="101"/>
      <c r="C690" s="101"/>
      <c r="D690" s="101"/>
      <c r="E690" s="101"/>
      <c r="F690" s="101"/>
      <c r="G690" s="101"/>
      <c r="H690" s="101"/>
      <c r="I690" s="101"/>
      <c r="J690" s="101"/>
      <c r="K690" s="101"/>
      <c r="L690" s="101"/>
      <c r="M690" s="15"/>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pans="1:35" ht="15.75" hidden="1" customHeight="1" x14ac:dyDescent="0.25">
      <c r="A691" s="15"/>
      <c r="B691" s="101"/>
      <c r="C691" s="101"/>
      <c r="D691" s="101"/>
      <c r="E691" s="101"/>
      <c r="F691" s="101"/>
      <c r="G691" s="101"/>
      <c r="H691" s="101"/>
      <c r="I691" s="101"/>
      <c r="J691" s="101"/>
      <c r="K691" s="101"/>
      <c r="L691" s="101"/>
      <c r="M691" s="15"/>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pans="1:35" ht="15.75" hidden="1" customHeight="1" x14ac:dyDescent="0.25">
      <c r="A692" s="15"/>
      <c r="B692" s="101"/>
      <c r="C692" s="101"/>
      <c r="D692" s="101"/>
      <c r="E692" s="101"/>
      <c r="F692" s="101"/>
      <c r="G692" s="101"/>
      <c r="H692" s="101"/>
      <c r="I692" s="101"/>
      <c r="J692" s="101"/>
      <c r="K692" s="101"/>
      <c r="L692" s="101"/>
      <c r="M692" s="15"/>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pans="1:35" ht="15.75" hidden="1" customHeight="1" x14ac:dyDescent="0.25">
      <c r="A693" s="15"/>
      <c r="B693" s="101"/>
      <c r="C693" s="101"/>
      <c r="D693" s="101"/>
      <c r="E693" s="101"/>
      <c r="F693" s="101"/>
      <c r="G693" s="101"/>
      <c r="H693" s="101"/>
      <c r="I693" s="101"/>
      <c r="J693" s="101"/>
      <c r="K693" s="101"/>
      <c r="L693" s="101"/>
      <c r="M693" s="15"/>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pans="1:35" ht="15.75" hidden="1" customHeight="1" x14ac:dyDescent="0.25">
      <c r="A694" s="15"/>
      <c r="B694" s="101"/>
      <c r="C694" s="101"/>
      <c r="D694" s="101"/>
      <c r="E694" s="101"/>
      <c r="F694" s="101"/>
      <c r="G694" s="101"/>
      <c r="H694" s="101"/>
      <c r="I694" s="101"/>
      <c r="J694" s="101"/>
      <c r="K694" s="101"/>
      <c r="L694" s="101"/>
      <c r="M694" s="15"/>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pans="1:35" ht="15.75" hidden="1" customHeight="1" x14ac:dyDescent="0.25">
      <c r="A695" s="15"/>
      <c r="B695" s="101"/>
      <c r="C695" s="101"/>
      <c r="D695" s="101"/>
      <c r="E695" s="101"/>
      <c r="F695" s="101"/>
      <c r="G695" s="101"/>
      <c r="H695" s="101"/>
      <c r="I695" s="101"/>
      <c r="J695" s="101"/>
      <c r="K695" s="101"/>
      <c r="L695" s="101"/>
      <c r="M695" s="15"/>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pans="1:35" ht="15.75" hidden="1" customHeight="1" x14ac:dyDescent="0.25">
      <c r="A696" s="15"/>
      <c r="B696" s="101"/>
      <c r="C696" s="101"/>
      <c r="D696" s="101"/>
      <c r="E696" s="101"/>
      <c r="F696" s="101"/>
      <c r="G696" s="101"/>
      <c r="H696" s="101"/>
      <c r="I696" s="101"/>
      <c r="J696" s="101"/>
      <c r="K696" s="101"/>
      <c r="L696" s="101"/>
      <c r="M696" s="15"/>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pans="1:35" ht="15.75" hidden="1" customHeight="1" x14ac:dyDescent="0.25">
      <c r="A697" s="15"/>
      <c r="B697" s="101"/>
      <c r="C697" s="101"/>
      <c r="D697" s="101"/>
      <c r="E697" s="101"/>
      <c r="F697" s="101"/>
      <c r="G697" s="101"/>
      <c r="H697" s="101"/>
      <c r="I697" s="101"/>
      <c r="J697" s="101"/>
      <c r="K697" s="101"/>
      <c r="L697" s="101"/>
      <c r="M697" s="15"/>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pans="1:35" ht="15.75" hidden="1" customHeight="1" x14ac:dyDescent="0.25">
      <c r="A698" s="15"/>
      <c r="B698" s="101"/>
      <c r="C698" s="101"/>
      <c r="D698" s="101"/>
      <c r="E698" s="101"/>
      <c r="F698" s="101"/>
      <c r="G698" s="101"/>
      <c r="H698" s="101"/>
      <c r="I698" s="101"/>
      <c r="J698" s="101"/>
      <c r="K698" s="101"/>
      <c r="L698" s="101"/>
      <c r="M698" s="15"/>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pans="1:35" ht="15.75" hidden="1" customHeight="1" x14ac:dyDescent="0.25">
      <c r="A699" s="15"/>
      <c r="B699" s="101"/>
      <c r="C699" s="101"/>
      <c r="D699" s="101"/>
      <c r="E699" s="101"/>
      <c r="F699" s="101"/>
      <c r="G699" s="101"/>
      <c r="H699" s="101"/>
      <c r="I699" s="101"/>
      <c r="J699" s="101"/>
      <c r="K699" s="101"/>
      <c r="L699" s="101"/>
      <c r="M699" s="15"/>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pans="1:35" ht="15.75" hidden="1" customHeight="1" x14ac:dyDescent="0.25">
      <c r="A700" s="15"/>
      <c r="B700" s="101"/>
      <c r="C700" s="101"/>
      <c r="D700" s="101"/>
      <c r="E700" s="101"/>
      <c r="F700" s="101"/>
      <c r="G700" s="101"/>
      <c r="H700" s="101"/>
      <c r="I700" s="101"/>
      <c r="J700" s="101"/>
      <c r="K700" s="101"/>
      <c r="L700" s="101"/>
      <c r="M700" s="15"/>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pans="1:35" ht="15.75" hidden="1" customHeight="1" x14ac:dyDescent="0.25">
      <c r="A701" s="15"/>
      <c r="B701" s="101"/>
      <c r="C701" s="101"/>
      <c r="D701" s="101"/>
      <c r="E701" s="101"/>
      <c r="F701" s="101"/>
      <c r="G701" s="101"/>
      <c r="H701" s="101"/>
      <c r="I701" s="101"/>
      <c r="J701" s="101"/>
      <c r="K701" s="101"/>
      <c r="L701" s="101"/>
      <c r="M701" s="15"/>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pans="1:35" ht="15.75" hidden="1" customHeight="1" x14ac:dyDescent="0.25">
      <c r="A702" s="15"/>
      <c r="B702" s="101"/>
      <c r="C702" s="101"/>
      <c r="D702" s="101"/>
      <c r="E702" s="101"/>
      <c r="F702" s="101"/>
      <c r="G702" s="101"/>
      <c r="H702" s="101"/>
      <c r="I702" s="101"/>
      <c r="J702" s="101"/>
      <c r="K702" s="101"/>
      <c r="L702" s="101"/>
      <c r="M702" s="15"/>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pans="1:35" ht="15.75" hidden="1" customHeight="1" x14ac:dyDescent="0.25">
      <c r="A703" s="15"/>
      <c r="B703" s="101"/>
      <c r="C703" s="101"/>
      <c r="D703" s="101"/>
      <c r="E703" s="101"/>
      <c r="F703" s="101"/>
      <c r="G703" s="101"/>
      <c r="H703" s="101"/>
      <c r="I703" s="101"/>
      <c r="J703" s="101"/>
      <c r="K703" s="101"/>
      <c r="L703" s="101"/>
      <c r="M703" s="15"/>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pans="1:35" ht="15.75" hidden="1" customHeight="1" x14ac:dyDescent="0.25">
      <c r="A704" s="15"/>
      <c r="B704" s="101"/>
      <c r="C704" s="101"/>
      <c r="D704" s="101"/>
      <c r="E704" s="101"/>
      <c r="F704" s="101"/>
      <c r="G704" s="101"/>
      <c r="H704" s="101"/>
      <c r="I704" s="101"/>
      <c r="J704" s="101"/>
      <c r="K704" s="101"/>
      <c r="L704" s="101"/>
      <c r="M704" s="15"/>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pans="1:35" ht="15.75" hidden="1" customHeight="1" x14ac:dyDescent="0.25">
      <c r="A705" s="15"/>
      <c r="B705" s="101"/>
      <c r="C705" s="101"/>
      <c r="D705" s="101"/>
      <c r="E705" s="101"/>
      <c r="F705" s="101"/>
      <c r="G705" s="101"/>
      <c r="H705" s="101"/>
      <c r="I705" s="101"/>
      <c r="J705" s="101"/>
      <c r="K705" s="101"/>
      <c r="L705" s="101"/>
      <c r="M705" s="15"/>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pans="1:35" ht="15.75" hidden="1" customHeight="1" x14ac:dyDescent="0.25">
      <c r="A706" s="15"/>
      <c r="B706" s="101"/>
      <c r="C706" s="101"/>
      <c r="D706" s="101"/>
      <c r="E706" s="101"/>
      <c r="F706" s="101"/>
      <c r="G706" s="101"/>
      <c r="H706" s="101"/>
      <c r="I706" s="101"/>
      <c r="J706" s="101"/>
      <c r="K706" s="101"/>
      <c r="L706" s="101"/>
      <c r="M706" s="15"/>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pans="1:35" ht="15.75" hidden="1" customHeight="1" x14ac:dyDescent="0.25">
      <c r="A707" s="15"/>
      <c r="B707" s="101"/>
      <c r="C707" s="101"/>
      <c r="D707" s="101"/>
      <c r="E707" s="101"/>
      <c r="F707" s="101"/>
      <c r="G707" s="101"/>
      <c r="H707" s="101"/>
      <c r="I707" s="101"/>
      <c r="J707" s="101"/>
      <c r="K707" s="101"/>
      <c r="L707" s="101"/>
      <c r="M707" s="15"/>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pans="1:35" ht="15.75" hidden="1" customHeight="1" x14ac:dyDescent="0.25">
      <c r="A708" s="15"/>
      <c r="B708" s="101"/>
      <c r="C708" s="101"/>
      <c r="D708" s="101"/>
      <c r="E708" s="101"/>
      <c r="F708" s="101"/>
      <c r="G708" s="101"/>
      <c r="H708" s="101"/>
      <c r="I708" s="101"/>
      <c r="J708" s="101"/>
      <c r="K708" s="101"/>
      <c r="L708" s="101"/>
      <c r="M708" s="15"/>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pans="1:35" ht="15.75" hidden="1" customHeight="1" x14ac:dyDescent="0.25">
      <c r="A709" s="15"/>
      <c r="B709" s="101"/>
      <c r="C709" s="101"/>
      <c r="D709" s="101"/>
      <c r="E709" s="101"/>
      <c r="F709" s="101"/>
      <c r="G709" s="101"/>
      <c r="H709" s="101"/>
      <c r="I709" s="101"/>
      <c r="J709" s="101"/>
      <c r="K709" s="101"/>
      <c r="L709" s="101"/>
      <c r="M709" s="15"/>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pans="1:35" ht="15.75" hidden="1" customHeight="1" x14ac:dyDescent="0.25">
      <c r="A710" s="15"/>
      <c r="B710" s="101"/>
      <c r="C710" s="101"/>
      <c r="D710" s="101"/>
      <c r="E710" s="101"/>
      <c r="F710" s="101"/>
      <c r="G710" s="101"/>
      <c r="H710" s="101"/>
      <c r="I710" s="101"/>
      <c r="J710" s="101"/>
      <c r="K710" s="101"/>
      <c r="L710" s="101"/>
      <c r="M710" s="15"/>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pans="1:35" ht="15.75" hidden="1" customHeight="1" x14ac:dyDescent="0.25">
      <c r="A711" s="15"/>
      <c r="B711" s="101"/>
      <c r="C711" s="101"/>
      <c r="D711" s="101"/>
      <c r="E711" s="101"/>
      <c r="F711" s="101"/>
      <c r="G711" s="101"/>
      <c r="H711" s="101"/>
      <c r="I711" s="101"/>
      <c r="J711" s="101"/>
      <c r="K711" s="101"/>
      <c r="L711" s="101"/>
      <c r="M711" s="15"/>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pans="1:35" ht="15.75" hidden="1" customHeight="1" x14ac:dyDescent="0.25">
      <c r="A712" s="15"/>
      <c r="B712" s="101"/>
      <c r="C712" s="101"/>
      <c r="D712" s="101"/>
      <c r="E712" s="101"/>
      <c r="F712" s="101"/>
      <c r="G712" s="101"/>
      <c r="H712" s="101"/>
      <c r="I712" s="101"/>
      <c r="J712" s="101"/>
      <c r="K712" s="101"/>
      <c r="L712" s="101"/>
      <c r="M712" s="15"/>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pans="1:35" ht="15.75" hidden="1" customHeight="1" x14ac:dyDescent="0.25">
      <c r="A713" s="15"/>
      <c r="B713" s="101"/>
      <c r="C713" s="101"/>
      <c r="D713" s="101"/>
      <c r="E713" s="101"/>
      <c r="F713" s="101"/>
      <c r="G713" s="101"/>
      <c r="H713" s="101"/>
      <c r="I713" s="101"/>
      <c r="J713" s="101"/>
      <c r="K713" s="101"/>
      <c r="L713" s="101"/>
      <c r="M713" s="15"/>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pans="1:35" ht="15.75" hidden="1" customHeight="1" x14ac:dyDescent="0.25">
      <c r="A714" s="15"/>
      <c r="B714" s="101"/>
      <c r="C714" s="101"/>
      <c r="D714" s="101"/>
      <c r="E714" s="101"/>
      <c r="F714" s="101"/>
      <c r="G714" s="101"/>
      <c r="H714" s="101"/>
      <c r="I714" s="101"/>
      <c r="J714" s="101"/>
      <c r="K714" s="101"/>
      <c r="L714" s="101"/>
      <c r="M714" s="15"/>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pans="1:35" ht="15.75" hidden="1" customHeight="1" x14ac:dyDescent="0.25">
      <c r="A715" s="15"/>
      <c r="B715" s="101"/>
      <c r="C715" s="101"/>
      <c r="D715" s="101"/>
      <c r="E715" s="101"/>
      <c r="F715" s="101"/>
      <c r="G715" s="101"/>
      <c r="H715" s="101"/>
      <c r="I715" s="101"/>
      <c r="J715" s="101"/>
      <c r="K715" s="101"/>
      <c r="L715" s="101"/>
      <c r="M715" s="15"/>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pans="1:35" ht="15.75" hidden="1" customHeight="1" x14ac:dyDescent="0.25">
      <c r="A716" s="15"/>
      <c r="B716" s="101"/>
      <c r="C716" s="101"/>
      <c r="D716" s="101"/>
      <c r="E716" s="101"/>
      <c r="F716" s="101"/>
      <c r="G716" s="101"/>
      <c r="H716" s="101"/>
      <c r="I716" s="101"/>
      <c r="J716" s="101"/>
      <c r="K716" s="101"/>
      <c r="L716" s="101"/>
      <c r="M716" s="15"/>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pans="1:35" ht="15.75" hidden="1" customHeight="1" x14ac:dyDescent="0.25">
      <c r="A717" s="15"/>
      <c r="B717" s="101"/>
      <c r="C717" s="101"/>
      <c r="D717" s="101"/>
      <c r="E717" s="101"/>
      <c r="F717" s="101"/>
      <c r="G717" s="101"/>
      <c r="H717" s="101"/>
      <c r="I717" s="101"/>
      <c r="J717" s="101"/>
      <c r="K717" s="101"/>
      <c r="L717" s="101"/>
      <c r="M717" s="15"/>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pans="1:35" ht="15.75" hidden="1" customHeight="1" x14ac:dyDescent="0.25">
      <c r="A718" s="15"/>
      <c r="B718" s="101"/>
      <c r="C718" s="101"/>
      <c r="D718" s="101"/>
      <c r="E718" s="101"/>
      <c r="F718" s="101"/>
      <c r="G718" s="101"/>
      <c r="H718" s="101"/>
      <c r="I718" s="101"/>
      <c r="J718" s="101"/>
      <c r="K718" s="101"/>
      <c r="L718" s="101"/>
      <c r="M718" s="15"/>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pans="1:35" ht="15.75" hidden="1" customHeight="1" x14ac:dyDescent="0.25">
      <c r="A719" s="15"/>
      <c r="B719" s="101"/>
      <c r="C719" s="101"/>
      <c r="D719" s="101"/>
      <c r="E719" s="101"/>
      <c r="F719" s="101"/>
      <c r="G719" s="101"/>
      <c r="H719" s="101"/>
      <c r="I719" s="101"/>
      <c r="J719" s="101"/>
      <c r="K719" s="101"/>
      <c r="L719" s="101"/>
      <c r="M719" s="15"/>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pans="1:35" ht="15.75" hidden="1" customHeight="1" x14ac:dyDescent="0.25">
      <c r="A720" s="15"/>
      <c r="B720" s="101"/>
      <c r="C720" s="101"/>
      <c r="D720" s="101"/>
      <c r="E720" s="101"/>
      <c r="F720" s="101"/>
      <c r="G720" s="101"/>
      <c r="H720" s="101"/>
      <c r="I720" s="101"/>
      <c r="J720" s="101"/>
      <c r="K720" s="101"/>
      <c r="L720" s="101"/>
      <c r="M720" s="15"/>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pans="1:35" ht="15.75" hidden="1" customHeight="1" x14ac:dyDescent="0.25">
      <c r="A721" s="15"/>
      <c r="B721" s="101"/>
      <c r="C721" s="101"/>
      <c r="D721" s="101"/>
      <c r="E721" s="101"/>
      <c r="F721" s="101"/>
      <c r="G721" s="101"/>
      <c r="H721" s="101"/>
      <c r="I721" s="101"/>
      <c r="J721" s="101"/>
      <c r="K721" s="101"/>
      <c r="L721" s="101"/>
      <c r="M721" s="15"/>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pans="1:35" ht="15.75" hidden="1" customHeight="1" x14ac:dyDescent="0.25">
      <c r="A722" s="15"/>
      <c r="B722" s="101"/>
      <c r="C722" s="101"/>
      <c r="D722" s="101"/>
      <c r="E722" s="101"/>
      <c r="F722" s="101"/>
      <c r="G722" s="101"/>
      <c r="H722" s="101"/>
      <c r="I722" s="101"/>
      <c r="J722" s="101"/>
      <c r="K722" s="101"/>
      <c r="L722" s="101"/>
      <c r="M722" s="15"/>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pans="1:35" ht="15.75" hidden="1" customHeight="1" x14ac:dyDescent="0.25">
      <c r="A723" s="15"/>
      <c r="B723" s="101"/>
      <c r="C723" s="101"/>
      <c r="D723" s="101"/>
      <c r="E723" s="101"/>
      <c r="F723" s="101"/>
      <c r="G723" s="101"/>
      <c r="H723" s="101"/>
      <c r="I723" s="101"/>
      <c r="J723" s="101"/>
      <c r="K723" s="101"/>
      <c r="L723" s="101"/>
      <c r="M723" s="15"/>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pans="1:35" ht="15.75" hidden="1" customHeight="1" x14ac:dyDescent="0.25">
      <c r="A724" s="15"/>
      <c r="B724" s="101"/>
      <c r="C724" s="101"/>
      <c r="D724" s="101"/>
      <c r="E724" s="101"/>
      <c r="F724" s="101"/>
      <c r="G724" s="101"/>
      <c r="H724" s="101"/>
      <c r="I724" s="101"/>
      <c r="J724" s="101"/>
      <c r="K724" s="101"/>
      <c r="L724" s="101"/>
      <c r="M724" s="15"/>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pans="1:35" ht="15.75" hidden="1" customHeight="1" x14ac:dyDescent="0.25">
      <c r="A725" s="15"/>
      <c r="B725" s="101"/>
      <c r="C725" s="101"/>
      <c r="D725" s="101"/>
      <c r="E725" s="101"/>
      <c r="F725" s="101"/>
      <c r="G725" s="101"/>
      <c r="H725" s="101"/>
      <c r="I725" s="101"/>
      <c r="J725" s="101"/>
      <c r="K725" s="101"/>
      <c r="L725" s="101"/>
      <c r="M725" s="15"/>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pans="1:35" ht="15.75" hidden="1" customHeight="1" x14ac:dyDescent="0.25">
      <c r="A726" s="15"/>
      <c r="B726" s="101"/>
      <c r="C726" s="101"/>
      <c r="D726" s="101"/>
      <c r="E726" s="101"/>
      <c r="F726" s="101"/>
      <c r="G726" s="101"/>
      <c r="H726" s="101"/>
      <c r="I726" s="101"/>
      <c r="J726" s="101"/>
      <c r="K726" s="101"/>
      <c r="L726" s="101"/>
      <c r="M726" s="15"/>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pans="1:35" ht="15.75" hidden="1" customHeight="1" x14ac:dyDescent="0.25">
      <c r="A727" s="15"/>
      <c r="B727" s="101"/>
      <c r="C727" s="101"/>
      <c r="D727" s="101"/>
      <c r="E727" s="101"/>
      <c r="F727" s="101"/>
      <c r="G727" s="101"/>
      <c r="H727" s="101"/>
      <c r="I727" s="101"/>
      <c r="J727" s="101"/>
      <c r="K727" s="101"/>
      <c r="L727" s="101"/>
      <c r="M727" s="15"/>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pans="1:35" ht="15.75" hidden="1" customHeight="1" x14ac:dyDescent="0.25">
      <c r="A728" s="15"/>
      <c r="B728" s="101"/>
      <c r="C728" s="101"/>
      <c r="D728" s="101"/>
      <c r="E728" s="101"/>
      <c r="F728" s="101"/>
      <c r="G728" s="101"/>
      <c r="H728" s="101"/>
      <c r="I728" s="101"/>
      <c r="J728" s="101"/>
      <c r="K728" s="101"/>
      <c r="L728" s="101"/>
      <c r="M728" s="15"/>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pans="1:35" ht="15.75" hidden="1" customHeight="1" x14ac:dyDescent="0.25">
      <c r="A729" s="15"/>
      <c r="B729" s="101"/>
      <c r="C729" s="101"/>
      <c r="D729" s="101"/>
      <c r="E729" s="101"/>
      <c r="F729" s="101"/>
      <c r="G729" s="101"/>
      <c r="H729" s="101"/>
      <c r="I729" s="101"/>
      <c r="J729" s="101"/>
      <c r="K729" s="101"/>
      <c r="L729" s="101"/>
      <c r="M729" s="15"/>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pans="1:35" ht="15.75" hidden="1" customHeight="1" x14ac:dyDescent="0.25">
      <c r="A730" s="15"/>
      <c r="B730" s="101"/>
      <c r="C730" s="101"/>
      <c r="D730" s="101"/>
      <c r="E730" s="101"/>
      <c r="F730" s="101"/>
      <c r="G730" s="101"/>
      <c r="H730" s="101"/>
      <c r="I730" s="101"/>
      <c r="J730" s="101"/>
      <c r="K730" s="101"/>
      <c r="L730" s="101"/>
      <c r="M730" s="15"/>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pans="1:35" ht="15.75" hidden="1" customHeight="1" x14ac:dyDescent="0.25">
      <c r="A731" s="15"/>
      <c r="B731" s="101"/>
      <c r="C731" s="101"/>
      <c r="D731" s="101"/>
      <c r="E731" s="101"/>
      <c r="F731" s="101"/>
      <c r="G731" s="101"/>
      <c r="H731" s="101"/>
      <c r="I731" s="101"/>
      <c r="J731" s="101"/>
      <c r="K731" s="101"/>
      <c r="L731" s="101"/>
      <c r="M731" s="15"/>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pans="1:35" ht="15.75" hidden="1" customHeight="1" x14ac:dyDescent="0.25">
      <c r="A732" s="15"/>
      <c r="B732" s="101"/>
      <c r="C732" s="101"/>
      <c r="D732" s="101"/>
      <c r="E732" s="101"/>
      <c r="F732" s="101"/>
      <c r="G732" s="101"/>
      <c r="H732" s="101"/>
      <c r="I732" s="101"/>
      <c r="J732" s="101"/>
      <c r="K732" s="101"/>
      <c r="L732" s="101"/>
      <c r="M732" s="15"/>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pans="1:35" ht="15.75" hidden="1" customHeight="1" x14ac:dyDescent="0.25">
      <c r="A733" s="15"/>
      <c r="B733" s="101"/>
      <c r="C733" s="101"/>
      <c r="D733" s="101"/>
      <c r="E733" s="101"/>
      <c r="F733" s="101"/>
      <c r="G733" s="101"/>
      <c r="H733" s="101"/>
      <c r="I733" s="101"/>
      <c r="J733" s="101"/>
      <c r="K733" s="101"/>
      <c r="L733" s="101"/>
      <c r="M733" s="15"/>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pans="1:35" ht="15.75" hidden="1" customHeight="1" x14ac:dyDescent="0.25">
      <c r="A734" s="15"/>
      <c r="B734" s="101"/>
      <c r="C734" s="101"/>
      <c r="D734" s="101"/>
      <c r="E734" s="101"/>
      <c r="F734" s="101"/>
      <c r="G734" s="101"/>
      <c r="H734" s="101"/>
      <c r="I734" s="101"/>
      <c r="J734" s="101"/>
      <c r="K734" s="101"/>
      <c r="L734" s="101"/>
      <c r="M734" s="15"/>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pans="1:35" ht="15.75" hidden="1" customHeight="1" x14ac:dyDescent="0.25">
      <c r="A735" s="15"/>
      <c r="B735" s="101"/>
      <c r="C735" s="101"/>
      <c r="D735" s="101"/>
      <c r="E735" s="101"/>
      <c r="F735" s="101"/>
      <c r="G735" s="101"/>
      <c r="H735" s="101"/>
      <c r="I735" s="101"/>
      <c r="J735" s="101"/>
      <c r="K735" s="101"/>
      <c r="L735" s="101"/>
      <c r="M735" s="15"/>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pans="1:35" ht="15.75" hidden="1" customHeight="1" x14ac:dyDescent="0.25">
      <c r="A736" s="15"/>
      <c r="B736" s="101"/>
      <c r="C736" s="101"/>
      <c r="D736" s="101"/>
      <c r="E736" s="101"/>
      <c r="F736" s="101"/>
      <c r="G736" s="101"/>
      <c r="H736" s="101"/>
      <c r="I736" s="101"/>
      <c r="J736" s="101"/>
      <c r="K736" s="101"/>
      <c r="L736" s="101"/>
      <c r="M736" s="15"/>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pans="1:35" ht="15.75" hidden="1" customHeight="1" x14ac:dyDescent="0.25">
      <c r="A737" s="15"/>
      <c r="B737" s="101"/>
      <c r="C737" s="101"/>
      <c r="D737" s="101"/>
      <c r="E737" s="101"/>
      <c r="F737" s="101"/>
      <c r="G737" s="101"/>
      <c r="H737" s="101"/>
      <c r="I737" s="101"/>
      <c r="J737" s="101"/>
      <c r="K737" s="101"/>
      <c r="L737" s="101"/>
      <c r="M737" s="15"/>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pans="1:35" ht="15.75" hidden="1" customHeight="1" x14ac:dyDescent="0.25">
      <c r="A738" s="15"/>
      <c r="B738" s="101"/>
      <c r="C738" s="101"/>
      <c r="D738" s="101"/>
      <c r="E738" s="101"/>
      <c r="F738" s="101"/>
      <c r="G738" s="101"/>
      <c r="H738" s="101"/>
      <c r="I738" s="101"/>
      <c r="J738" s="101"/>
      <c r="K738" s="101"/>
      <c r="L738" s="101"/>
      <c r="M738" s="15"/>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pans="1:35" ht="15.75" hidden="1" customHeight="1" x14ac:dyDescent="0.25">
      <c r="A739" s="15"/>
      <c r="B739" s="101"/>
      <c r="C739" s="101"/>
      <c r="D739" s="101"/>
      <c r="E739" s="101"/>
      <c r="F739" s="101"/>
      <c r="G739" s="101"/>
      <c r="H739" s="101"/>
      <c r="I739" s="101"/>
      <c r="J739" s="101"/>
      <c r="K739" s="101"/>
      <c r="L739" s="101"/>
      <c r="M739" s="15"/>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pans="1:35" ht="15.75" hidden="1" customHeight="1" x14ac:dyDescent="0.25">
      <c r="A740" s="15"/>
      <c r="B740" s="101"/>
      <c r="C740" s="101"/>
      <c r="D740" s="101"/>
      <c r="E740" s="101"/>
      <c r="F740" s="101"/>
      <c r="G740" s="101"/>
      <c r="H740" s="101"/>
      <c r="I740" s="101"/>
      <c r="J740" s="101"/>
      <c r="K740" s="101"/>
      <c r="L740" s="101"/>
      <c r="M740" s="15"/>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pans="1:35" ht="15.75" hidden="1" customHeight="1" x14ac:dyDescent="0.25">
      <c r="A741" s="15"/>
      <c r="B741" s="101"/>
      <c r="C741" s="101"/>
      <c r="D741" s="101"/>
      <c r="E741" s="101"/>
      <c r="F741" s="101"/>
      <c r="G741" s="101"/>
      <c r="H741" s="101"/>
      <c r="I741" s="101"/>
      <c r="J741" s="101"/>
      <c r="K741" s="101"/>
      <c r="L741" s="101"/>
      <c r="M741" s="15"/>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pans="1:35" ht="15.75" hidden="1" customHeight="1" x14ac:dyDescent="0.25">
      <c r="A742" s="15"/>
      <c r="B742" s="101"/>
      <c r="C742" s="101"/>
      <c r="D742" s="101"/>
      <c r="E742" s="101"/>
      <c r="F742" s="101"/>
      <c r="G742" s="101"/>
      <c r="H742" s="101"/>
      <c r="I742" s="101"/>
      <c r="J742" s="101"/>
      <c r="K742" s="101"/>
      <c r="L742" s="101"/>
      <c r="M742" s="15"/>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pans="1:35" ht="15.75" hidden="1" customHeight="1" x14ac:dyDescent="0.25">
      <c r="A743" s="15"/>
      <c r="B743" s="101"/>
      <c r="C743" s="101"/>
      <c r="D743" s="101"/>
      <c r="E743" s="101"/>
      <c r="F743" s="101"/>
      <c r="G743" s="101"/>
      <c r="H743" s="101"/>
      <c r="I743" s="101"/>
      <c r="J743" s="101"/>
      <c r="K743" s="101"/>
      <c r="L743" s="101"/>
      <c r="M743" s="15"/>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pans="1:35" ht="15.75" hidden="1" customHeight="1" x14ac:dyDescent="0.25">
      <c r="A744" s="15"/>
      <c r="B744" s="101"/>
      <c r="C744" s="101"/>
      <c r="D744" s="101"/>
      <c r="E744" s="101"/>
      <c r="F744" s="101"/>
      <c r="G744" s="101"/>
      <c r="H744" s="101"/>
      <c r="I744" s="101"/>
      <c r="J744" s="101"/>
      <c r="K744" s="101"/>
      <c r="L744" s="101"/>
      <c r="M744" s="15"/>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pans="1:35" ht="15.75" hidden="1" customHeight="1" x14ac:dyDescent="0.25">
      <c r="A745" s="15"/>
      <c r="B745" s="101"/>
      <c r="C745" s="101"/>
      <c r="D745" s="101"/>
      <c r="E745" s="101"/>
      <c r="F745" s="101"/>
      <c r="G745" s="101"/>
      <c r="H745" s="101"/>
      <c r="I745" s="101"/>
      <c r="J745" s="101"/>
      <c r="K745" s="101"/>
      <c r="L745" s="101"/>
      <c r="M745" s="15"/>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pans="1:35" ht="15.75" hidden="1" customHeight="1" x14ac:dyDescent="0.25">
      <c r="A746" s="15"/>
      <c r="B746" s="101"/>
      <c r="C746" s="101"/>
      <c r="D746" s="101"/>
      <c r="E746" s="101"/>
      <c r="F746" s="101"/>
      <c r="G746" s="101"/>
      <c r="H746" s="101"/>
      <c r="I746" s="101"/>
      <c r="J746" s="101"/>
      <c r="K746" s="101"/>
      <c r="L746" s="101"/>
      <c r="M746" s="15"/>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pans="1:35" ht="15.75" hidden="1" customHeight="1" x14ac:dyDescent="0.25">
      <c r="A747" s="15"/>
      <c r="B747" s="101"/>
      <c r="C747" s="101"/>
      <c r="D747" s="101"/>
      <c r="E747" s="101"/>
      <c r="F747" s="101"/>
      <c r="G747" s="101"/>
      <c r="H747" s="101"/>
      <c r="I747" s="101"/>
      <c r="J747" s="101"/>
      <c r="K747" s="101"/>
      <c r="L747" s="101"/>
      <c r="M747" s="15"/>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pans="1:35" ht="15.75" hidden="1" customHeight="1" x14ac:dyDescent="0.25">
      <c r="A748" s="15"/>
      <c r="B748" s="101"/>
      <c r="C748" s="101"/>
      <c r="D748" s="101"/>
      <c r="E748" s="101"/>
      <c r="F748" s="101"/>
      <c r="G748" s="101"/>
      <c r="H748" s="101"/>
      <c r="I748" s="101"/>
      <c r="J748" s="101"/>
      <c r="K748" s="101"/>
      <c r="L748" s="101"/>
      <c r="M748" s="15"/>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pans="1:35" ht="15.75" hidden="1" customHeight="1" x14ac:dyDescent="0.25">
      <c r="A749" s="15"/>
      <c r="B749" s="101"/>
      <c r="C749" s="101"/>
      <c r="D749" s="101"/>
      <c r="E749" s="101"/>
      <c r="F749" s="101"/>
      <c r="G749" s="101"/>
      <c r="H749" s="101"/>
      <c r="I749" s="101"/>
      <c r="J749" s="101"/>
      <c r="K749" s="101"/>
      <c r="L749" s="101"/>
      <c r="M749" s="15"/>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pans="1:35" ht="15.75" hidden="1" customHeight="1" x14ac:dyDescent="0.25">
      <c r="A750" s="15"/>
      <c r="B750" s="101"/>
      <c r="C750" s="101"/>
      <c r="D750" s="101"/>
      <c r="E750" s="101"/>
      <c r="F750" s="101"/>
      <c r="G750" s="101"/>
      <c r="H750" s="101"/>
      <c r="I750" s="101"/>
      <c r="J750" s="101"/>
      <c r="K750" s="101"/>
      <c r="L750" s="101"/>
      <c r="M750" s="15"/>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pans="1:35" ht="15.75" hidden="1" customHeight="1" x14ac:dyDescent="0.25">
      <c r="A751" s="15"/>
      <c r="B751" s="101"/>
      <c r="C751" s="101"/>
      <c r="D751" s="101"/>
      <c r="E751" s="101"/>
      <c r="F751" s="101"/>
      <c r="G751" s="101"/>
      <c r="H751" s="101"/>
      <c r="I751" s="101"/>
      <c r="J751" s="101"/>
      <c r="K751" s="101"/>
      <c r="L751" s="101"/>
      <c r="M751" s="15"/>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pans="1:35" ht="15.75" hidden="1" customHeight="1" x14ac:dyDescent="0.25">
      <c r="A752" s="15"/>
      <c r="B752" s="101"/>
      <c r="C752" s="101"/>
      <c r="D752" s="101"/>
      <c r="E752" s="101"/>
      <c r="F752" s="101"/>
      <c r="G752" s="101"/>
      <c r="H752" s="101"/>
      <c r="I752" s="101"/>
      <c r="J752" s="101"/>
      <c r="K752" s="101"/>
      <c r="L752" s="101"/>
      <c r="M752" s="15"/>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pans="1:35" ht="15.75" hidden="1" customHeight="1" x14ac:dyDescent="0.25">
      <c r="A753" s="15"/>
      <c r="B753" s="101"/>
      <c r="C753" s="101"/>
      <c r="D753" s="101"/>
      <c r="E753" s="101"/>
      <c r="F753" s="101"/>
      <c r="G753" s="101"/>
      <c r="H753" s="101"/>
      <c r="I753" s="101"/>
      <c r="J753" s="101"/>
      <c r="K753" s="101"/>
      <c r="L753" s="101"/>
      <c r="M753" s="15"/>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pans="1:35" ht="15.75" hidden="1" customHeight="1" x14ac:dyDescent="0.25">
      <c r="A754" s="15"/>
      <c r="B754" s="101"/>
      <c r="C754" s="101"/>
      <c r="D754" s="101"/>
      <c r="E754" s="101"/>
      <c r="F754" s="101"/>
      <c r="G754" s="101"/>
      <c r="H754" s="101"/>
      <c r="I754" s="101"/>
      <c r="J754" s="101"/>
      <c r="K754" s="101"/>
      <c r="L754" s="101"/>
      <c r="M754" s="15"/>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pans="1:35" ht="15.75" hidden="1" customHeight="1" x14ac:dyDescent="0.25">
      <c r="A755" s="15"/>
      <c r="B755" s="101"/>
      <c r="C755" s="101"/>
      <c r="D755" s="101"/>
      <c r="E755" s="101"/>
      <c r="F755" s="101"/>
      <c r="G755" s="101"/>
      <c r="H755" s="101"/>
      <c r="I755" s="101"/>
      <c r="J755" s="101"/>
      <c r="K755" s="101"/>
      <c r="L755" s="101"/>
      <c r="M755" s="15"/>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pans="1:35" ht="15.75" hidden="1" customHeight="1" x14ac:dyDescent="0.25">
      <c r="A756" s="15"/>
      <c r="B756" s="101"/>
      <c r="C756" s="101"/>
      <c r="D756" s="101"/>
      <c r="E756" s="101"/>
      <c r="F756" s="101"/>
      <c r="G756" s="101"/>
      <c r="H756" s="101"/>
      <c r="I756" s="101"/>
      <c r="J756" s="101"/>
      <c r="K756" s="101"/>
      <c r="L756" s="101"/>
      <c r="M756" s="15"/>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pans="1:35" ht="15.75" hidden="1" customHeight="1" x14ac:dyDescent="0.25">
      <c r="A757" s="15"/>
      <c r="B757" s="101"/>
      <c r="C757" s="101"/>
      <c r="D757" s="101"/>
      <c r="E757" s="101"/>
      <c r="F757" s="101"/>
      <c r="G757" s="101"/>
      <c r="H757" s="101"/>
      <c r="I757" s="101"/>
      <c r="J757" s="101"/>
      <c r="K757" s="101"/>
      <c r="L757" s="101"/>
      <c r="M757" s="15"/>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pans="1:35" ht="15.75" hidden="1" customHeight="1" x14ac:dyDescent="0.25">
      <c r="A758" s="15"/>
      <c r="B758" s="101"/>
      <c r="C758" s="101"/>
      <c r="D758" s="101"/>
      <c r="E758" s="101"/>
      <c r="F758" s="101"/>
      <c r="G758" s="101"/>
      <c r="H758" s="101"/>
      <c r="I758" s="101"/>
      <c r="J758" s="101"/>
      <c r="K758" s="101"/>
      <c r="L758" s="101"/>
      <c r="M758" s="15"/>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pans="1:35" ht="15.75" hidden="1" customHeight="1" x14ac:dyDescent="0.25">
      <c r="A759" s="15"/>
      <c r="B759" s="101"/>
      <c r="C759" s="101"/>
      <c r="D759" s="101"/>
      <c r="E759" s="101"/>
      <c r="F759" s="101"/>
      <c r="G759" s="101"/>
      <c r="H759" s="101"/>
      <c r="I759" s="101"/>
      <c r="J759" s="101"/>
      <c r="K759" s="101"/>
      <c r="L759" s="101"/>
      <c r="M759" s="15"/>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pans="1:35" ht="15.75" hidden="1" customHeight="1" x14ac:dyDescent="0.25">
      <c r="A760" s="15"/>
      <c r="B760" s="101"/>
      <c r="C760" s="101"/>
      <c r="D760" s="101"/>
      <c r="E760" s="101"/>
      <c r="F760" s="101"/>
      <c r="G760" s="101"/>
      <c r="H760" s="101"/>
      <c r="I760" s="101"/>
      <c r="J760" s="101"/>
      <c r="K760" s="101"/>
      <c r="L760" s="101"/>
      <c r="M760" s="15"/>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pans="1:35" ht="15.75" hidden="1" customHeight="1" x14ac:dyDescent="0.25">
      <c r="A761" s="15"/>
      <c r="B761" s="101"/>
      <c r="C761" s="101"/>
      <c r="D761" s="101"/>
      <c r="E761" s="101"/>
      <c r="F761" s="101"/>
      <c r="G761" s="101"/>
      <c r="H761" s="101"/>
      <c r="I761" s="101"/>
      <c r="J761" s="101"/>
      <c r="K761" s="101"/>
      <c r="L761" s="101"/>
      <c r="M761" s="15"/>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pans="1:35" ht="15.75" hidden="1" customHeight="1" x14ac:dyDescent="0.25">
      <c r="A762" s="15"/>
      <c r="B762" s="101"/>
      <c r="C762" s="101"/>
      <c r="D762" s="101"/>
      <c r="E762" s="101"/>
      <c r="F762" s="101"/>
      <c r="G762" s="101"/>
      <c r="H762" s="101"/>
      <c r="I762" s="101"/>
      <c r="J762" s="101"/>
      <c r="K762" s="101"/>
      <c r="L762" s="101"/>
      <c r="M762" s="15"/>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pans="1:35" ht="15.75" hidden="1" customHeight="1" x14ac:dyDescent="0.25">
      <c r="A763" s="15"/>
      <c r="B763" s="101"/>
      <c r="C763" s="101"/>
      <c r="D763" s="101"/>
      <c r="E763" s="101"/>
      <c r="F763" s="101"/>
      <c r="G763" s="101"/>
      <c r="H763" s="101"/>
      <c r="I763" s="101"/>
      <c r="J763" s="101"/>
      <c r="K763" s="101"/>
      <c r="L763" s="101"/>
      <c r="M763" s="15"/>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pans="1:35" ht="15.75" hidden="1" customHeight="1" x14ac:dyDescent="0.25">
      <c r="A764" s="15"/>
      <c r="B764" s="101"/>
      <c r="C764" s="101"/>
      <c r="D764" s="101"/>
      <c r="E764" s="101"/>
      <c r="F764" s="101"/>
      <c r="G764" s="101"/>
      <c r="H764" s="101"/>
      <c r="I764" s="101"/>
      <c r="J764" s="101"/>
      <c r="K764" s="101"/>
      <c r="L764" s="101"/>
      <c r="M764" s="15"/>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pans="1:35" ht="15.75" hidden="1" customHeight="1" x14ac:dyDescent="0.25">
      <c r="A765" s="15"/>
      <c r="B765" s="101"/>
      <c r="C765" s="101"/>
      <c r="D765" s="101"/>
      <c r="E765" s="101"/>
      <c r="F765" s="101"/>
      <c r="G765" s="101"/>
      <c r="H765" s="101"/>
      <c r="I765" s="101"/>
      <c r="J765" s="101"/>
      <c r="K765" s="101"/>
      <c r="L765" s="101"/>
      <c r="M765" s="15"/>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pans="1:35" ht="15.75" hidden="1" customHeight="1" x14ac:dyDescent="0.25">
      <c r="A766" s="15"/>
      <c r="B766" s="101"/>
      <c r="C766" s="101"/>
      <c r="D766" s="101"/>
      <c r="E766" s="101"/>
      <c r="F766" s="101"/>
      <c r="G766" s="101"/>
      <c r="H766" s="101"/>
      <c r="I766" s="101"/>
      <c r="J766" s="101"/>
      <c r="K766" s="101"/>
      <c r="L766" s="101"/>
      <c r="M766" s="15"/>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pans="1:35" ht="15.75" hidden="1" customHeight="1" x14ac:dyDescent="0.25">
      <c r="A767" s="15"/>
      <c r="B767" s="101"/>
      <c r="C767" s="101"/>
      <c r="D767" s="101"/>
      <c r="E767" s="101"/>
      <c r="F767" s="101"/>
      <c r="G767" s="101"/>
      <c r="H767" s="101"/>
      <c r="I767" s="101"/>
      <c r="J767" s="101"/>
      <c r="K767" s="101"/>
      <c r="L767" s="101"/>
      <c r="M767" s="15"/>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pans="1:35" ht="15.75" hidden="1" customHeight="1" x14ac:dyDescent="0.25">
      <c r="A768" s="15"/>
      <c r="B768" s="101"/>
      <c r="C768" s="101"/>
      <c r="D768" s="101"/>
      <c r="E768" s="101"/>
      <c r="F768" s="101"/>
      <c r="G768" s="101"/>
      <c r="H768" s="101"/>
      <c r="I768" s="101"/>
      <c r="J768" s="101"/>
      <c r="K768" s="101"/>
      <c r="L768" s="101"/>
      <c r="M768" s="15"/>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pans="1:35" ht="15.75" hidden="1" customHeight="1" x14ac:dyDescent="0.25">
      <c r="A769" s="15"/>
      <c r="B769" s="101"/>
      <c r="C769" s="101"/>
      <c r="D769" s="101"/>
      <c r="E769" s="101"/>
      <c r="F769" s="101"/>
      <c r="G769" s="101"/>
      <c r="H769" s="101"/>
      <c r="I769" s="101"/>
      <c r="J769" s="101"/>
      <c r="K769" s="101"/>
      <c r="L769" s="101"/>
      <c r="M769" s="15"/>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pans="1:35" ht="15.75" hidden="1" customHeight="1" x14ac:dyDescent="0.25">
      <c r="A770" s="15"/>
      <c r="B770" s="101"/>
      <c r="C770" s="101"/>
      <c r="D770" s="101"/>
      <c r="E770" s="101"/>
      <c r="F770" s="101"/>
      <c r="G770" s="101"/>
      <c r="H770" s="101"/>
      <c r="I770" s="101"/>
      <c r="J770" s="101"/>
      <c r="K770" s="101"/>
      <c r="L770" s="101"/>
      <c r="M770" s="15"/>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pans="1:35" ht="15.75" hidden="1" customHeight="1" x14ac:dyDescent="0.25">
      <c r="A771" s="15"/>
      <c r="B771" s="101"/>
      <c r="C771" s="101"/>
      <c r="D771" s="101"/>
      <c r="E771" s="101"/>
      <c r="F771" s="101"/>
      <c r="G771" s="101"/>
      <c r="H771" s="101"/>
      <c r="I771" s="101"/>
      <c r="J771" s="101"/>
      <c r="K771" s="101"/>
      <c r="L771" s="101"/>
      <c r="M771" s="15"/>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pans="1:35" ht="15.75" hidden="1" customHeight="1" x14ac:dyDescent="0.25">
      <c r="A772" s="15"/>
      <c r="B772" s="101"/>
      <c r="C772" s="101"/>
      <c r="D772" s="101"/>
      <c r="E772" s="101"/>
      <c r="F772" s="101"/>
      <c r="G772" s="101"/>
      <c r="H772" s="101"/>
      <c r="I772" s="101"/>
      <c r="J772" s="101"/>
      <c r="K772" s="101"/>
      <c r="L772" s="101"/>
      <c r="M772" s="15"/>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pans="1:35" ht="15.75" hidden="1" customHeight="1" x14ac:dyDescent="0.25">
      <c r="A773" s="15"/>
      <c r="B773" s="101"/>
      <c r="C773" s="101"/>
      <c r="D773" s="101"/>
      <c r="E773" s="101"/>
      <c r="F773" s="101"/>
      <c r="G773" s="101"/>
      <c r="H773" s="101"/>
      <c r="I773" s="101"/>
      <c r="J773" s="101"/>
      <c r="K773" s="101"/>
      <c r="L773" s="101"/>
      <c r="M773" s="15"/>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pans="1:35" ht="15.75" hidden="1" customHeight="1" x14ac:dyDescent="0.25">
      <c r="A774" s="15"/>
      <c r="B774" s="101"/>
      <c r="C774" s="101"/>
      <c r="D774" s="101"/>
      <c r="E774" s="101"/>
      <c r="F774" s="101"/>
      <c r="G774" s="101"/>
      <c r="H774" s="101"/>
      <c r="I774" s="101"/>
      <c r="J774" s="101"/>
      <c r="K774" s="101"/>
      <c r="L774" s="101"/>
      <c r="M774" s="15"/>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pans="1:35" ht="15.75" hidden="1" customHeight="1" x14ac:dyDescent="0.25">
      <c r="A775" s="15"/>
      <c r="B775" s="101"/>
      <c r="C775" s="101"/>
      <c r="D775" s="101"/>
      <c r="E775" s="101"/>
      <c r="F775" s="101"/>
      <c r="G775" s="101"/>
      <c r="H775" s="101"/>
      <c r="I775" s="101"/>
      <c r="J775" s="101"/>
      <c r="K775" s="101"/>
      <c r="L775" s="101"/>
      <c r="M775" s="15"/>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pans="1:35" ht="15.75" hidden="1" customHeight="1" x14ac:dyDescent="0.25">
      <c r="A776" s="15"/>
      <c r="B776" s="101"/>
      <c r="C776" s="101"/>
      <c r="D776" s="101"/>
      <c r="E776" s="101"/>
      <c r="F776" s="101"/>
      <c r="G776" s="101"/>
      <c r="H776" s="101"/>
      <c r="I776" s="101"/>
      <c r="J776" s="101"/>
      <c r="K776" s="101"/>
      <c r="L776" s="101"/>
      <c r="M776" s="15"/>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pans="1:35" ht="15.75" hidden="1" customHeight="1" x14ac:dyDescent="0.25">
      <c r="A777" s="15"/>
      <c r="B777" s="101"/>
      <c r="C777" s="101"/>
      <c r="D777" s="101"/>
      <c r="E777" s="101"/>
      <c r="F777" s="101"/>
      <c r="G777" s="101"/>
      <c r="H777" s="101"/>
      <c r="I777" s="101"/>
      <c r="J777" s="101"/>
      <c r="K777" s="101"/>
      <c r="L777" s="101"/>
      <c r="M777" s="15"/>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pans="1:35" ht="15.75" hidden="1" customHeight="1" x14ac:dyDescent="0.25">
      <c r="A778" s="15"/>
      <c r="B778" s="101"/>
      <c r="C778" s="101"/>
      <c r="D778" s="101"/>
      <c r="E778" s="101"/>
      <c r="F778" s="101"/>
      <c r="G778" s="101"/>
      <c r="H778" s="101"/>
      <c r="I778" s="101"/>
      <c r="J778" s="101"/>
      <c r="K778" s="101"/>
      <c r="L778" s="101"/>
      <c r="M778" s="15"/>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pans="1:35" ht="15.75" hidden="1" customHeight="1" x14ac:dyDescent="0.25">
      <c r="A779" s="15"/>
      <c r="B779" s="101"/>
      <c r="C779" s="101"/>
      <c r="D779" s="101"/>
      <c r="E779" s="101"/>
      <c r="F779" s="101"/>
      <c r="G779" s="101"/>
      <c r="H779" s="101"/>
      <c r="I779" s="101"/>
      <c r="J779" s="101"/>
      <c r="K779" s="101"/>
      <c r="L779" s="101"/>
      <c r="M779" s="15"/>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pans="1:35" ht="15.75" hidden="1" customHeight="1" x14ac:dyDescent="0.25">
      <c r="A780" s="15"/>
      <c r="B780" s="101"/>
      <c r="C780" s="101"/>
      <c r="D780" s="101"/>
      <c r="E780" s="101"/>
      <c r="F780" s="101"/>
      <c r="G780" s="101"/>
      <c r="H780" s="101"/>
      <c r="I780" s="101"/>
      <c r="J780" s="101"/>
      <c r="K780" s="101"/>
      <c r="L780" s="101"/>
      <c r="M780" s="15"/>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pans="1:35" ht="15.75" hidden="1" customHeight="1" x14ac:dyDescent="0.25">
      <c r="A781" s="15"/>
      <c r="B781" s="101"/>
      <c r="C781" s="101"/>
      <c r="D781" s="101"/>
      <c r="E781" s="101"/>
      <c r="F781" s="101"/>
      <c r="G781" s="101"/>
      <c r="H781" s="101"/>
      <c r="I781" s="101"/>
      <c r="J781" s="101"/>
      <c r="K781" s="101"/>
      <c r="L781" s="101"/>
      <c r="M781" s="15"/>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pans="1:35" ht="15.75" hidden="1" customHeight="1" x14ac:dyDescent="0.25">
      <c r="A782" s="15"/>
      <c r="B782" s="101"/>
      <c r="C782" s="101"/>
      <c r="D782" s="101"/>
      <c r="E782" s="101"/>
      <c r="F782" s="101"/>
      <c r="G782" s="101"/>
      <c r="H782" s="101"/>
      <c r="I782" s="101"/>
      <c r="J782" s="101"/>
      <c r="K782" s="101"/>
      <c r="L782" s="101"/>
      <c r="M782" s="15"/>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pans="1:35" ht="15.75" hidden="1" customHeight="1" x14ac:dyDescent="0.25">
      <c r="A783" s="15"/>
      <c r="B783" s="101"/>
      <c r="C783" s="101"/>
      <c r="D783" s="101"/>
      <c r="E783" s="101"/>
      <c r="F783" s="101"/>
      <c r="G783" s="101"/>
      <c r="H783" s="101"/>
      <c r="I783" s="101"/>
      <c r="J783" s="101"/>
      <c r="K783" s="101"/>
      <c r="L783" s="101"/>
      <c r="M783" s="15"/>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pans="1:35" ht="15.75" hidden="1" customHeight="1" x14ac:dyDescent="0.25">
      <c r="A784" s="15"/>
      <c r="B784" s="101"/>
      <c r="C784" s="101"/>
      <c r="D784" s="101"/>
      <c r="E784" s="101"/>
      <c r="F784" s="101"/>
      <c r="G784" s="101"/>
      <c r="H784" s="101"/>
      <c r="I784" s="101"/>
      <c r="J784" s="101"/>
      <c r="K784" s="101"/>
      <c r="L784" s="101"/>
      <c r="M784" s="15"/>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pans="1:35" ht="15.75" hidden="1" customHeight="1" x14ac:dyDescent="0.25">
      <c r="A785" s="15"/>
      <c r="B785" s="101"/>
      <c r="C785" s="101"/>
      <c r="D785" s="101"/>
      <c r="E785" s="101"/>
      <c r="F785" s="101"/>
      <c r="G785" s="101"/>
      <c r="H785" s="101"/>
      <c r="I785" s="101"/>
      <c r="J785" s="101"/>
      <c r="K785" s="101"/>
      <c r="L785" s="101"/>
      <c r="M785" s="15"/>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pans="1:35" ht="15.75" hidden="1" customHeight="1" x14ac:dyDescent="0.25">
      <c r="A786" s="15"/>
      <c r="B786" s="101"/>
      <c r="C786" s="101"/>
      <c r="D786" s="101"/>
      <c r="E786" s="101"/>
      <c r="F786" s="101"/>
      <c r="G786" s="101"/>
      <c r="H786" s="101"/>
      <c r="I786" s="101"/>
      <c r="J786" s="101"/>
      <c r="K786" s="101"/>
      <c r="L786" s="101"/>
      <c r="M786" s="15"/>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pans="1:35" ht="15.75" hidden="1" customHeight="1" x14ac:dyDescent="0.25">
      <c r="A787" s="15"/>
      <c r="B787" s="101"/>
      <c r="C787" s="101"/>
      <c r="D787" s="101"/>
      <c r="E787" s="101"/>
      <c r="F787" s="101"/>
      <c r="G787" s="101"/>
      <c r="H787" s="101"/>
      <c r="I787" s="101"/>
      <c r="J787" s="101"/>
      <c r="K787" s="101"/>
      <c r="L787" s="101"/>
      <c r="M787" s="15"/>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pans="1:35" ht="15.75" hidden="1" customHeight="1" x14ac:dyDescent="0.25">
      <c r="A788" s="15"/>
      <c r="B788" s="101"/>
      <c r="C788" s="101"/>
      <c r="D788" s="101"/>
      <c r="E788" s="101"/>
      <c r="F788" s="101"/>
      <c r="G788" s="101"/>
      <c r="H788" s="101"/>
      <c r="I788" s="101"/>
      <c r="J788" s="101"/>
      <c r="K788" s="101"/>
      <c r="L788" s="101"/>
      <c r="M788" s="15"/>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pans="1:35" ht="15.75" hidden="1" customHeight="1" x14ac:dyDescent="0.25">
      <c r="A789" s="15"/>
      <c r="B789" s="101"/>
      <c r="C789" s="101"/>
      <c r="D789" s="101"/>
      <c r="E789" s="101"/>
      <c r="F789" s="101"/>
      <c r="G789" s="101"/>
      <c r="H789" s="101"/>
      <c r="I789" s="101"/>
      <c r="J789" s="101"/>
      <c r="K789" s="101"/>
      <c r="L789" s="101"/>
      <c r="M789" s="15"/>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pans="1:35" ht="15.75" hidden="1" customHeight="1" x14ac:dyDescent="0.25">
      <c r="A790" s="15"/>
      <c r="B790" s="101"/>
      <c r="C790" s="101"/>
      <c r="D790" s="101"/>
      <c r="E790" s="101"/>
      <c r="F790" s="101"/>
      <c r="G790" s="101"/>
      <c r="H790" s="101"/>
      <c r="I790" s="101"/>
      <c r="J790" s="101"/>
      <c r="K790" s="101"/>
      <c r="L790" s="101"/>
      <c r="M790" s="15"/>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pans="1:35" ht="15.75" hidden="1" customHeight="1" x14ac:dyDescent="0.25">
      <c r="A791" s="15"/>
      <c r="B791" s="101"/>
      <c r="C791" s="101"/>
      <c r="D791" s="101"/>
      <c r="E791" s="101"/>
      <c r="F791" s="101"/>
      <c r="G791" s="101"/>
      <c r="H791" s="101"/>
      <c r="I791" s="101"/>
      <c r="J791" s="101"/>
      <c r="K791" s="101"/>
      <c r="L791" s="101"/>
      <c r="M791" s="15"/>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pans="1:35" ht="15.75" hidden="1" customHeight="1" x14ac:dyDescent="0.25">
      <c r="A792" s="15"/>
      <c r="B792" s="101"/>
      <c r="C792" s="101"/>
      <c r="D792" s="101"/>
      <c r="E792" s="101"/>
      <c r="F792" s="101"/>
      <c r="G792" s="101"/>
      <c r="H792" s="101"/>
      <c r="I792" s="101"/>
      <c r="J792" s="101"/>
      <c r="K792" s="101"/>
      <c r="L792" s="101"/>
      <c r="M792" s="15"/>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pans="1:35" ht="15.75" hidden="1" customHeight="1" x14ac:dyDescent="0.25">
      <c r="A793" s="15"/>
      <c r="B793" s="101"/>
      <c r="C793" s="101"/>
      <c r="D793" s="101"/>
      <c r="E793" s="101"/>
      <c r="F793" s="101"/>
      <c r="G793" s="101"/>
      <c r="H793" s="101"/>
      <c r="I793" s="101"/>
      <c r="J793" s="101"/>
      <c r="K793" s="101"/>
      <c r="L793" s="101"/>
      <c r="M793" s="15"/>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pans="1:35" ht="15.75" hidden="1" customHeight="1" x14ac:dyDescent="0.25">
      <c r="A794" s="15"/>
      <c r="B794" s="101"/>
      <c r="C794" s="101"/>
      <c r="D794" s="101"/>
      <c r="E794" s="101"/>
      <c r="F794" s="101"/>
      <c r="G794" s="101"/>
      <c r="H794" s="101"/>
      <c r="I794" s="101"/>
      <c r="J794" s="101"/>
      <c r="K794" s="101"/>
      <c r="L794" s="101"/>
      <c r="M794" s="15"/>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pans="1:35" ht="15.75" hidden="1" customHeight="1" x14ac:dyDescent="0.25">
      <c r="A795" s="15"/>
      <c r="B795" s="101"/>
      <c r="C795" s="101"/>
      <c r="D795" s="101"/>
      <c r="E795" s="101"/>
      <c r="F795" s="101"/>
      <c r="G795" s="101"/>
      <c r="H795" s="101"/>
      <c r="I795" s="101"/>
      <c r="J795" s="101"/>
      <c r="K795" s="101"/>
      <c r="L795" s="101"/>
      <c r="M795" s="15"/>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pans="1:35" ht="15.75" hidden="1" customHeight="1" x14ac:dyDescent="0.25">
      <c r="A796" s="15"/>
      <c r="B796" s="101"/>
      <c r="C796" s="101"/>
      <c r="D796" s="101"/>
      <c r="E796" s="101"/>
      <c r="F796" s="101"/>
      <c r="G796" s="101"/>
      <c r="H796" s="101"/>
      <c r="I796" s="101"/>
      <c r="J796" s="101"/>
      <c r="K796" s="101"/>
      <c r="L796" s="101"/>
      <c r="M796" s="15"/>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pans="1:35" ht="15.75" hidden="1" customHeight="1" x14ac:dyDescent="0.25">
      <c r="A797" s="15"/>
      <c r="B797" s="101"/>
      <c r="C797" s="101"/>
      <c r="D797" s="101"/>
      <c r="E797" s="101"/>
      <c r="F797" s="101"/>
      <c r="G797" s="101"/>
      <c r="H797" s="101"/>
      <c r="I797" s="101"/>
      <c r="J797" s="101"/>
      <c r="K797" s="101"/>
      <c r="L797" s="101"/>
      <c r="M797" s="15"/>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pans="1:35" ht="15.75" hidden="1" customHeight="1" x14ac:dyDescent="0.25">
      <c r="A798" s="15"/>
      <c r="B798" s="101"/>
      <c r="C798" s="101"/>
      <c r="D798" s="101"/>
      <c r="E798" s="101"/>
      <c r="F798" s="101"/>
      <c r="G798" s="101"/>
      <c r="H798" s="101"/>
      <c r="I798" s="101"/>
      <c r="J798" s="101"/>
      <c r="K798" s="101"/>
      <c r="L798" s="101"/>
      <c r="M798" s="15"/>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pans="1:35" ht="15.75" hidden="1" customHeight="1" x14ac:dyDescent="0.25">
      <c r="A799" s="15"/>
      <c r="B799" s="101"/>
      <c r="C799" s="101"/>
      <c r="D799" s="101"/>
      <c r="E799" s="101"/>
      <c r="F799" s="101"/>
      <c r="G799" s="101"/>
      <c r="H799" s="101"/>
      <c r="I799" s="101"/>
      <c r="J799" s="101"/>
      <c r="K799" s="101"/>
      <c r="L799" s="101"/>
      <c r="M799" s="15"/>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pans="1:35" ht="15.75" hidden="1" customHeight="1" x14ac:dyDescent="0.25">
      <c r="A800" s="15"/>
      <c r="B800" s="101"/>
      <c r="C800" s="101"/>
      <c r="D800" s="101"/>
      <c r="E800" s="101"/>
      <c r="F800" s="101"/>
      <c r="G800" s="101"/>
      <c r="H800" s="101"/>
      <c r="I800" s="101"/>
      <c r="J800" s="101"/>
      <c r="K800" s="101"/>
      <c r="L800" s="101"/>
      <c r="M800" s="15"/>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pans="1:35" ht="15.75" hidden="1" customHeight="1" x14ac:dyDescent="0.25">
      <c r="A801" s="15"/>
      <c r="B801" s="101"/>
      <c r="C801" s="101"/>
      <c r="D801" s="101"/>
      <c r="E801" s="101"/>
      <c r="F801" s="101"/>
      <c r="G801" s="101"/>
      <c r="H801" s="101"/>
      <c r="I801" s="101"/>
      <c r="J801" s="101"/>
      <c r="K801" s="101"/>
      <c r="L801" s="101"/>
      <c r="M801" s="15"/>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pans="1:35" ht="15.75" hidden="1" customHeight="1" x14ac:dyDescent="0.25">
      <c r="A802" s="15"/>
      <c r="B802" s="101"/>
      <c r="C802" s="101"/>
      <c r="D802" s="101"/>
      <c r="E802" s="101"/>
      <c r="F802" s="101"/>
      <c r="G802" s="101"/>
      <c r="H802" s="101"/>
      <c r="I802" s="101"/>
      <c r="J802" s="101"/>
      <c r="K802" s="101"/>
      <c r="L802" s="101"/>
      <c r="M802" s="15"/>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pans="1:35" ht="15.75" hidden="1" customHeight="1" x14ac:dyDescent="0.25">
      <c r="A803" s="15"/>
      <c r="B803" s="101"/>
      <c r="C803" s="101"/>
      <c r="D803" s="101"/>
      <c r="E803" s="101"/>
      <c r="F803" s="101"/>
      <c r="G803" s="101"/>
      <c r="H803" s="101"/>
      <c r="I803" s="101"/>
      <c r="J803" s="101"/>
      <c r="K803" s="101"/>
      <c r="L803" s="101"/>
      <c r="M803" s="15"/>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pans="1:35" ht="15.75" hidden="1" customHeight="1" x14ac:dyDescent="0.25">
      <c r="A804" s="15"/>
      <c r="B804" s="101"/>
      <c r="C804" s="101"/>
      <c r="D804" s="101"/>
      <c r="E804" s="101"/>
      <c r="F804" s="101"/>
      <c r="G804" s="101"/>
      <c r="H804" s="101"/>
      <c r="I804" s="101"/>
      <c r="J804" s="101"/>
      <c r="K804" s="101"/>
      <c r="L804" s="101"/>
      <c r="M804" s="15"/>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pans="1:35" ht="15.75" hidden="1" customHeight="1" x14ac:dyDescent="0.25">
      <c r="A805" s="15"/>
      <c r="B805" s="101"/>
      <c r="C805" s="101"/>
      <c r="D805" s="101"/>
      <c r="E805" s="101"/>
      <c r="F805" s="101"/>
      <c r="G805" s="101"/>
      <c r="H805" s="101"/>
      <c r="I805" s="101"/>
      <c r="J805" s="101"/>
      <c r="K805" s="101"/>
      <c r="L805" s="101"/>
      <c r="M805" s="15"/>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pans="1:35" ht="15.75" hidden="1" customHeight="1" x14ac:dyDescent="0.25">
      <c r="A806" s="15"/>
      <c r="B806" s="101"/>
      <c r="C806" s="101"/>
      <c r="D806" s="101"/>
      <c r="E806" s="101"/>
      <c r="F806" s="101"/>
      <c r="G806" s="101"/>
      <c r="H806" s="101"/>
      <c r="I806" s="101"/>
      <c r="J806" s="101"/>
      <c r="K806" s="101"/>
      <c r="L806" s="101"/>
      <c r="M806" s="15"/>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pans="1:35" ht="15.75" hidden="1" customHeight="1" x14ac:dyDescent="0.25">
      <c r="A807" s="15"/>
      <c r="B807" s="101"/>
      <c r="C807" s="101"/>
      <c r="D807" s="101"/>
      <c r="E807" s="101"/>
      <c r="F807" s="101"/>
      <c r="G807" s="101"/>
      <c r="H807" s="101"/>
      <c r="I807" s="101"/>
      <c r="J807" s="101"/>
      <c r="K807" s="101"/>
      <c r="L807" s="101"/>
      <c r="M807" s="15"/>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pans="1:35" ht="15.75" hidden="1" customHeight="1" x14ac:dyDescent="0.25">
      <c r="A808" s="15"/>
      <c r="B808" s="101"/>
      <c r="C808" s="101"/>
      <c r="D808" s="101"/>
      <c r="E808" s="101"/>
      <c r="F808" s="101"/>
      <c r="G808" s="101"/>
      <c r="H808" s="101"/>
      <c r="I808" s="101"/>
      <c r="J808" s="101"/>
      <c r="K808" s="101"/>
      <c r="L808" s="101"/>
      <c r="M808" s="15"/>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pans="1:35" ht="15.75" hidden="1" customHeight="1" x14ac:dyDescent="0.25">
      <c r="A809" s="15"/>
      <c r="B809" s="101"/>
      <c r="C809" s="101"/>
      <c r="D809" s="101"/>
      <c r="E809" s="101"/>
      <c r="F809" s="101"/>
      <c r="G809" s="101"/>
      <c r="H809" s="101"/>
      <c r="I809" s="101"/>
      <c r="J809" s="101"/>
      <c r="K809" s="101"/>
      <c r="L809" s="101"/>
      <c r="M809" s="15"/>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pans="1:35" ht="15.75" hidden="1" customHeight="1" x14ac:dyDescent="0.25">
      <c r="A810" s="15"/>
      <c r="B810" s="101"/>
      <c r="C810" s="101"/>
      <c r="D810" s="101"/>
      <c r="E810" s="101"/>
      <c r="F810" s="101"/>
      <c r="G810" s="101"/>
      <c r="H810" s="101"/>
      <c r="I810" s="101"/>
      <c r="J810" s="101"/>
      <c r="K810" s="101"/>
      <c r="L810" s="101"/>
      <c r="M810" s="15"/>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pans="1:35" ht="15.75" hidden="1" customHeight="1" x14ac:dyDescent="0.25">
      <c r="A811" s="15"/>
      <c r="B811" s="101"/>
      <c r="C811" s="101"/>
      <c r="D811" s="101"/>
      <c r="E811" s="101"/>
      <c r="F811" s="101"/>
      <c r="G811" s="101"/>
      <c r="H811" s="101"/>
      <c r="I811" s="101"/>
      <c r="J811" s="101"/>
      <c r="K811" s="101"/>
      <c r="L811" s="101"/>
      <c r="M811" s="15"/>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pans="1:35" ht="15.75" hidden="1" customHeight="1" x14ac:dyDescent="0.25">
      <c r="A812" s="15"/>
      <c r="B812" s="101"/>
      <c r="C812" s="101"/>
      <c r="D812" s="101"/>
      <c r="E812" s="101"/>
      <c r="F812" s="101"/>
      <c r="G812" s="101"/>
      <c r="H812" s="101"/>
      <c r="I812" s="101"/>
      <c r="J812" s="101"/>
      <c r="K812" s="101"/>
      <c r="L812" s="101"/>
      <c r="M812" s="15"/>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pans="1:35" ht="15.75" hidden="1" customHeight="1" x14ac:dyDescent="0.25">
      <c r="A813" s="15"/>
      <c r="B813" s="101"/>
      <c r="C813" s="101"/>
      <c r="D813" s="101"/>
      <c r="E813" s="101"/>
      <c r="F813" s="101"/>
      <c r="G813" s="101"/>
      <c r="H813" s="101"/>
      <c r="I813" s="101"/>
      <c r="J813" s="101"/>
      <c r="K813" s="101"/>
      <c r="L813" s="101"/>
      <c r="M813" s="15"/>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pans="1:35" ht="15.75" hidden="1" customHeight="1" x14ac:dyDescent="0.25">
      <c r="A814" s="15"/>
      <c r="B814" s="101"/>
      <c r="C814" s="101"/>
      <c r="D814" s="101"/>
      <c r="E814" s="101"/>
      <c r="F814" s="101"/>
      <c r="G814" s="101"/>
      <c r="H814" s="101"/>
      <c r="I814" s="101"/>
      <c r="J814" s="101"/>
      <c r="K814" s="101"/>
      <c r="L814" s="101"/>
      <c r="M814" s="15"/>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pans="1:35" ht="15.75" hidden="1" customHeight="1" x14ac:dyDescent="0.25">
      <c r="A815" s="15"/>
      <c r="B815" s="101"/>
      <c r="C815" s="101"/>
      <c r="D815" s="101"/>
      <c r="E815" s="101"/>
      <c r="F815" s="101"/>
      <c r="G815" s="101"/>
      <c r="H815" s="101"/>
      <c r="I815" s="101"/>
      <c r="J815" s="101"/>
      <c r="K815" s="101"/>
      <c r="L815" s="101"/>
      <c r="M815" s="15"/>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pans="1:35" ht="15.75" hidden="1" customHeight="1" x14ac:dyDescent="0.25">
      <c r="A816" s="15"/>
      <c r="B816" s="101"/>
      <c r="C816" s="101"/>
      <c r="D816" s="101"/>
      <c r="E816" s="101"/>
      <c r="F816" s="101"/>
      <c r="G816" s="101"/>
      <c r="H816" s="101"/>
      <c r="I816" s="101"/>
      <c r="J816" s="101"/>
      <c r="K816" s="101"/>
      <c r="L816" s="101"/>
      <c r="M816" s="15"/>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pans="1:35" ht="15.75" hidden="1" customHeight="1" x14ac:dyDescent="0.25">
      <c r="A817" s="15"/>
      <c r="B817" s="101"/>
      <c r="C817" s="101"/>
      <c r="D817" s="101"/>
      <c r="E817" s="101"/>
      <c r="F817" s="101"/>
      <c r="G817" s="101"/>
      <c r="H817" s="101"/>
      <c r="I817" s="101"/>
      <c r="J817" s="101"/>
      <c r="K817" s="101"/>
      <c r="L817" s="101"/>
      <c r="M817" s="15"/>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pans="1:35" ht="15.75" hidden="1" customHeight="1" x14ac:dyDescent="0.25">
      <c r="A818" s="15"/>
      <c r="B818" s="101"/>
      <c r="C818" s="101"/>
      <c r="D818" s="101"/>
      <c r="E818" s="101"/>
      <c r="F818" s="101"/>
      <c r="G818" s="101"/>
      <c r="H818" s="101"/>
      <c r="I818" s="101"/>
      <c r="J818" s="101"/>
      <c r="K818" s="101"/>
      <c r="L818" s="101"/>
      <c r="M818" s="15"/>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pans="1:35" ht="15.75" hidden="1" customHeight="1" x14ac:dyDescent="0.25">
      <c r="A819" s="15"/>
      <c r="B819" s="101"/>
      <c r="C819" s="101"/>
      <c r="D819" s="101"/>
      <c r="E819" s="101"/>
      <c r="F819" s="101"/>
      <c r="G819" s="101"/>
      <c r="H819" s="101"/>
      <c r="I819" s="101"/>
      <c r="J819" s="101"/>
      <c r="K819" s="101"/>
      <c r="L819" s="101"/>
      <c r="M819" s="15"/>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pans="1:35" ht="15.75" hidden="1" customHeight="1" x14ac:dyDescent="0.25">
      <c r="A820" s="15"/>
      <c r="B820" s="101"/>
      <c r="C820" s="101"/>
      <c r="D820" s="101"/>
      <c r="E820" s="101"/>
      <c r="F820" s="101"/>
      <c r="G820" s="101"/>
      <c r="H820" s="101"/>
      <c r="I820" s="101"/>
      <c r="J820" s="101"/>
      <c r="K820" s="101"/>
      <c r="L820" s="101"/>
      <c r="M820" s="15"/>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pans="1:35" ht="15.75" hidden="1" customHeight="1" x14ac:dyDescent="0.25">
      <c r="A821" s="15"/>
      <c r="B821" s="101"/>
      <c r="C821" s="101"/>
      <c r="D821" s="101"/>
      <c r="E821" s="101"/>
      <c r="F821" s="101"/>
      <c r="G821" s="101"/>
      <c r="H821" s="101"/>
      <c r="I821" s="101"/>
      <c r="J821" s="101"/>
      <c r="K821" s="101"/>
      <c r="L821" s="101"/>
      <c r="M821" s="15"/>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pans="1:35" ht="15.75" hidden="1" customHeight="1" x14ac:dyDescent="0.25">
      <c r="A822" s="15"/>
      <c r="B822" s="101"/>
      <c r="C822" s="101"/>
      <c r="D822" s="101"/>
      <c r="E822" s="101"/>
      <c r="F822" s="101"/>
      <c r="G822" s="101"/>
      <c r="H822" s="101"/>
      <c r="I822" s="101"/>
      <c r="J822" s="101"/>
      <c r="K822" s="101"/>
      <c r="L822" s="101"/>
      <c r="M822" s="15"/>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pans="1:35" ht="15.75" hidden="1" customHeight="1" x14ac:dyDescent="0.25">
      <c r="A823" s="15"/>
      <c r="B823" s="101"/>
      <c r="C823" s="101"/>
      <c r="D823" s="101"/>
      <c r="E823" s="101"/>
      <c r="F823" s="101"/>
      <c r="G823" s="101"/>
      <c r="H823" s="101"/>
      <c r="I823" s="101"/>
      <c r="J823" s="101"/>
      <c r="K823" s="101"/>
      <c r="L823" s="101"/>
      <c r="M823" s="15"/>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pans="1:35" ht="15.75" hidden="1" customHeight="1" x14ac:dyDescent="0.25">
      <c r="A824" s="15"/>
      <c r="B824" s="101"/>
      <c r="C824" s="101"/>
      <c r="D824" s="101"/>
      <c r="E824" s="101"/>
      <c r="F824" s="101"/>
      <c r="G824" s="101"/>
      <c r="H824" s="101"/>
      <c r="I824" s="101"/>
      <c r="J824" s="101"/>
      <c r="K824" s="101"/>
      <c r="L824" s="101"/>
      <c r="M824" s="15"/>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pans="1:35" ht="15.75" hidden="1" customHeight="1" x14ac:dyDescent="0.25">
      <c r="A825" s="15"/>
      <c r="B825" s="101"/>
      <c r="C825" s="101"/>
      <c r="D825" s="101"/>
      <c r="E825" s="101"/>
      <c r="F825" s="101"/>
      <c r="G825" s="101"/>
      <c r="H825" s="101"/>
      <c r="I825" s="101"/>
      <c r="J825" s="101"/>
      <c r="K825" s="101"/>
      <c r="L825" s="101"/>
      <c r="M825" s="15"/>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pans="1:35" ht="15.75" hidden="1" customHeight="1" x14ac:dyDescent="0.25">
      <c r="A826" s="15"/>
      <c r="B826" s="101"/>
      <c r="C826" s="101"/>
      <c r="D826" s="101"/>
      <c r="E826" s="101"/>
      <c r="F826" s="101"/>
      <c r="G826" s="101"/>
      <c r="H826" s="101"/>
      <c r="I826" s="101"/>
      <c r="J826" s="101"/>
      <c r="K826" s="101"/>
      <c r="L826" s="101"/>
      <c r="M826" s="15"/>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pans="1:35" ht="15.75" hidden="1" customHeight="1" x14ac:dyDescent="0.25">
      <c r="A827" s="15"/>
      <c r="B827" s="101"/>
      <c r="C827" s="101"/>
      <c r="D827" s="101"/>
      <c r="E827" s="101"/>
      <c r="F827" s="101"/>
      <c r="G827" s="101"/>
      <c r="H827" s="101"/>
      <c r="I827" s="101"/>
      <c r="J827" s="101"/>
      <c r="K827" s="101"/>
      <c r="L827" s="101"/>
      <c r="M827" s="15"/>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pans="1:35" ht="15.75" hidden="1" customHeight="1" x14ac:dyDescent="0.25">
      <c r="A828" s="15"/>
      <c r="B828" s="101"/>
      <c r="C828" s="101"/>
      <c r="D828" s="101"/>
      <c r="E828" s="101"/>
      <c r="F828" s="101"/>
      <c r="G828" s="101"/>
      <c r="H828" s="101"/>
      <c r="I828" s="101"/>
      <c r="J828" s="101"/>
      <c r="K828" s="101"/>
      <c r="L828" s="101"/>
      <c r="M828" s="15"/>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pans="1:35" ht="15.75" hidden="1" customHeight="1" x14ac:dyDescent="0.25">
      <c r="A829" s="15"/>
      <c r="B829" s="101"/>
      <c r="C829" s="101"/>
      <c r="D829" s="101"/>
      <c r="E829" s="101"/>
      <c r="F829" s="101"/>
      <c r="G829" s="101"/>
      <c r="H829" s="101"/>
      <c r="I829" s="101"/>
      <c r="J829" s="101"/>
      <c r="K829" s="101"/>
      <c r="L829" s="101"/>
      <c r="M829" s="15"/>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pans="1:35" ht="15.75" hidden="1" customHeight="1" x14ac:dyDescent="0.25">
      <c r="A830" s="15"/>
      <c r="B830" s="101"/>
      <c r="C830" s="101"/>
      <c r="D830" s="101"/>
      <c r="E830" s="101"/>
      <c r="F830" s="101"/>
      <c r="G830" s="101"/>
      <c r="H830" s="101"/>
      <c r="I830" s="101"/>
      <c r="J830" s="101"/>
      <c r="K830" s="101"/>
      <c r="L830" s="101"/>
      <c r="M830" s="15"/>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pans="1:35" ht="15.75" hidden="1" customHeight="1" x14ac:dyDescent="0.25">
      <c r="A831" s="15"/>
      <c r="B831" s="101"/>
      <c r="C831" s="101"/>
      <c r="D831" s="101"/>
      <c r="E831" s="101"/>
      <c r="F831" s="101"/>
      <c r="G831" s="101"/>
      <c r="H831" s="101"/>
      <c r="I831" s="101"/>
      <c r="J831" s="101"/>
      <c r="K831" s="101"/>
      <c r="L831" s="101"/>
      <c r="M831" s="15"/>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pans="1:35" ht="15.75" hidden="1" customHeight="1" x14ac:dyDescent="0.25">
      <c r="A832" s="15"/>
      <c r="B832" s="101"/>
      <c r="C832" s="101"/>
      <c r="D832" s="101"/>
      <c r="E832" s="101"/>
      <c r="F832" s="101"/>
      <c r="G832" s="101"/>
      <c r="H832" s="101"/>
      <c r="I832" s="101"/>
      <c r="J832" s="101"/>
      <c r="K832" s="101"/>
      <c r="L832" s="101"/>
      <c r="M832" s="15"/>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pans="1:35" ht="15.75" hidden="1" customHeight="1" x14ac:dyDescent="0.25">
      <c r="A833" s="15"/>
      <c r="B833" s="101"/>
      <c r="C833" s="101"/>
      <c r="D833" s="101"/>
      <c r="E833" s="101"/>
      <c r="F833" s="101"/>
      <c r="G833" s="101"/>
      <c r="H833" s="101"/>
      <c r="I833" s="101"/>
      <c r="J833" s="101"/>
      <c r="K833" s="101"/>
      <c r="L833" s="101"/>
      <c r="M833" s="15"/>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pans="1:35" ht="15.75" hidden="1" customHeight="1" x14ac:dyDescent="0.25">
      <c r="A834" s="15"/>
      <c r="B834" s="101"/>
      <c r="C834" s="101"/>
      <c r="D834" s="101"/>
      <c r="E834" s="101"/>
      <c r="F834" s="101"/>
      <c r="G834" s="101"/>
      <c r="H834" s="101"/>
      <c r="I834" s="101"/>
      <c r="J834" s="101"/>
      <c r="K834" s="101"/>
      <c r="L834" s="101"/>
      <c r="M834" s="15"/>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pans="1:35" ht="15.75" hidden="1" customHeight="1" x14ac:dyDescent="0.25">
      <c r="A835" s="15"/>
      <c r="B835" s="101"/>
      <c r="C835" s="101"/>
      <c r="D835" s="101"/>
      <c r="E835" s="101"/>
      <c r="F835" s="101"/>
      <c r="G835" s="101"/>
      <c r="H835" s="101"/>
      <c r="I835" s="101"/>
      <c r="J835" s="101"/>
      <c r="K835" s="101"/>
      <c r="L835" s="101"/>
      <c r="M835" s="15"/>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pans="1:35" ht="15.75" hidden="1" customHeight="1" x14ac:dyDescent="0.25">
      <c r="A836" s="15"/>
      <c r="B836" s="101"/>
      <c r="C836" s="101"/>
      <c r="D836" s="101"/>
      <c r="E836" s="101"/>
      <c r="F836" s="101"/>
      <c r="G836" s="101"/>
      <c r="H836" s="101"/>
      <c r="I836" s="101"/>
      <c r="J836" s="101"/>
      <c r="K836" s="101"/>
      <c r="L836" s="101"/>
      <c r="M836" s="15"/>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pans="1:35" ht="15.75" hidden="1" customHeight="1" x14ac:dyDescent="0.25">
      <c r="A837" s="15"/>
      <c r="B837" s="101"/>
      <c r="C837" s="101"/>
      <c r="D837" s="101"/>
      <c r="E837" s="101"/>
      <c r="F837" s="101"/>
      <c r="G837" s="101"/>
      <c r="H837" s="101"/>
      <c r="I837" s="101"/>
      <c r="J837" s="101"/>
      <c r="K837" s="101"/>
      <c r="L837" s="101"/>
      <c r="M837" s="15"/>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pans="1:35" ht="15.75" hidden="1" customHeight="1" x14ac:dyDescent="0.25">
      <c r="A838" s="15"/>
      <c r="B838" s="101"/>
      <c r="C838" s="101"/>
      <c r="D838" s="101"/>
      <c r="E838" s="101"/>
      <c r="F838" s="101"/>
      <c r="G838" s="101"/>
      <c r="H838" s="101"/>
      <c r="I838" s="101"/>
      <c r="J838" s="101"/>
      <c r="K838" s="101"/>
      <c r="L838" s="101"/>
      <c r="M838" s="15"/>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pans="1:35" ht="15.75" hidden="1" customHeight="1" x14ac:dyDescent="0.25">
      <c r="A839" s="15"/>
      <c r="B839" s="101"/>
      <c r="C839" s="101"/>
      <c r="D839" s="101"/>
      <c r="E839" s="101"/>
      <c r="F839" s="101"/>
      <c r="G839" s="101"/>
      <c r="H839" s="101"/>
      <c r="I839" s="101"/>
      <c r="J839" s="101"/>
      <c r="K839" s="101"/>
      <c r="L839" s="101"/>
      <c r="M839" s="15"/>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pans="1:35" ht="15.75" hidden="1" customHeight="1" x14ac:dyDescent="0.25">
      <c r="A840" s="15"/>
      <c r="B840" s="101"/>
      <c r="C840" s="101"/>
      <c r="D840" s="101"/>
      <c r="E840" s="101"/>
      <c r="F840" s="101"/>
      <c r="G840" s="101"/>
      <c r="H840" s="101"/>
      <c r="I840" s="101"/>
      <c r="J840" s="101"/>
      <c r="K840" s="101"/>
      <c r="L840" s="101"/>
      <c r="M840" s="15"/>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pans="1:35" ht="15.75" hidden="1" customHeight="1" x14ac:dyDescent="0.25">
      <c r="A841" s="15"/>
      <c r="B841" s="101"/>
      <c r="C841" s="101"/>
      <c r="D841" s="101"/>
      <c r="E841" s="101"/>
      <c r="F841" s="101"/>
      <c r="G841" s="101"/>
      <c r="H841" s="101"/>
      <c r="I841" s="101"/>
      <c r="J841" s="101"/>
      <c r="K841" s="101"/>
      <c r="L841" s="101"/>
      <c r="M841" s="15"/>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pans="1:35" ht="15.75" hidden="1" customHeight="1" x14ac:dyDescent="0.25">
      <c r="A842" s="15"/>
      <c r="B842" s="101"/>
      <c r="C842" s="101"/>
      <c r="D842" s="101"/>
      <c r="E842" s="101"/>
      <c r="F842" s="101"/>
      <c r="G842" s="101"/>
      <c r="H842" s="101"/>
      <c r="I842" s="101"/>
      <c r="J842" s="101"/>
      <c r="K842" s="101"/>
      <c r="L842" s="101"/>
      <c r="M842" s="15"/>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pans="1:35" ht="15.75" hidden="1" customHeight="1" x14ac:dyDescent="0.25">
      <c r="A843" s="15"/>
      <c r="B843" s="101"/>
      <c r="C843" s="101"/>
      <c r="D843" s="101"/>
      <c r="E843" s="101"/>
      <c r="F843" s="101"/>
      <c r="G843" s="101"/>
      <c r="H843" s="101"/>
      <c r="I843" s="101"/>
      <c r="J843" s="101"/>
      <c r="K843" s="101"/>
      <c r="L843" s="101"/>
      <c r="M843" s="15"/>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pans="1:35" ht="15.75" hidden="1" customHeight="1" x14ac:dyDescent="0.25">
      <c r="A844" s="15"/>
      <c r="B844" s="101"/>
      <c r="C844" s="101"/>
      <c r="D844" s="101"/>
      <c r="E844" s="101"/>
      <c r="F844" s="101"/>
      <c r="G844" s="101"/>
      <c r="H844" s="101"/>
      <c r="I844" s="101"/>
      <c r="J844" s="101"/>
      <c r="K844" s="101"/>
      <c r="L844" s="101"/>
      <c r="M844" s="15"/>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pans="1:35" ht="15.75" hidden="1" customHeight="1" x14ac:dyDescent="0.25">
      <c r="A845" s="15"/>
      <c r="B845" s="101"/>
      <c r="C845" s="101"/>
      <c r="D845" s="101"/>
      <c r="E845" s="101"/>
      <c r="F845" s="101"/>
      <c r="G845" s="101"/>
      <c r="H845" s="101"/>
      <c r="I845" s="101"/>
      <c r="J845" s="101"/>
      <c r="K845" s="101"/>
      <c r="L845" s="101"/>
      <c r="M845" s="15"/>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pans="1:35" ht="15.75" hidden="1" customHeight="1" x14ac:dyDescent="0.25">
      <c r="A846" s="15"/>
      <c r="B846" s="101"/>
      <c r="C846" s="101"/>
      <c r="D846" s="101"/>
      <c r="E846" s="101"/>
      <c r="F846" s="101"/>
      <c r="G846" s="101"/>
      <c r="H846" s="101"/>
      <c r="I846" s="101"/>
      <c r="J846" s="101"/>
      <c r="K846" s="101"/>
      <c r="L846" s="101"/>
      <c r="M846" s="15"/>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pans="1:35" ht="15.75" hidden="1" customHeight="1" x14ac:dyDescent="0.25">
      <c r="A847" s="15"/>
      <c r="B847" s="101"/>
      <c r="C847" s="101"/>
      <c r="D847" s="101"/>
      <c r="E847" s="101"/>
      <c r="F847" s="101"/>
      <c r="G847" s="101"/>
      <c r="H847" s="101"/>
      <c r="I847" s="101"/>
      <c r="J847" s="101"/>
      <c r="K847" s="101"/>
      <c r="L847" s="101"/>
      <c r="M847" s="15"/>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pans="1:35" ht="15.75" hidden="1" customHeight="1" x14ac:dyDescent="0.25">
      <c r="A848" s="15"/>
      <c r="B848" s="101"/>
      <c r="C848" s="101"/>
      <c r="D848" s="101"/>
      <c r="E848" s="101"/>
      <c r="F848" s="101"/>
      <c r="G848" s="101"/>
      <c r="H848" s="101"/>
      <c r="I848" s="101"/>
      <c r="J848" s="101"/>
      <c r="K848" s="101"/>
      <c r="L848" s="101"/>
      <c r="M848" s="15"/>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pans="1:35" ht="15.75" hidden="1" customHeight="1" x14ac:dyDescent="0.25">
      <c r="A849" s="15"/>
      <c r="B849" s="101"/>
      <c r="C849" s="101"/>
      <c r="D849" s="101"/>
      <c r="E849" s="101"/>
      <c r="F849" s="101"/>
      <c r="G849" s="101"/>
      <c r="H849" s="101"/>
      <c r="I849" s="101"/>
      <c r="J849" s="101"/>
      <c r="K849" s="101"/>
      <c r="L849" s="101"/>
      <c r="M849" s="15"/>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pans="1:35" ht="15.75" hidden="1" customHeight="1" x14ac:dyDescent="0.25">
      <c r="A850" s="15"/>
      <c r="B850" s="101"/>
      <c r="C850" s="101"/>
      <c r="D850" s="101"/>
      <c r="E850" s="101"/>
      <c r="F850" s="101"/>
      <c r="G850" s="101"/>
      <c r="H850" s="101"/>
      <c r="I850" s="101"/>
      <c r="J850" s="101"/>
      <c r="K850" s="101"/>
      <c r="L850" s="101"/>
      <c r="M850" s="15"/>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pans="1:35" ht="15.75" hidden="1" customHeight="1" x14ac:dyDescent="0.25">
      <c r="A851" s="15"/>
      <c r="B851" s="101"/>
      <c r="C851" s="101"/>
      <c r="D851" s="101"/>
      <c r="E851" s="101"/>
      <c r="F851" s="101"/>
      <c r="G851" s="101"/>
      <c r="H851" s="101"/>
      <c r="I851" s="101"/>
      <c r="J851" s="101"/>
      <c r="K851" s="101"/>
      <c r="L851" s="101"/>
      <c r="M851" s="15"/>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pans="1:35" ht="15.75" hidden="1" customHeight="1" x14ac:dyDescent="0.25">
      <c r="A852" s="15"/>
      <c r="B852" s="101"/>
      <c r="C852" s="101"/>
      <c r="D852" s="101"/>
      <c r="E852" s="101"/>
      <c r="F852" s="101"/>
      <c r="G852" s="101"/>
      <c r="H852" s="101"/>
      <c r="I852" s="101"/>
      <c r="J852" s="101"/>
      <c r="K852" s="101"/>
      <c r="L852" s="101"/>
      <c r="M852" s="15"/>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pans="1:35" ht="15.75" hidden="1" customHeight="1" x14ac:dyDescent="0.25">
      <c r="A853" s="15"/>
      <c r="B853" s="101"/>
      <c r="C853" s="101"/>
      <c r="D853" s="101"/>
      <c r="E853" s="101"/>
      <c r="F853" s="101"/>
      <c r="G853" s="101"/>
      <c r="H853" s="101"/>
      <c r="I853" s="101"/>
      <c r="J853" s="101"/>
      <c r="K853" s="101"/>
      <c r="L853" s="101"/>
      <c r="M853" s="15"/>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pans="1:35" ht="15.75" hidden="1" customHeight="1" x14ac:dyDescent="0.25">
      <c r="A854" s="15"/>
      <c r="B854" s="101"/>
      <c r="C854" s="101"/>
      <c r="D854" s="101"/>
      <c r="E854" s="101"/>
      <c r="F854" s="101"/>
      <c r="G854" s="101"/>
      <c r="H854" s="101"/>
      <c r="I854" s="101"/>
      <c r="J854" s="101"/>
      <c r="K854" s="101"/>
      <c r="L854" s="101"/>
      <c r="M854" s="15"/>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pans="1:35" ht="15.75" hidden="1" customHeight="1" x14ac:dyDescent="0.25">
      <c r="A855" s="15"/>
      <c r="B855" s="101"/>
      <c r="C855" s="101"/>
      <c r="D855" s="101"/>
      <c r="E855" s="101"/>
      <c r="F855" s="101"/>
      <c r="G855" s="101"/>
      <c r="H855" s="101"/>
      <c r="I855" s="101"/>
      <c r="J855" s="101"/>
      <c r="K855" s="101"/>
      <c r="L855" s="101"/>
      <c r="M855" s="15"/>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pans="1:35" ht="15.75" hidden="1" customHeight="1" x14ac:dyDescent="0.25">
      <c r="A856" s="15"/>
      <c r="B856" s="101"/>
      <c r="C856" s="101"/>
      <c r="D856" s="101"/>
      <c r="E856" s="101"/>
      <c r="F856" s="101"/>
      <c r="G856" s="101"/>
      <c r="H856" s="101"/>
      <c r="I856" s="101"/>
      <c r="J856" s="101"/>
      <c r="K856" s="101"/>
      <c r="L856" s="101"/>
      <c r="M856" s="15"/>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pans="1:35" ht="15.75" hidden="1" customHeight="1" x14ac:dyDescent="0.25">
      <c r="A857" s="15"/>
      <c r="B857" s="101"/>
      <c r="C857" s="101"/>
      <c r="D857" s="101"/>
      <c r="E857" s="101"/>
      <c r="F857" s="101"/>
      <c r="G857" s="101"/>
      <c r="H857" s="101"/>
      <c r="I857" s="101"/>
      <c r="J857" s="101"/>
      <c r="K857" s="101"/>
      <c r="L857" s="101"/>
      <c r="M857" s="15"/>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pans="1:35" ht="15.75" hidden="1" customHeight="1" x14ac:dyDescent="0.25">
      <c r="A858" s="15"/>
      <c r="B858" s="101"/>
      <c r="C858" s="101"/>
      <c r="D858" s="101"/>
      <c r="E858" s="101"/>
      <c r="F858" s="101"/>
      <c r="G858" s="101"/>
      <c r="H858" s="101"/>
      <c r="I858" s="101"/>
      <c r="J858" s="101"/>
      <c r="K858" s="101"/>
      <c r="L858" s="101"/>
      <c r="M858" s="15"/>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pans="1:35" ht="15.75" hidden="1" customHeight="1" x14ac:dyDescent="0.25">
      <c r="A859" s="15"/>
      <c r="B859" s="101"/>
      <c r="C859" s="101"/>
      <c r="D859" s="101"/>
      <c r="E859" s="101"/>
      <c r="F859" s="101"/>
      <c r="G859" s="101"/>
      <c r="H859" s="101"/>
      <c r="I859" s="101"/>
      <c r="J859" s="101"/>
      <c r="K859" s="101"/>
      <c r="L859" s="101"/>
      <c r="M859" s="15"/>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pans="1:35" ht="15.75" hidden="1" customHeight="1" x14ac:dyDescent="0.25">
      <c r="A860" s="15"/>
      <c r="B860" s="101"/>
      <c r="C860" s="101"/>
      <c r="D860" s="101"/>
      <c r="E860" s="101"/>
      <c r="F860" s="101"/>
      <c r="G860" s="101"/>
      <c r="H860" s="101"/>
      <c r="I860" s="101"/>
      <c r="J860" s="101"/>
      <c r="K860" s="101"/>
      <c r="L860" s="101"/>
      <c r="M860" s="15"/>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pans="1:35" ht="15.75" hidden="1" customHeight="1" x14ac:dyDescent="0.25">
      <c r="A861" s="15"/>
      <c r="B861" s="101"/>
      <c r="C861" s="101"/>
      <c r="D861" s="101"/>
      <c r="E861" s="101"/>
      <c r="F861" s="101"/>
      <c r="G861" s="101"/>
      <c r="H861" s="101"/>
      <c r="I861" s="101"/>
      <c r="J861" s="101"/>
      <c r="K861" s="101"/>
      <c r="L861" s="101"/>
      <c r="M861" s="15"/>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pans="1:35" ht="15.75" hidden="1" customHeight="1" x14ac:dyDescent="0.25">
      <c r="A862" s="15"/>
      <c r="B862" s="101"/>
      <c r="C862" s="101"/>
      <c r="D862" s="101"/>
      <c r="E862" s="101"/>
      <c r="F862" s="101"/>
      <c r="G862" s="101"/>
      <c r="H862" s="101"/>
      <c r="I862" s="101"/>
      <c r="J862" s="101"/>
      <c r="K862" s="101"/>
      <c r="L862" s="101"/>
      <c r="M862" s="15"/>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pans="1:35" ht="15.75" hidden="1" customHeight="1" x14ac:dyDescent="0.25">
      <c r="A863" s="15"/>
      <c r="B863" s="101"/>
      <c r="C863" s="101"/>
      <c r="D863" s="101"/>
      <c r="E863" s="101"/>
      <c r="F863" s="101"/>
      <c r="G863" s="101"/>
      <c r="H863" s="101"/>
      <c r="I863" s="101"/>
      <c r="J863" s="101"/>
      <c r="K863" s="101"/>
      <c r="L863" s="101"/>
      <c r="M863" s="15"/>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pans="1:35" ht="15.75" hidden="1" customHeight="1" x14ac:dyDescent="0.25">
      <c r="A864" s="15"/>
      <c r="B864" s="101"/>
      <c r="C864" s="101"/>
      <c r="D864" s="101"/>
      <c r="E864" s="101"/>
      <c r="F864" s="101"/>
      <c r="G864" s="101"/>
      <c r="H864" s="101"/>
      <c r="I864" s="101"/>
      <c r="J864" s="101"/>
      <c r="K864" s="101"/>
      <c r="L864" s="101"/>
      <c r="M864" s="15"/>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pans="1:35" ht="15.75" hidden="1" customHeight="1" x14ac:dyDescent="0.25">
      <c r="A865" s="15"/>
      <c r="B865" s="101"/>
      <c r="C865" s="101"/>
      <c r="D865" s="101"/>
      <c r="E865" s="101"/>
      <c r="F865" s="101"/>
      <c r="G865" s="101"/>
      <c r="H865" s="101"/>
      <c r="I865" s="101"/>
      <c r="J865" s="101"/>
      <c r="K865" s="101"/>
      <c r="L865" s="101"/>
      <c r="M865" s="15"/>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pans="1:35" ht="15.75" hidden="1" customHeight="1" x14ac:dyDescent="0.25">
      <c r="A866" s="15"/>
      <c r="B866" s="101"/>
      <c r="C866" s="101"/>
      <c r="D866" s="101"/>
      <c r="E866" s="101"/>
      <c r="F866" s="101"/>
      <c r="G866" s="101"/>
      <c r="H866" s="101"/>
      <c r="I866" s="101"/>
      <c r="J866" s="101"/>
      <c r="K866" s="101"/>
      <c r="L866" s="101"/>
      <c r="M866" s="15"/>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pans="1:35" ht="15.75" hidden="1" customHeight="1" x14ac:dyDescent="0.25">
      <c r="A867" s="15"/>
      <c r="B867" s="101"/>
      <c r="C867" s="101"/>
      <c r="D867" s="101"/>
      <c r="E867" s="101"/>
      <c r="F867" s="101"/>
      <c r="G867" s="101"/>
      <c r="H867" s="101"/>
      <c r="I867" s="101"/>
      <c r="J867" s="101"/>
      <c r="K867" s="101"/>
      <c r="L867" s="101"/>
      <c r="M867" s="15"/>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pans="1:35" ht="15.75" hidden="1" customHeight="1" x14ac:dyDescent="0.25">
      <c r="A868" s="15"/>
      <c r="B868" s="101"/>
      <c r="C868" s="101"/>
      <c r="D868" s="101"/>
      <c r="E868" s="101"/>
      <c r="F868" s="101"/>
      <c r="G868" s="101"/>
      <c r="H868" s="101"/>
      <c r="I868" s="101"/>
      <c r="J868" s="101"/>
      <c r="K868" s="101"/>
      <c r="L868" s="101"/>
      <c r="M868" s="15"/>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pans="1:35" ht="15.75" hidden="1" customHeight="1" x14ac:dyDescent="0.25">
      <c r="A869" s="15"/>
      <c r="B869" s="101"/>
      <c r="C869" s="101"/>
      <c r="D869" s="101"/>
      <c r="E869" s="101"/>
      <c r="F869" s="101"/>
      <c r="G869" s="101"/>
      <c r="H869" s="101"/>
      <c r="I869" s="101"/>
      <c r="J869" s="101"/>
      <c r="K869" s="101"/>
      <c r="L869" s="101"/>
      <c r="M869" s="15"/>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pans="1:35" ht="15.75" hidden="1" customHeight="1" x14ac:dyDescent="0.25">
      <c r="A870" s="15"/>
      <c r="B870" s="101"/>
      <c r="C870" s="101"/>
      <c r="D870" s="101"/>
      <c r="E870" s="101"/>
      <c r="F870" s="101"/>
      <c r="G870" s="101"/>
      <c r="H870" s="101"/>
      <c r="I870" s="101"/>
      <c r="J870" s="101"/>
      <c r="K870" s="101"/>
      <c r="L870" s="101"/>
      <c r="M870" s="15"/>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pans="1:35" ht="15.75" hidden="1" customHeight="1" x14ac:dyDescent="0.25">
      <c r="A871" s="15"/>
      <c r="B871" s="101"/>
      <c r="C871" s="101"/>
      <c r="D871" s="101"/>
      <c r="E871" s="101"/>
      <c r="F871" s="101"/>
      <c r="G871" s="101"/>
      <c r="H871" s="101"/>
      <c r="I871" s="101"/>
      <c r="J871" s="101"/>
      <c r="K871" s="101"/>
      <c r="L871" s="101"/>
      <c r="M871" s="15"/>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pans="1:35" ht="15.75" hidden="1" customHeight="1" x14ac:dyDescent="0.25">
      <c r="A872" s="15"/>
      <c r="B872" s="101"/>
      <c r="C872" s="101"/>
      <c r="D872" s="101"/>
      <c r="E872" s="101"/>
      <c r="F872" s="101"/>
      <c r="G872" s="101"/>
      <c r="H872" s="101"/>
      <c r="I872" s="101"/>
      <c r="J872" s="101"/>
      <c r="K872" s="101"/>
      <c r="L872" s="101"/>
      <c r="M872" s="15"/>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pans="1:35" ht="15.75" hidden="1" customHeight="1" x14ac:dyDescent="0.25">
      <c r="A873" s="15"/>
      <c r="B873" s="101"/>
      <c r="C873" s="101"/>
      <c r="D873" s="101"/>
      <c r="E873" s="101"/>
      <c r="F873" s="101"/>
      <c r="G873" s="101"/>
      <c r="H873" s="101"/>
      <c r="I873" s="101"/>
      <c r="J873" s="101"/>
      <c r="K873" s="101"/>
      <c r="L873" s="101"/>
      <c r="M873" s="15"/>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pans="1:35" ht="15.75" hidden="1" customHeight="1" x14ac:dyDescent="0.25">
      <c r="A874" s="15"/>
      <c r="B874" s="101"/>
      <c r="C874" s="101"/>
      <c r="D874" s="101"/>
      <c r="E874" s="101"/>
      <c r="F874" s="101"/>
      <c r="G874" s="101"/>
      <c r="H874" s="101"/>
      <c r="I874" s="101"/>
      <c r="J874" s="101"/>
      <c r="K874" s="101"/>
      <c r="L874" s="101"/>
      <c r="M874" s="15"/>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pans="1:35" ht="15.75" hidden="1" customHeight="1" x14ac:dyDescent="0.25">
      <c r="A875" s="15"/>
      <c r="B875" s="101"/>
      <c r="C875" s="101"/>
      <c r="D875" s="101"/>
      <c r="E875" s="101"/>
      <c r="F875" s="101"/>
      <c r="G875" s="101"/>
      <c r="H875" s="101"/>
      <c r="I875" s="101"/>
      <c r="J875" s="101"/>
      <c r="K875" s="101"/>
      <c r="L875" s="101"/>
      <c r="M875" s="15"/>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pans="1:35" ht="15.75" hidden="1" customHeight="1" x14ac:dyDescent="0.25">
      <c r="A876" s="15"/>
      <c r="B876" s="101"/>
      <c r="C876" s="101"/>
      <c r="D876" s="101"/>
      <c r="E876" s="101"/>
      <c r="F876" s="101"/>
      <c r="G876" s="101"/>
      <c r="H876" s="101"/>
      <c r="I876" s="101"/>
      <c r="J876" s="101"/>
      <c r="K876" s="101"/>
      <c r="L876" s="101"/>
      <c r="M876" s="15"/>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pans="1:35" ht="15.75" hidden="1" customHeight="1" x14ac:dyDescent="0.25">
      <c r="A877" s="15"/>
      <c r="B877" s="101"/>
      <c r="C877" s="101"/>
      <c r="D877" s="101"/>
      <c r="E877" s="101"/>
      <c r="F877" s="101"/>
      <c r="G877" s="101"/>
      <c r="H877" s="101"/>
      <c r="I877" s="101"/>
      <c r="J877" s="101"/>
      <c r="K877" s="101"/>
      <c r="L877" s="101"/>
      <c r="M877" s="15"/>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pans="1:35" ht="15.75" hidden="1" customHeight="1" x14ac:dyDescent="0.25">
      <c r="A878" s="15"/>
      <c r="B878" s="101"/>
      <c r="C878" s="101"/>
      <c r="D878" s="101"/>
      <c r="E878" s="101"/>
      <c r="F878" s="101"/>
      <c r="G878" s="101"/>
      <c r="H878" s="101"/>
      <c r="I878" s="101"/>
      <c r="J878" s="101"/>
      <c r="K878" s="101"/>
      <c r="L878" s="101"/>
      <c r="M878" s="15"/>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pans="1:35" ht="15.75" hidden="1" customHeight="1" x14ac:dyDescent="0.25">
      <c r="A879" s="15"/>
      <c r="B879" s="101"/>
      <c r="C879" s="101"/>
      <c r="D879" s="101"/>
      <c r="E879" s="101"/>
      <c r="F879" s="101"/>
      <c r="G879" s="101"/>
      <c r="H879" s="101"/>
      <c r="I879" s="101"/>
      <c r="J879" s="101"/>
      <c r="K879" s="101"/>
      <c r="L879" s="101"/>
      <c r="M879" s="15"/>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pans="1:35" ht="15.75" hidden="1" customHeight="1" x14ac:dyDescent="0.25">
      <c r="A880" s="15"/>
      <c r="B880" s="101"/>
      <c r="C880" s="101"/>
      <c r="D880" s="101"/>
      <c r="E880" s="101"/>
      <c r="F880" s="101"/>
      <c r="G880" s="101"/>
      <c r="H880" s="101"/>
      <c r="I880" s="101"/>
      <c r="J880" s="101"/>
      <c r="K880" s="101"/>
      <c r="L880" s="101"/>
      <c r="M880" s="15"/>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pans="1:35" ht="15.75" hidden="1" customHeight="1" x14ac:dyDescent="0.25">
      <c r="A881" s="15"/>
      <c r="B881" s="101"/>
      <c r="C881" s="101"/>
      <c r="D881" s="101"/>
      <c r="E881" s="101"/>
      <c r="F881" s="101"/>
      <c r="G881" s="101"/>
      <c r="H881" s="101"/>
      <c r="I881" s="101"/>
      <c r="J881" s="101"/>
      <c r="K881" s="101"/>
      <c r="L881" s="101"/>
      <c r="M881" s="15"/>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pans="1:35" ht="15.75" hidden="1" customHeight="1" x14ac:dyDescent="0.25">
      <c r="A882" s="15"/>
      <c r="B882" s="101"/>
      <c r="C882" s="101"/>
      <c r="D882" s="101"/>
      <c r="E882" s="101"/>
      <c r="F882" s="101"/>
      <c r="G882" s="101"/>
      <c r="H882" s="101"/>
      <c r="I882" s="101"/>
      <c r="J882" s="101"/>
      <c r="K882" s="101"/>
      <c r="L882" s="101"/>
      <c r="M882" s="15"/>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pans="1:35" ht="15.75" hidden="1" customHeight="1" x14ac:dyDescent="0.25">
      <c r="A883" s="15"/>
      <c r="B883" s="101"/>
      <c r="C883" s="101"/>
      <c r="D883" s="101"/>
      <c r="E883" s="101"/>
      <c r="F883" s="101"/>
      <c r="G883" s="101"/>
      <c r="H883" s="101"/>
      <c r="I883" s="101"/>
      <c r="J883" s="101"/>
      <c r="K883" s="101"/>
      <c r="L883" s="101"/>
      <c r="M883" s="15"/>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pans="1:35" ht="15.75" hidden="1" customHeight="1" x14ac:dyDescent="0.25">
      <c r="A884" s="15"/>
      <c r="B884" s="101"/>
      <c r="C884" s="101"/>
      <c r="D884" s="101"/>
      <c r="E884" s="101"/>
      <c r="F884" s="101"/>
      <c r="G884" s="101"/>
      <c r="H884" s="101"/>
      <c r="I884" s="101"/>
      <c r="J884" s="101"/>
      <c r="K884" s="101"/>
      <c r="L884" s="101"/>
      <c r="M884" s="15"/>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pans="1:35" ht="15.75" hidden="1" customHeight="1" x14ac:dyDescent="0.25">
      <c r="A885" s="15"/>
      <c r="B885" s="101"/>
      <c r="C885" s="101"/>
      <c r="D885" s="101"/>
      <c r="E885" s="101"/>
      <c r="F885" s="101"/>
      <c r="G885" s="101"/>
      <c r="H885" s="101"/>
      <c r="I885" s="101"/>
      <c r="J885" s="101"/>
      <c r="K885" s="101"/>
      <c r="L885" s="101"/>
      <c r="M885" s="15"/>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pans="1:35" ht="15.75" hidden="1" customHeight="1" x14ac:dyDescent="0.25">
      <c r="A886" s="15"/>
      <c r="B886" s="101"/>
      <c r="C886" s="101"/>
      <c r="D886" s="101"/>
      <c r="E886" s="101"/>
      <c r="F886" s="101"/>
      <c r="G886" s="101"/>
      <c r="H886" s="101"/>
      <c r="I886" s="101"/>
      <c r="J886" s="101"/>
      <c r="K886" s="101"/>
      <c r="L886" s="101"/>
      <c r="M886" s="15"/>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pans="1:35" ht="15.75" hidden="1" customHeight="1" x14ac:dyDescent="0.25">
      <c r="A887" s="15"/>
      <c r="B887" s="101"/>
      <c r="C887" s="101"/>
      <c r="D887" s="101"/>
      <c r="E887" s="101"/>
      <c r="F887" s="101"/>
      <c r="G887" s="101"/>
      <c r="H887" s="101"/>
      <c r="I887" s="101"/>
      <c r="J887" s="101"/>
      <c r="K887" s="101"/>
      <c r="L887" s="101"/>
      <c r="M887" s="15"/>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pans="1:35" ht="15.75" hidden="1" customHeight="1" x14ac:dyDescent="0.25">
      <c r="A888" s="15"/>
      <c r="B888" s="101"/>
      <c r="C888" s="101"/>
      <c r="D888" s="101"/>
      <c r="E888" s="101"/>
      <c r="F888" s="101"/>
      <c r="G888" s="101"/>
      <c r="H888" s="101"/>
      <c r="I888" s="101"/>
      <c r="J888" s="101"/>
      <c r="K888" s="101"/>
      <c r="L888" s="101"/>
      <c r="M888" s="15"/>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pans="1:35" ht="15.75" hidden="1" customHeight="1" x14ac:dyDescent="0.25">
      <c r="A889" s="15"/>
      <c r="B889" s="101"/>
      <c r="C889" s="101"/>
      <c r="D889" s="101"/>
      <c r="E889" s="101"/>
      <c r="F889" s="101"/>
      <c r="G889" s="101"/>
      <c r="H889" s="101"/>
      <c r="I889" s="101"/>
      <c r="J889" s="101"/>
      <c r="K889" s="101"/>
      <c r="L889" s="101"/>
      <c r="M889" s="15"/>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pans="1:35" ht="15.75" hidden="1" customHeight="1" x14ac:dyDescent="0.25">
      <c r="A890" s="15"/>
      <c r="B890" s="101"/>
      <c r="C890" s="101"/>
      <c r="D890" s="101"/>
      <c r="E890" s="101"/>
      <c r="F890" s="101"/>
      <c r="G890" s="101"/>
      <c r="H890" s="101"/>
      <c r="I890" s="101"/>
      <c r="J890" s="101"/>
      <c r="K890" s="101"/>
      <c r="L890" s="101"/>
      <c r="M890" s="15"/>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pans="1:35" ht="15.75" hidden="1" customHeight="1" x14ac:dyDescent="0.25">
      <c r="A891" s="15"/>
      <c r="B891" s="101"/>
      <c r="C891" s="101"/>
      <c r="D891" s="101"/>
      <c r="E891" s="101"/>
      <c r="F891" s="101"/>
      <c r="G891" s="101"/>
      <c r="H891" s="101"/>
      <c r="I891" s="101"/>
      <c r="J891" s="101"/>
      <c r="K891" s="101"/>
      <c r="L891" s="101"/>
      <c r="M891" s="15"/>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pans="1:35" ht="15.75" hidden="1" customHeight="1" x14ac:dyDescent="0.25">
      <c r="A892" s="15"/>
      <c r="B892" s="101"/>
      <c r="C892" s="101"/>
      <c r="D892" s="101"/>
      <c r="E892" s="101"/>
      <c r="F892" s="101"/>
      <c r="G892" s="101"/>
      <c r="H892" s="101"/>
      <c r="I892" s="101"/>
      <c r="J892" s="101"/>
      <c r="K892" s="101"/>
      <c r="L892" s="101"/>
      <c r="M892" s="15"/>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pans="1:35" ht="15.75" hidden="1" customHeight="1" x14ac:dyDescent="0.25">
      <c r="A893" s="15"/>
      <c r="B893" s="101"/>
      <c r="C893" s="101"/>
      <c r="D893" s="101"/>
      <c r="E893" s="101"/>
      <c r="F893" s="101"/>
      <c r="G893" s="101"/>
      <c r="H893" s="101"/>
      <c r="I893" s="101"/>
      <c r="J893" s="101"/>
      <c r="K893" s="101"/>
      <c r="L893" s="101"/>
      <c r="M893" s="15"/>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pans="1:35" ht="15.75" hidden="1" customHeight="1" x14ac:dyDescent="0.25">
      <c r="A894" s="15"/>
      <c r="B894" s="101"/>
      <c r="C894" s="101"/>
      <c r="D894" s="101"/>
      <c r="E894" s="101"/>
      <c r="F894" s="101"/>
      <c r="G894" s="101"/>
      <c r="H894" s="101"/>
      <c r="I894" s="101"/>
      <c r="J894" s="101"/>
      <c r="K894" s="101"/>
      <c r="L894" s="101"/>
      <c r="M894" s="15"/>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pans="1:35" ht="15.75" hidden="1" customHeight="1" x14ac:dyDescent="0.25">
      <c r="A895" s="15"/>
      <c r="B895" s="101"/>
      <c r="C895" s="101"/>
      <c r="D895" s="101"/>
      <c r="E895" s="101"/>
      <c r="F895" s="101"/>
      <c r="G895" s="101"/>
      <c r="H895" s="101"/>
      <c r="I895" s="101"/>
      <c r="J895" s="101"/>
      <c r="K895" s="101"/>
      <c r="L895" s="101"/>
      <c r="M895" s="15"/>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pans="1:35" ht="15.75" hidden="1" customHeight="1" x14ac:dyDescent="0.25">
      <c r="A896" s="15"/>
      <c r="B896" s="101"/>
      <c r="C896" s="101"/>
      <c r="D896" s="101"/>
      <c r="E896" s="101"/>
      <c r="F896" s="101"/>
      <c r="G896" s="101"/>
      <c r="H896" s="101"/>
      <c r="I896" s="101"/>
      <c r="J896" s="101"/>
      <c r="K896" s="101"/>
      <c r="L896" s="101"/>
      <c r="M896" s="15"/>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pans="1:35" ht="15.75" hidden="1" customHeight="1" x14ac:dyDescent="0.25">
      <c r="A897" s="15"/>
      <c r="B897" s="101"/>
      <c r="C897" s="101"/>
      <c r="D897" s="101"/>
      <c r="E897" s="101"/>
      <c r="F897" s="101"/>
      <c r="G897" s="101"/>
      <c r="H897" s="101"/>
      <c r="I897" s="101"/>
      <c r="J897" s="101"/>
      <c r="K897" s="101"/>
      <c r="L897" s="101"/>
      <c r="M897" s="15"/>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pans="1:35" ht="15.75" hidden="1" customHeight="1" x14ac:dyDescent="0.25">
      <c r="A898" s="15"/>
      <c r="B898" s="101"/>
      <c r="C898" s="101"/>
      <c r="D898" s="101"/>
      <c r="E898" s="101"/>
      <c r="F898" s="101"/>
      <c r="G898" s="101"/>
      <c r="H898" s="101"/>
      <c r="I898" s="101"/>
      <c r="J898" s="101"/>
      <c r="K898" s="101"/>
      <c r="L898" s="101"/>
      <c r="M898" s="15"/>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pans="1:35" ht="15.75" hidden="1" customHeight="1" x14ac:dyDescent="0.25">
      <c r="A899" s="15"/>
      <c r="B899" s="101"/>
      <c r="C899" s="101"/>
      <c r="D899" s="101"/>
      <c r="E899" s="101"/>
      <c r="F899" s="101"/>
      <c r="G899" s="101"/>
      <c r="H899" s="101"/>
      <c r="I899" s="101"/>
      <c r="J899" s="101"/>
      <c r="K899" s="101"/>
      <c r="L899" s="101"/>
      <c r="M899" s="15"/>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pans="1:35" ht="15.75" hidden="1" customHeight="1" x14ac:dyDescent="0.25">
      <c r="A900" s="15"/>
      <c r="B900" s="101"/>
      <c r="C900" s="101"/>
      <c r="D900" s="101"/>
      <c r="E900" s="101"/>
      <c r="F900" s="101"/>
      <c r="G900" s="101"/>
      <c r="H900" s="101"/>
      <c r="I900" s="101"/>
      <c r="J900" s="101"/>
      <c r="K900" s="101"/>
      <c r="L900" s="101"/>
      <c r="M900" s="15"/>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pans="1:35" ht="15.75" hidden="1" customHeight="1" x14ac:dyDescent="0.25">
      <c r="A901" s="15"/>
      <c r="B901" s="101"/>
      <c r="C901" s="101"/>
      <c r="D901" s="101"/>
      <c r="E901" s="101"/>
      <c r="F901" s="101"/>
      <c r="G901" s="101"/>
      <c r="H901" s="101"/>
      <c r="I901" s="101"/>
      <c r="J901" s="101"/>
      <c r="K901" s="101"/>
      <c r="L901" s="101"/>
      <c r="M901" s="15"/>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pans="1:35" ht="15.75" hidden="1" customHeight="1" x14ac:dyDescent="0.25">
      <c r="A902" s="15"/>
      <c r="B902" s="101"/>
      <c r="C902" s="101"/>
      <c r="D902" s="101"/>
      <c r="E902" s="101"/>
      <c r="F902" s="101"/>
      <c r="G902" s="101"/>
      <c r="H902" s="101"/>
      <c r="I902" s="101"/>
      <c r="J902" s="101"/>
      <c r="K902" s="101"/>
      <c r="L902" s="101"/>
      <c r="M902" s="15"/>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pans="1:35" ht="15.75" hidden="1" customHeight="1" x14ac:dyDescent="0.25">
      <c r="A903" s="15"/>
      <c r="B903" s="101"/>
      <c r="C903" s="101"/>
      <c r="D903" s="101"/>
      <c r="E903" s="101"/>
      <c r="F903" s="101"/>
      <c r="G903" s="101"/>
      <c r="H903" s="101"/>
      <c r="I903" s="101"/>
      <c r="J903" s="101"/>
      <c r="K903" s="101"/>
      <c r="L903" s="101"/>
      <c r="M903" s="15"/>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pans="1:35" ht="15.75" hidden="1" customHeight="1" x14ac:dyDescent="0.25">
      <c r="A904" s="15"/>
      <c r="B904" s="101"/>
      <c r="C904" s="101"/>
      <c r="D904" s="101"/>
      <c r="E904" s="101"/>
      <c r="F904" s="101"/>
      <c r="G904" s="101"/>
      <c r="H904" s="101"/>
      <c r="I904" s="101"/>
      <c r="J904" s="101"/>
      <c r="K904" s="101"/>
      <c r="L904" s="101"/>
      <c r="M904" s="15"/>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pans="1:35" ht="15.75" hidden="1" customHeight="1" x14ac:dyDescent="0.25">
      <c r="A905" s="15"/>
      <c r="B905" s="101"/>
      <c r="C905" s="101"/>
      <c r="D905" s="101"/>
      <c r="E905" s="101"/>
      <c r="F905" s="101"/>
      <c r="G905" s="101"/>
      <c r="H905" s="101"/>
      <c r="I905" s="101"/>
      <c r="J905" s="101"/>
      <c r="K905" s="101"/>
      <c r="L905" s="101"/>
      <c r="M905" s="15"/>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pans="1:35" ht="15.75" hidden="1" customHeight="1" x14ac:dyDescent="0.25">
      <c r="A906" s="15"/>
      <c r="B906" s="101"/>
      <c r="C906" s="101"/>
      <c r="D906" s="101"/>
      <c r="E906" s="101"/>
      <c r="F906" s="101"/>
      <c r="G906" s="101"/>
      <c r="H906" s="101"/>
      <c r="I906" s="101"/>
      <c r="J906" s="101"/>
      <c r="K906" s="101"/>
      <c r="L906" s="101"/>
      <c r="M906" s="15"/>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pans="1:35" ht="15.75" hidden="1" customHeight="1" x14ac:dyDescent="0.25">
      <c r="A907" s="15"/>
      <c r="B907" s="101"/>
      <c r="C907" s="101"/>
      <c r="D907" s="101"/>
      <c r="E907" s="101"/>
      <c r="F907" s="101"/>
      <c r="G907" s="101"/>
      <c r="H907" s="101"/>
      <c r="I907" s="101"/>
      <c r="J907" s="101"/>
      <c r="K907" s="101"/>
      <c r="L907" s="101"/>
      <c r="M907" s="15"/>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pans="1:35" ht="15.75" hidden="1" customHeight="1" x14ac:dyDescent="0.25">
      <c r="A908" s="15"/>
      <c r="B908" s="101"/>
      <c r="C908" s="101"/>
      <c r="D908" s="101"/>
      <c r="E908" s="101"/>
      <c r="F908" s="101"/>
      <c r="G908" s="101"/>
      <c r="H908" s="101"/>
      <c r="I908" s="101"/>
      <c r="J908" s="101"/>
      <c r="K908" s="101"/>
      <c r="L908" s="101"/>
      <c r="M908" s="15"/>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pans="1:35" ht="15.75" hidden="1" customHeight="1" x14ac:dyDescent="0.25">
      <c r="A909" s="15"/>
      <c r="B909" s="101"/>
      <c r="C909" s="101"/>
      <c r="D909" s="101"/>
      <c r="E909" s="101"/>
      <c r="F909" s="101"/>
      <c r="G909" s="101"/>
      <c r="H909" s="101"/>
      <c r="I909" s="101"/>
      <c r="J909" s="101"/>
      <c r="K909" s="101"/>
      <c r="L909" s="101"/>
      <c r="M909" s="15"/>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pans="1:35" ht="15.75" hidden="1" customHeight="1" x14ac:dyDescent="0.25">
      <c r="A910" s="15"/>
      <c r="B910" s="101"/>
      <c r="C910" s="101"/>
      <c r="D910" s="101"/>
      <c r="E910" s="101"/>
      <c r="F910" s="101"/>
      <c r="G910" s="101"/>
      <c r="H910" s="101"/>
      <c r="I910" s="101"/>
      <c r="J910" s="101"/>
      <c r="K910" s="101"/>
      <c r="L910" s="101"/>
      <c r="M910" s="15"/>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pans="1:35" ht="15.75" hidden="1" customHeight="1" x14ac:dyDescent="0.25">
      <c r="A911" s="15"/>
      <c r="B911" s="101"/>
      <c r="C911" s="101"/>
      <c r="D911" s="101"/>
      <c r="E911" s="101"/>
      <c r="F911" s="101"/>
      <c r="G911" s="101"/>
      <c r="H911" s="101"/>
      <c r="I911" s="101"/>
      <c r="J911" s="101"/>
      <c r="K911" s="101"/>
      <c r="L911" s="101"/>
      <c r="M911" s="15"/>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pans="1:35" ht="15.75" hidden="1" customHeight="1" x14ac:dyDescent="0.25">
      <c r="A912" s="15"/>
      <c r="B912" s="101"/>
      <c r="C912" s="101"/>
      <c r="D912" s="101"/>
      <c r="E912" s="101"/>
      <c r="F912" s="101"/>
      <c r="G912" s="101"/>
      <c r="H912" s="101"/>
      <c r="I912" s="101"/>
      <c r="J912" s="101"/>
      <c r="K912" s="101"/>
      <c r="L912" s="101"/>
      <c r="M912" s="15"/>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pans="1:35" ht="15.75" hidden="1" customHeight="1" x14ac:dyDescent="0.25">
      <c r="A913" s="15"/>
      <c r="B913" s="101"/>
      <c r="C913" s="101"/>
      <c r="D913" s="101"/>
      <c r="E913" s="101"/>
      <c r="F913" s="101"/>
      <c r="G913" s="101"/>
      <c r="H913" s="101"/>
      <c r="I913" s="101"/>
      <c r="J913" s="101"/>
      <c r="K913" s="101"/>
      <c r="L913" s="101"/>
      <c r="M913" s="15"/>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pans="1:35" ht="15.75" hidden="1" customHeight="1" x14ac:dyDescent="0.25">
      <c r="A914" s="15"/>
      <c r="B914" s="101"/>
      <c r="C914" s="101"/>
      <c r="D914" s="101"/>
      <c r="E914" s="101"/>
      <c r="F914" s="101"/>
      <c r="G914" s="101"/>
      <c r="H914" s="101"/>
      <c r="I914" s="101"/>
      <c r="J914" s="101"/>
      <c r="K914" s="101"/>
      <c r="L914" s="101"/>
      <c r="M914" s="15"/>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pans="1:35" ht="15.75" hidden="1" customHeight="1" x14ac:dyDescent="0.25">
      <c r="A915" s="15"/>
      <c r="B915" s="101"/>
      <c r="C915" s="101"/>
      <c r="D915" s="101"/>
      <c r="E915" s="101"/>
      <c r="F915" s="101"/>
      <c r="G915" s="101"/>
      <c r="H915" s="101"/>
      <c r="I915" s="101"/>
      <c r="J915" s="101"/>
      <c r="K915" s="101"/>
      <c r="L915" s="101"/>
      <c r="M915" s="15"/>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pans="1:35" ht="15.75" hidden="1" customHeight="1" x14ac:dyDescent="0.25">
      <c r="A916" s="15"/>
      <c r="B916" s="101"/>
      <c r="C916" s="101"/>
      <c r="D916" s="101"/>
      <c r="E916" s="101"/>
      <c r="F916" s="101"/>
      <c r="G916" s="101"/>
      <c r="H916" s="101"/>
      <c r="I916" s="101"/>
      <c r="J916" s="101"/>
      <c r="K916" s="101"/>
      <c r="L916" s="101"/>
      <c r="M916" s="15"/>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pans="1:35" ht="15.75" hidden="1" customHeight="1" x14ac:dyDescent="0.25">
      <c r="A917" s="15"/>
      <c r="B917" s="101"/>
      <c r="C917" s="101"/>
      <c r="D917" s="101"/>
      <c r="E917" s="101"/>
      <c r="F917" s="101"/>
      <c r="G917" s="101"/>
      <c r="H917" s="101"/>
      <c r="I917" s="101"/>
      <c r="J917" s="101"/>
      <c r="K917" s="101"/>
      <c r="L917" s="101"/>
      <c r="M917" s="15"/>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pans="1:35" ht="15.75" hidden="1" customHeight="1" x14ac:dyDescent="0.25">
      <c r="A918" s="15"/>
      <c r="B918" s="101"/>
      <c r="C918" s="101"/>
      <c r="D918" s="101"/>
      <c r="E918" s="101"/>
      <c r="F918" s="101"/>
      <c r="G918" s="101"/>
      <c r="H918" s="101"/>
      <c r="I918" s="101"/>
      <c r="J918" s="101"/>
      <c r="K918" s="101"/>
      <c r="L918" s="101"/>
      <c r="M918" s="15"/>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pans="1:35" ht="15.75" hidden="1" customHeight="1" x14ac:dyDescent="0.25">
      <c r="A919" s="15"/>
      <c r="B919" s="101"/>
      <c r="C919" s="101"/>
      <c r="D919" s="101"/>
      <c r="E919" s="101"/>
      <c r="F919" s="101"/>
      <c r="G919" s="101"/>
      <c r="H919" s="101"/>
      <c r="I919" s="101"/>
      <c r="J919" s="101"/>
      <c r="K919" s="101"/>
      <c r="L919" s="101"/>
      <c r="M919" s="15"/>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pans="1:35" ht="15.75" hidden="1" customHeight="1" x14ac:dyDescent="0.25">
      <c r="A920" s="15"/>
      <c r="B920" s="101"/>
      <c r="C920" s="101"/>
      <c r="D920" s="101"/>
      <c r="E920" s="101"/>
      <c r="F920" s="101"/>
      <c r="G920" s="101"/>
      <c r="H920" s="101"/>
      <c r="I920" s="101"/>
      <c r="J920" s="101"/>
      <c r="K920" s="101"/>
      <c r="L920" s="101"/>
      <c r="M920" s="15"/>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pans="1:35" ht="15.75" hidden="1" customHeight="1" x14ac:dyDescent="0.25">
      <c r="A921" s="15"/>
      <c r="B921" s="101"/>
      <c r="C921" s="101"/>
      <c r="D921" s="101"/>
      <c r="E921" s="101"/>
      <c r="F921" s="101"/>
      <c r="G921" s="101"/>
      <c r="H921" s="101"/>
      <c r="I921" s="101"/>
      <c r="J921" s="101"/>
      <c r="K921" s="101"/>
      <c r="L921" s="101"/>
      <c r="M921" s="15"/>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pans="1:35" ht="15.75" hidden="1" customHeight="1" x14ac:dyDescent="0.25">
      <c r="A922" s="15"/>
      <c r="B922" s="101"/>
      <c r="C922" s="101"/>
      <c r="D922" s="101"/>
      <c r="E922" s="101"/>
      <c r="F922" s="101"/>
      <c r="G922" s="101"/>
      <c r="H922" s="101"/>
      <c r="I922" s="101"/>
      <c r="J922" s="101"/>
      <c r="K922" s="101"/>
      <c r="L922" s="101"/>
      <c r="M922" s="15"/>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pans="1:35" ht="15.75" hidden="1" customHeight="1" x14ac:dyDescent="0.25">
      <c r="A923" s="15"/>
      <c r="B923" s="101"/>
      <c r="C923" s="101"/>
      <c r="D923" s="101"/>
      <c r="E923" s="101"/>
      <c r="F923" s="101"/>
      <c r="G923" s="101"/>
      <c r="H923" s="101"/>
      <c r="I923" s="101"/>
      <c r="J923" s="101"/>
      <c r="K923" s="101"/>
      <c r="L923" s="101"/>
      <c r="M923" s="15"/>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pans="1:35" ht="15.75" hidden="1" customHeight="1" x14ac:dyDescent="0.25">
      <c r="A924" s="15"/>
      <c r="B924" s="101"/>
      <c r="C924" s="101"/>
      <c r="D924" s="101"/>
      <c r="E924" s="101"/>
      <c r="F924" s="101"/>
      <c r="G924" s="101"/>
      <c r="H924" s="101"/>
      <c r="I924" s="101"/>
      <c r="J924" s="101"/>
      <c r="K924" s="101"/>
      <c r="L924" s="101"/>
      <c r="M924" s="15"/>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pans="1:35" ht="15.75" hidden="1" customHeight="1" x14ac:dyDescent="0.25">
      <c r="A925" s="15"/>
      <c r="B925" s="101"/>
      <c r="C925" s="101"/>
      <c r="D925" s="101"/>
      <c r="E925" s="101"/>
      <c r="F925" s="101"/>
      <c r="G925" s="101"/>
      <c r="H925" s="101"/>
      <c r="I925" s="101"/>
      <c r="J925" s="101"/>
      <c r="K925" s="101"/>
      <c r="L925" s="101"/>
      <c r="M925" s="15"/>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pans="1:35" ht="15.75" hidden="1" customHeight="1" x14ac:dyDescent="0.25">
      <c r="A926" s="15"/>
      <c r="B926" s="101"/>
      <c r="C926" s="101"/>
      <c r="D926" s="101"/>
      <c r="E926" s="101"/>
      <c r="F926" s="101"/>
      <c r="G926" s="101"/>
      <c r="H926" s="101"/>
      <c r="I926" s="101"/>
      <c r="J926" s="101"/>
      <c r="K926" s="101"/>
      <c r="L926" s="101"/>
      <c r="M926" s="15"/>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pans="1:35" ht="15.75" hidden="1" customHeight="1" x14ac:dyDescent="0.25">
      <c r="A927" s="15"/>
      <c r="B927" s="101"/>
      <c r="C927" s="101"/>
      <c r="D927" s="101"/>
      <c r="E927" s="101"/>
      <c r="F927" s="101"/>
      <c r="G927" s="101"/>
      <c r="H927" s="101"/>
      <c r="I927" s="101"/>
      <c r="J927" s="101"/>
      <c r="K927" s="101"/>
      <c r="L927" s="101"/>
      <c r="M927" s="15"/>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pans="1:35" ht="15.75" hidden="1" customHeight="1" x14ac:dyDescent="0.25">
      <c r="A928" s="15"/>
      <c r="B928" s="101"/>
      <c r="C928" s="101"/>
      <c r="D928" s="101"/>
      <c r="E928" s="101"/>
      <c r="F928" s="101"/>
      <c r="G928" s="101"/>
      <c r="H928" s="101"/>
      <c r="I928" s="101"/>
      <c r="J928" s="101"/>
      <c r="K928" s="101"/>
      <c r="L928" s="101"/>
      <c r="M928" s="15"/>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pans="1:35" ht="15.75" hidden="1" customHeight="1" x14ac:dyDescent="0.25">
      <c r="A929" s="15"/>
      <c r="B929" s="101"/>
      <c r="C929" s="101"/>
      <c r="D929" s="101"/>
      <c r="E929" s="101"/>
      <c r="F929" s="101"/>
      <c r="G929" s="101"/>
      <c r="H929" s="101"/>
      <c r="I929" s="101"/>
      <c r="J929" s="101"/>
      <c r="K929" s="101"/>
      <c r="L929" s="101"/>
      <c r="M929" s="15"/>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pans="1:35" ht="15.75" hidden="1" customHeight="1" x14ac:dyDescent="0.25">
      <c r="A930" s="15"/>
      <c r="B930" s="101"/>
      <c r="C930" s="101"/>
      <c r="D930" s="101"/>
      <c r="E930" s="101"/>
      <c r="F930" s="101"/>
      <c r="G930" s="101"/>
      <c r="H930" s="101"/>
      <c r="I930" s="101"/>
      <c r="J930" s="101"/>
      <c r="K930" s="101"/>
      <c r="L930" s="101"/>
      <c r="M930" s="15"/>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pans="1:35" ht="15.75" hidden="1" customHeight="1" x14ac:dyDescent="0.25">
      <c r="A931" s="15"/>
      <c r="B931" s="101"/>
      <c r="C931" s="101"/>
      <c r="D931" s="101"/>
      <c r="E931" s="101"/>
      <c r="F931" s="101"/>
      <c r="G931" s="101"/>
      <c r="H931" s="101"/>
      <c r="I931" s="101"/>
      <c r="J931" s="101"/>
      <c r="K931" s="101"/>
      <c r="L931" s="101"/>
      <c r="M931" s="15"/>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pans="1:35" ht="15.75" hidden="1" customHeight="1" x14ac:dyDescent="0.25">
      <c r="A932" s="15"/>
      <c r="B932" s="101"/>
      <c r="C932" s="101"/>
      <c r="D932" s="101"/>
      <c r="E932" s="101"/>
      <c r="F932" s="101"/>
      <c r="G932" s="101"/>
      <c r="H932" s="101"/>
      <c r="I932" s="101"/>
      <c r="J932" s="101"/>
      <c r="K932" s="101"/>
      <c r="L932" s="101"/>
      <c r="M932" s="15"/>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pans="1:35" ht="15.75" hidden="1" customHeight="1" x14ac:dyDescent="0.25">
      <c r="A933" s="15"/>
      <c r="B933" s="101"/>
      <c r="C933" s="101"/>
      <c r="D933" s="101"/>
      <c r="E933" s="101"/>
      <c r="F933" s="101"/>
      <c r="G933" s="101"/>
      <c r="H933" s="101"/>
      <c r="I933" s="101"/>
      <c r="J933" s="101"/>
      <c r="K933" s="101"/>
      <c r="L933" s="101"/>
      <c r="M933" s="15"/>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pans="1:35" ht="15.75" hidden="1" customHeight="1" x14ac:dyDescent="0.25">
      <c r="A934" s="15"/>
      <c r="B934" s="101"/>
      <c r="C934" s="101"/>
      <c r="D934" s="101"/>
      <c r="E934" s="101"/>
      <c r="F934" s="101"/>
      <c r="G934" s="101"/>
      <c r="H934" s="101"/>
      <c r="I934" s="101"/>
      <c r="J934" s="101"/>
      <c r="K934" s="101"/>
      <c r="L934" s="101"/>
      <c r="M934" s="15"/>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pans="1:35" ht="15.75" hidden="1" customHeight="1" x14ac:dyDescent="0.25">
      <c r="A935" s="15"/>
      <c r="B935" s="101"/>
      <c r="C935" s="101"/>
      <c r="D935" s="101"/>
      <c r="E935" s="101"/>
      <c r="F935" s="101"/>
      <c r="G935" s="101"/>
      <c r="H935" s="101"/>
      <c r="I935" s="101"/>
      <c r="J935" s="101"/>
      <c r="K935" s="101"/>
      <c r="L935" s="101"/>
      <c r="M935" s="15"/>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pans="1:35" ht="15.75" hidden="1" customHeight="1" x14ac:dyDescent="0.25">
      <c r="A936" s="15"/>
      <c r="B936" s="101"/>
      <c r="C936" s="101"/>
      <c r="D936" s="101"/>
      <c r="E936" s="101"/>
      <c r="F936" s="101"/>
      <c r="G936" s="101"/>
      <c r="H936" s="101"/>
      <c r="I936" s="101"/>
      <c r="J936" s="101"/>
      <c r="K936" s="101"/>
      <c r="L936" s="101"/>
      <c r="M936" s="15"/>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pans="1:35" ht="15.75" hidden="1" customHeight="1" x14ac:dyDescent="0.25">
      <c r="A937" s="15"/>
      <c r="B937" s="101"/>
      <c r="C937" s="101"/>
      <c r="D937" s="101"/>
      <c r="E937" s="101"/>
      <c r="F937" s="101"/>
      <c r="G937" s="101"/>
      <c r="H937" s="101"/>
      <c r="I937" s="101"/>
      <c r="J937" s="101"/>
      <c r="K937" s="101"/>
      <c r="L937" s="101"/>
      <c r="M937" s="15"/>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pans="1:35" ht="15.75" hidden="1" customHeight="1" x14ac:dyDescent="0.25">
      <c r="A938" s="15"/>
      <c r="B938" s="101"/>
      <c r="C938" s="101"/>
      <c r="D938" s="101"/>
      <c r="E938" s="101"/>
      <c r="F938" s="101"/>
      <c r="G938" s="101"/>
      <c r="H938" s="101"/>
      <c r="I938" s="101"/>
      <c r="J938" s="101"/>
      <c r="K938" s="101"/>
      <c r="L938" s="101"/>
      <c r="M938" s="15"/>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pans="1:35" ht="15.75" hidden="1" customHeight="1" x14ac:dyDescent="0.25">
      <c r="A939" s="15"/>
      <c r="B939" s="101"/>
      <c r="C939" s="101"/>
      <c r="D939" s="101"/>
      <c r="E939" s="101"/>
      <c r="F939" s="101"/>
      <c r="G939" s="101"/>
      <c r="H939" s="101"/>
      <c r="I939" s="101"/>
      <c r="J939" s="101"/>
      <c r="K939" s="101"/>
      <c r="L939" s="101"/>
      <c r="M939" s="15"/>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pans="1:35" ht="15.75" hidden="1" customHeight="1" x14ac:dyDescent="0.25">
      <c r="A940" s="15"/>
      <c r="B940" s="101"/>
      <c r="C940" s="101"/>
      <c r="D940" s="101"/>
      <c r="E940" s="101"/>
      <c r="F940" s="101"/>
      <c r="G940" s="101"/>
      <c r="H940" s="101"/>
      <c r="I940" s="101"/>
      <c r="J940" s="101"/>
      <c r="K940" s="101"/>
      <c r="L940" s="101"/>
      <c r="M940" s="15"/>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pans="1:35" ht="15.75" hidden="1" customHeight="1" x14ac:dyDescent="0.25">
      <c r="A941" s="15"/>
      <c r="B941" s="101"/>
      <c r="C941" s="101"/>
      <c r="D941" s="101"/>
      <c r="E941" s="101"/>
      <c r="F941" s="101"/>
      <c r="G941" s="101"/>
      <c r="H941" s="101"/>
      <c r="I941" s="101"/>
      <c r="J941" s="101"/>
      <c r="K941" s="101"/>
      <c r="L941" s="101"/>
      <c r="M941" s="15"/>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pans="1:35" ht="15.75" hidden="1" customHeight="1" x14ac:dyDescent="0.25">
      <c r="A942" s="15"/>
      <c r="B942" s="101"/>
      <c r="C942" s="101"/>
      <c r="D942" s="101"/>
      <c r="E942" s="101"/>
      <c r="F942" s="101"/>
      <c r="G942" s="101"/>
      <c r="H942" s="101"/>
      <c r="I942" s="101"/>
      <c r="J942" s="101"/>
      <c r="K942" s="101"/>
      <c r="L942" s="101"/>
      <c r="M942" s="15"/>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pans="1:35" ht="15.75" hidden="1" customHeight="1" x14ac:dyDescent="0.25">
      <c r="A943" s="15"/>
      <c r="B943" s="101"/>
      <c r="C943" s="101"/>
      <c r="D943" s="101"/>
      <c r="E943" s="101"/>
      <c r="F943" s="101"/>
      <c r="G943" s="101"/>
      <c r="H943" s="101"/>
      <c r="I943" s="101"/>
      <c r="J943" s="101"/>
      <c r="K943" s="101"/>
      <c r="L943" s="101"/>
      <c r="M943" s="15"/>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pans="1:35" ht="15.75" hidden="1" customHeight="1" x14ac:dyDescent="0.25">
      <c r="A944" s="15"/>
      <c r="B944" s="101"/>
      <c r="C944" s="101"/>
      <c r="D944" s="101"/>
      <c r="E944" s="101"/>
      <c r="F944" s="101"/>
      <c r="G944" s="101"/>
      <c r="H944" s="101"/>
      <c r="I944" s="101"/>
      <c r="J944" s="101"/>
      <c r="K944" s="101"/>
      <c r="L944" s="101"/>
      <c r="M944" s="15"/>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pans="1:35" ht="15.75" hidden="1" customHeight="1" x14ac:dyDescent="0.25">
      <c r="A945" s="15"/>
      <c r="B945" s="101"/>
      <c r="C945" s="101"/>
      <c r="D945" s="101"/>
      <c r="E945" s="101"/>
      <c r="F945" s="101"/>
      <c r="G945" s="101"/>
      <c r="H945" s="101"/>
      <c r="I945" s="101"/>
      <c r="J945" s="101"/>
      <c r="K945" s="101"/>
      <c r="L945" s="101"/>
      <c r="M945" s="15"/>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pans="1:35" ht="15.75" hidden="1" customHeight="1" x14ac:dyDescent="0.25">
      <c r="A946" s="15"/>
      <c r="B946" s="101"/>
      <c r="C946" s="101"/>
      <c r="D946" s="101"/>
      <c r="E946" s="101"/>
      <c r="F946" s="101"/>
      <c r="G946" s="101"/>
      <c r="H946" s="101"/>
      <c r="I946" s="101"/>
      <c r="J946" s="101"/>
      <c r="K946" s="101"/>
      <c r="L946" s="101"/>
      <c r="M946" s="15"/>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pans="1:35" ht="15.75" hidden="1" customHeight="1" x14ac:dyDescent="0.25">
      <c r="A947" s="15"/>
      <c r="B947" s="101"/>
      <c r="C947" s="101"/>
      <c r="D947" s="101"/>
      <c r="E947" s="101"/>
      <c r="F947" s="101"/>
      <c r="G947" s="101"/>
      <c r="H947" s="101"/>
      <c r="I947" s="101"/>
      <c r="J947" s="101"/>
      <c r="K947" s="101"/>
      <c r="L947" s="101"/>
      <c r="M947" s="15"/>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pans="1:35" ht="15.75" hidden="1" customHeight="1" x14ac:dyDescent="0.25">
      <c r="A948" s="15"/>
      <c r="B948" s="101"/>
      <c r="C948" s="101"/>
      <c r="D948" s="101"/>
      <c r="E948" s="101"/>
      <c r="F948" s="101"/>
      <c r="G948" s="101"/>
      <c r="H948" s="101"/>
      <c r="I948" s="101"/>
      <c r="J948" s="101"/>
      <c r="K948" s="101"/>
      <c r="L948" s="101"/>
      <c r="M948" s="15"/>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pans="1:35" ht="15.75" hidden="1" customHeight="1" x14ac:dyDescent="0.25">
      <c r="A949" s="15"/>
      <c r="B949" s="101"/>
      <c r="C949" s="101"/>
      <c r="D949" s="101"/>
      <c r="E949" s="101"/>
      <c r="F949" s="101"/>
      <c r="G949" s="101"/>
      <c r="H949" s="101"/>
      <c r="I949" s="101"/>
      <c r="J949" s="101"/>
      <c r="K949" s="101"/>
      <c r="L949" s="101"/>
      <c r="M949" s="15"/>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pans="1:35" ht="15.75" hidden="1" customHeight="1" x14ac:dyDescent="0.25">
      <c r="A950" s="15"/>
      <c r="B950" s="101"/>
      <c r="C950" s="101"/>
      <c r="D950" s="101"/>
      <c r="E950" s="101"/>
      <c r="F950" s="101"/>
      <c r="G950" s="101"/>
      <c r="H950" s="101"/>
      <c r="I950" s="101"/>
      <c r="J950" s="101"/>
      <c r="K950" s="101"/>
      <c r="L950" s="101"/>
      <c r="M950" s="15"/>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pans="1:35" ht="15.75" hidden="1" customHeight="1" x14ac:dyDescent="0.25">
      <c r="A951" s="15"/>
      <c r="B951" s="101"/>
      <c r="C951" s="101"/>
      <c r="D951" s="101"/>
      <c r="E951" s="101"/>
      <c r="F951" s="101"/>
      <c r="G951" s="101"/>
      <c r="H951" s="101"/>
      <c r="I951" s="101"/>
      <c r="J951" s="101"/>
      <c r="K951" s="101"/>
      <c r="L951" s="101"/>
      <c r="M951" s="15"/>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pans="1:35" ht="15.75" hidden="1" customHeight="1" x14ac:dyDescent="0.25">
      <c r="A952" s="15"/>
      <c r="B952" s="101"/>
      <c r="C952" s="101"/>
      <c r="D952" s="101"/>
      <c r="E952" s="101"/>
      <c r="F952" s="101"/>
      <c r="G952" s="101"/>
      <c r="H952" s="101"/>
      <c r="I952" s="101"/>
      <c r="J952" s="101"/>
      <c r="K952" s="101"/>
      <c r="L952" s="101"/>
      <c r="M952" s="15"/>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pans="1:35" ht="15.75" hidden="1" customHeight="1" x14ac:dyDescent="0.25">
      <c r="A953" s="15"/>
      <c r="B953" s="101"/>
      <c r="C953" s="101"/>
      <c r="D953" s="101"/>
      <c r="E953" s="101"/>
      <c r="F953" s="101"/>
      <c r="G953" s="101"/>
      <c r="H953" s="101"/>
      <c r="I953" s="101"/>
      <c r="J953" s="101"/>
      <c r="K953" s="101"/>
      <c r="L953" s="101"/>
      <c r="M953" s="15"/>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pans="1:35" ht="15.75" hidden="1" customHeight="1" x14ac:dyDescent="0.25">
      <c r="A954" s="15"/>
      <c r="B954" s="101"/>
      <c r="C954" s="101"/>
      <c r="D954" s="101"/>
      <c r="E954" s="101"/>
      <c r="F954" s="101"/>
      <c r="G954" s="101"/>
      <c r="H954" s="101"/>
      <c r="I954" s="101"/>
      <c r="J954" s="101"/>
      <c r="K954" s="101"/>
      <c r="L954" s="101"/>
      <c r="M954" s="15"/>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pans="1:35" ht="15.75" hidden="1" customHeight="1" x14ac:dyDescent="0.25">
      <c r="A955" s="15"/>
      <c r="B955" s="101"/>
      <c r="C955" s="101"/>
      <c r="D955" s="101"/>
      <c r="E955" s="101"/>
      <c r="F955" s="101"/>
      <c r="G955" s="101"/>
      <c r="H955" s="101"/>
      <c r="I955" s="101"/>
      <c r="J955" s="101"/>
      <c r="K955" s="101"/>
      <c r="L955" s="101"/>
      <c r="M955" s="15"/>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pans="1:35" ht="15.75" hidden="1" customHeight="1" x14ac:dyDescent="0.25">
      <c r="A956" s="15"/>
      <c r="B956" s="101"/>
      <c r="C956" s="101"/>
      <c r="D956" s="101"/>
      <c r="E956" s="101"/>
      <c r="F956" s="101"/>
      <c r="G956" s="101"/>
      <c r="H956" s="101"/>
      <c r="I956" s="101"/>
      <c r="J956" s="101"/>
      <c r="K956" s="101"/>
      <c r="L956" s="101"/>
      <c r="M956" s="15"/>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pans="1:35" ht="15.75" hidden="1" customHeight="1" x14ac:dyDescent="0.25">
      <c r="A957" s="15"/>
      <c r="B957" s="101"/>
      <c r="C957" s="101"/>
      <c r="D957" s="101"/>
      <c r="E957" s="101"/>
      <c r="F957" s="101"/>
      <c r="G957" s="101"/>
      <c r="H957" s="101"/>
      <c r="I957" s="101"/>
      <c r="J957" s="101"/>
      <c r="K957" s="101"/>
      <c r="L957" s="101"/>
      <c r="M957" s="15"/>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pans="1:35" ht="15.75" hidden="1" customHeight="1" x14ac:dyDescent="0.25">
      <c r="A958" s="15"/>
      <c r="B958" s="101"/>
      <c r="C958" s="101"/>
      <c r="D958" s="101"/>
      <c r="E958" s="101"/>
      <c r="F958" s="101"/>
      <c r="G958" s="101"/>
      <c r="H958" s="101"/>
      <c r="I958" s="101"/>
      <c r="J958" s="101"/>
      <c r="K958" s="101"/>
      <c r="L958" s="101"/>
      <c r="M958" s="15"/>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pans="1:35" ht="15.75" hidden="1" customHeight="1" x14ac:dyDescent="0.25">
      <c r="A959" s="15"/>
      <c r="B959" s="101"/>
      <c r="C959" s="101"/>
      <c r="D959" s="101"/>
      <c r="E959" s="101"/>
      <c r="F959" s="101"/>
      <c r="G959" s="101"/>
      <c r="H959" s="101"/>
      <c r="I959" s="101"/>
      <c r="J959" s="101"/>
      <c r="K959" s="101"/>
      <c r="L959" s="101"/>
      <c r="M959" s="15"/>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pans="1:35" ht="15.75" hidden="1" customHeight="1" x14ac:dyDescent="0.25">
      <c r="A960" s="15"/>
      <c r="B960" s="101"/>
      <c r="C960" s="101"/>
      <c r="D960" s="101"/>
      <c r="E960" s="101"/>
      <c r="F960" s="101"/>
      <c r="G960" s="101"/>
      <c r="H960" s="101"/>
      <c r="I960" s="101"/>
      <c r="J960" s="101"/>
      <c r="K960" s="101"/>
      <c r="L960" s="101"/>
      <c r="M960" s="15"/>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pans="1:35" ht="15.75" hidden="1" customHeight="1" x14ac:dyDescent="0.25">
      <c r="A961" s="15"/>
      <c r="B961" s="101"/>
      <c r="C961" s="101"/>
      <c r="D961" s="101"/>
      <c r="E961" s="101"/>
      <c r="F961" s="101"/>
      <c r="G961" s="101"/>
      <c r="H961" s="101"/>
      <c r="I961" s="101"/>
      <c r="J961" s="101"/>
      <c r="K961" s="101"/>
      <c r="L961" s="101"/>
      <c r="M961" s="15"/>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pans="1:35" ht="15.75" hidden="1" customHeight="1" x14ac:dyDescent="0.25">
      <c r="A962" s="15"/>
      <c r="B962" s="101"/>
      <c r="C962" s="101"/>
      <c r="D962" s="101"/>
      <c r="E962" s="101"/>
      <c r="F962" s="101"/>
      <c r="G962" s="101"/>
      <c r="H962" s="101"/>
      <c r="I962" s="101"/>
      <c r="J962" s="101"/>
      <c r="K962" s="101"/>
      <c r="L962" s="101"/>
      <c r="M962" s="15"/>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pans="1:35" ht="15.75" hidden="1" customHeight="1" x14ac:dyDescent="0.25">
      <c r="A963" s="15"/>
      <c r="B963" s="101"/>
      <c r="C963" s="101"/>
      <c r="D963" s="101"/>
      <c r="E963" s="101"/>
      <c r="F963" s="101"/>
      <c r="G963" s="101"/>
      <c r="H963" s="101"/>
      <c r="I963" s="101"/>
      <c r="J963" s="101"/>
      <c r="K963" s="101"/>
      <c r="L963" s="101"/>
      <c r="M963" s="15"/>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pans="1:35" ht="15.75" hidden="1" customHeight="1" x14ac:dyDescent="0.25">
      <c r="A964" s="15"/>
      <c r="B964" s="101"/>
      <c r="C964" s="101"/>
      <c r="D964" s="101"/>
      <c r="E964" s="101"/>
      <c r="F964" s="101"/>
      <c r="G964" s="101"/>
      <c r="H964" s="101"/>
      <c r="I964" s="101"/>
      <c r="J964" s="101"/>
      <c r="K964" s="101"/>
      <c r="L964" s="101"/>
      <c r="M964" s="15"/>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pans="1:35" ht="15.75" hidden="1" customHeight="1" x14ac:dyDescent="0.25">
      <c r="A965" s="15"/>
      <c r="B965" s="101"/>
      <c r="C965" s="101"/>
      <c r="D965" s="101"/>
      <c r="E965" s="101"/>
      <c r="F965" s="101"/>
      <c r="G965" s="101"/>
      <c r="H965" s="101"/>
      <c r="I965" s="101"/>
      <c r="J965" s="101"/>
      <c r="K965" s="101"/>
      <c r="L965" s="101"/>
      <c r="M965" s="15"/>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pans="1:35" ht="15.75" hidden="1" customHeight="1" x14ac:dyDescent="0.25">
      <c r="A966" s="15"/>
      <c r="B966" s="101"/>
      <c r="C966" s="101"/>
      <c r="D966" s="101"/>
      <c r="E966" s="101"/>
      <c r="F966" s="101"/>
      <c r="G966" s="101"/>
      <c r="H966" s="101"/>
      <c r="I966" s="101"/>
      <c r="J966" s="101"/>
      <c r="K966" s="101"/>
      <c r="L966" s="101"/>
      <c r="M966" s="15"/>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pans="1:35" ht="15.75" hidden="1" customHeight="1" x14ac:dyDescent="0.25">
      <c r="A967" s="15"/>
      <c r="B967" s="101"/>
      <c r="C967" s="101"/>
      <c r="D967" s="101"/>
      <c r="E967" s="101"/>
      <c r="F967" s="101"/>
      <c r="G967" s="101"/>
      <c r="H967" s="101"/>
      <c r="I967" s="101"/>
      <c r="J967" s="101"/>
      <c r="K967" s="101"/>
      <c r="L967" s="101"/>
      <c r="M967" s="15"/>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pans="1:35" ht="15.75" hidden="1" customHeight="1" x14ac:dyDescent="0.25">
      <c r="A968" s="15"/>
      <c r="B968" s="101"/>
      <c r="C968" s="101"/>
      <c r="D968" s="101"/>
      <c r="E968" s="101"/>
      <c r="F968" s="101"/>
      <c r="G968" s="101"/>
      <c r="H968" s="101"/>
      <c r="I968" s="101"/>
      <c r="J968" s="101"/>
      <c r="K968" s="101"/>
      <c r="L968" s="101"/>
      <c r="M968" s="15"/>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pans="1:35" ht="15.75" hidden="1" customHeight="1" x14ac:dyDescent="0.25">
      <c r="A969" s="15"/>
      <c r="B969" s="101"/>
      <c r="C969" s="101"/>
      <c r="D969" s="101"/>
      <c r="E969" s="101"/>
      <c r="F969" s="101"/>
      <c r="G969" s="101"/>
      <c r="H969" s="101"/>
      <c r="I969" s="101"/>
      <c r="J969" s="101"/>
      <c r="K969" s="101"/>
      <c r="L969" s="101"/>
      <c r="M969" s="15"/>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pans="1:35" ht="15.75" hidden="1" customHeight="1" x14ac:dyDescent="0.25">
      <c r="A970" s="15"/>
      <c r="B970" s="101"/>
      <c r="C970" s="101"/>
      <c r="D970" s="101"/>
      <c r="E970" s="101"/>
      <c r="F970" s="101"/>
      <c r="G970" s="101"/>
      <c r="H970" s="101"/>
      <c r="I970" s="101"/>
      <c r="J970" s="101"/>
      <c r="K970" s="101"/>
      <c r="L970" s="101"/>
      <c r="M970" s="15"/>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pans="1:35" ht="15.75" hidden="1" customHeight="1" x14ac:dyDescent="0.25">
      <c r="A971" s="15"/>
      <c r="B971" s="101"/>
      <c r="C971" s="101"/>
      <c r="D971" s="101"/>
      <c r="E971" s="101"/>
      <c r="F971" s="101"/>
      <c r="G971" s="101"/>
      <c r="H971" s="101"/>
      <c r="I971" s="101"/>
      <c r="J971" s="101"/>
      <c r="K971" s="101"/>
      <c r="L971" s="101"/>
      <c r="M971" s="15"/>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pans="1:35" ht="15.75" hidden="1" customHeight="1" x14ac:dyDescent="0.25">
      <c r="A972" s="15"/>
      <c r="B972" s="101"/>
      <c r="C972" s="101"/>
      <c r="D972" s="101"/>
      <c r="E972" s="101"/>
      <c r="F972" s="101"/>
      <c r="G972" s="101"/>
      <c r="H972" s="101"/>
      <c r="I972" s="101"/>
      <c r="J972" s="101"/>
      <c r="K972" s="101"/>
      <c r="L972" s="101"/>
      <c r="M972" s="15"/>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pans="1:35" ht="15.75" hidden="1" customHeight="1" x14ac:dyDescent="0.25">
      <c r="A973" s="15"/>
      <c r="B973" s="101"/>
      <c r="C973" s="101"/>
      <c r="D973" s="101"/>
      <c r="E973" s="101"/>
      <c r="F973" s="101"/>
      <c r="G973" s="101"/>
      <c r="H973" s="101"/>
      <c r="I973" s="101"/>
      <c r="J973" s="101"/>
      <c r="K973" s="101"/>
      <c r="L973" s="101"/>
      <c r="M973" s="15"/>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pans="1:35" ht="15.75" hidden="1" customHeight="1" x14ac:dyDescent="0.25">
      <c r="A974" s="15"/>
      <c r="B974" s="101"/>
      <c r="C974" s="101"/>
      <c r="D974" s="101"/>
      <c r="E974" s="101"/>
      <c r="F974" s="101"/>
      <c r="G974" s="101"/>
      <c r="H974" s="101"/>
      <c r="I974" s="101"/>
      <c r="J974" s="101"/>
      <c r="K974" s="101"/>
      <c r="L974" s="101"/>
      <c r="M974" s="15"/>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pans="1:35" ht="15.75" hidden="1" customHeight="1" x14ac:dyDescent="0.25">
      <c r="A975" s="15"/>
      <c r="B975" s="101"/>
      <c r="C975" s="101"/>
      <c r="D975" s="101"/>
      <c r="E975" s="101"/>
      <c r="F975" s="101"/>
      <c r="G975" s="101"/>
      <c r="H975" s="101"/>
      <c r="I975" s="101"/>
      <c r="J975" s="101"/>
      <c r="K975" s="101"/>
      <c r="L975" s="101"/>
      <c r="M975" s="15"/>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pans="1:35" ht="15.75" hidden="1" customHeight="1" x14ac:dyDescent="0.25">
      <c r="A976" s="15"/>
      <c r="B976" s="101"/>
      <c r="C976" s="101"/>
      <c r="D976" s="101"/>
      <c r="E976" s="101"/>
      <c r="F976" s="101"/>
      <c r="G976" s="101"/>
      <c r="H976" s="101"/>
      <c r="I976" s="101"/>
      <c r="J976" s="101"/>
      <c r="K976" s="101"/>
      <c r="L976" s="101"/>
      <c r="M976" s="15"/>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pans="1:35" ht="15.75" hidden="1" customHeight="1" x14ac:dyDescent="0.25">
      <c r="A977" s="15"/>
      <c r="B977" s="101"/>
      <c r="C977" s="101"/>
      <c r="D977" s="101"/>
      <c r="E977" s="101"/>
      <c r="F977" s="101"/>
      <c r="G977" s="101"/>
      <c r="H977" s="101"/>
      <c r="I977" s="101"/>
      <c r="J977" s="101"/>
      <c r="K977" s="101"/>
      <c r="L977" s="101"/>
      <c r="M977" s="15"/>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pans="1:35" ht="15.75" hidden="1" customHeight="1" x14ac:dyDescent="0.25">
      <c r="A978" s="15"/>
      <c r="B978" s="101"/>
      <c r="C978" s="101"/>
      <c r="D978" s="101"/>
      <c r="E978" s="101"/>
      <c r="F978" s="101"/>
      <c r="G978" s="101"/>
      <c r="H978" s="101"/>
      <c r="I978" s="101"/>
      <c r="J978" s="101"/>
      <c r="K978" s="101"/>
      <c r="L978" s="101"/>
      <c r="M978" s="15"/>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pans="1:35" ht="15.75" hidden="1" customHeight="1" x14ac:dyDescent="0.25">
      <c r="A979" s="15"/>
      <c r="B979" s="101"/>
      <c r="C979" s="101"/>
      <c r="D979" s="101"/>
      <c r="E979" s="101"/>
      <c r="F979" s="101"/>
      <c r="G979" s="101"/>
      <c r="H979" s="101"/>
      <c r="I979" s="101"/>
      <c r="J979" s="101"/>
      <c r="K979" s="101"/>
      <c r="L979" s="101"/>
      <c r="M979" s="15"/>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pans="1:35" ht="15.75" hidden="1" customHeight="1" x14ac:dyDescent="0.25">
      <c r="A980" s="15"/>
      <c r="B980" s="101"/>
      <c r="C980" s="101"/>
      <c r="D980" s="101"/>
      <c r="E980" s="101"/>
      <c r="F980" s="101"/>
      <c r="G980" s="101"/>
      <c r="H980" s="101"/>
      <c r="I980" s="101"/>
      <c r="J980" s="101"/>
      <c r="K980" s="101"/>
      <c r="L980" s="101"/>
      <c r="M980" s="15"/>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pans="1:35" ht="15.75" hidden="1" customHeight="1" x14ac:dyDescent="0.25">
      <c r="A981" s="15"/>
      <c r="B981" s="101"/>
      <c r="C981" s="101"/>
      <c r="D981" s="101"/>
      <c r="E981" s="101"/>
      <c r="F981" s="101"/>
      <c r="G981" s="101"/>
      <c r="H981" s="101"/>
      <c r="I981" s="101"/>
      <c r="J981" s="101"/>
      <c r="K981" s="101"/>
      <c r="L981" s="101"/>
      <c r="M981" s="15"/>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pans="1:35" ht="15.75" hidden="1" customHeight="1" x14ac:dyDescent="0.25">
      <c r="A982" s="15"/>
      <c r="B982" s="101"/>
      <c r="C982" s="101"/>
      <c r="D982" s="101"/>
      <c r="E982" s="101"/>
      <c r="F982" s="101"/>
      <c r="G982" s="101"/>
      <c r="H982" s="101"/>
      <c r="I982" s="101"/>
      <c r="J982" s="101"/>
      <c r="K982" s="101"/>
      <c r="L982" s="101"/>
      <c r="M982" s="15"/>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pans="1:35" ht="15.75" hidden="1" customHeight="1" x14ac:dyDescent="0.25">
      <c r="A983" s="15"/>
      <c r="B983" s="101"/>
      <c r="C983" s="101"/>
      <c r="D983" s="101"/>
      <c r="E983" s="101"/>
      <c r="F983" s="101"/>
      <c r="G983" s="101"/>
      <c r="H983" s="101"/>
      <c r="I983" s="101"/>
      <c r="J983" s="101"/>
      <c r="K983" s="101"/>
      <c r="L983" s="101"/>
      <c r="M983" s="15"/>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pans="1:35" ht="15.75" hidden="1" customHeight="1" x14ac:dyDescent="0.25">
      <c r="A984" s="15"/>
      <c r="B984" s="101"/>
      <c r="C984" s="101"/>
      <c r="D984" s="101"/>
      <c r="E984" s="101"/>
      <c r="F984" s="101"/>
      <c r="G984" s="101"/>
      <c r="H984" s="101"/>
      <c r="I984" s="101"/>
      <c r="J984" s="101"/>
      <c r="K984" s="101"/>
      <c r="L984" s="101"/>
      <c r="M984" s="15"/>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pans="1:35" ht="15.75" hidden="1" customHeight="1" x14ac:dyDescent="0.25">
      <c r="A985" s="15"/>
      <c r="B985" s="101"/>
      <c r="C985" s="101"/>
      <c r="D985" s="101"/>
      <c r="E985" s="101"/>
      <c r="F985" s="101"/>
      <c r="G985" s="101"/>
      <c r="H985" s="101"/>
      <c r="I985" s="101"/>
      <c r="J985" s="101"/>
      <c r="K985" s="101"/>
      <c r="L985" s="101"/>
      <c r="M985" s="15"/>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pans="1:35" ht="15.75" hidden="1" customHeight="1" x14ac:dyDescent="0.25">
      <c r="A986" s="15"/>
      <c r="B986" s="101"/>
      <c r="C986" s="101"/>
      <c r="D986" s="101"/>
      <c r="E986" s="101"/>
      <c r="F986" s="101"/>
      <c r="G986" s="101"/>
      <c r="H986" s="101"/>
      <c r="I986" s="101"/>
      <c r="J986" s="101"/>
      <c r="K986" s="101"/>
      <c r="L986" s="101"/>
      <c r="M986" s="15"/>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pans="1:35" ht="15.75" hidden="1" customHeight="1" x14ac:dyDescent="0.25">
      <c r="A987" s="15"/>
      <c r="B987" s="101"/>
      <c r="C987" s="101"/>
      <c r="D987" s="101"/>
      <c r="E987" s="101"/>
      <c r="F987" s="101"/>
      <c r="G987" s="101"/>
      <c r="H987" s="101"/>
      <c r="I987" s="101"/>
      <c r="J987" s="101"/>
      <c r="K987" s="101"/>
      <c r="L987" s="101"/>
      <c r="M987" s="15"/>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pans="1:35" ht="15.75" hidden="1" customHeight="1" x14ac:dyDescent="0.25">
      <c r="A988" s="15"/>
      <c r="B988" s="101"/>
      <c r="C988" s="101"/>
      <c r="D988" s="101"/>
      <c r="E988" s="101"/>
      <c r="F988" s="101"/>
      <c r="G988" s="101"/>
      <c r="H988" s="101"/>
      <c r="I988" s="101"/>
      <c r="J988" s="101"/>
      <c r="K988" s="101"/>
      <c r="L988" s="101"/>
      <c r="M988" s="15"/>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pans="1:35" ht="15.75" hidden="1" customHeight="1" x14ac:dyDescent="0.25">
      <c r="A989" s="15"/>
      <c r="B989" s="101"/>
      <c r="C989" s="101"/>
      <c r="D989" s="101"/>
      <c r="E989" s="101"/>
      <c r="F989" s="101"/>
      <c r="G989" s="101"/>
      <c r="H989" s="101"/>
      <c r="I989" s="101"/>
      <c r="J989" s="101"/>
      <c r="K989" s="101"/>
      <c r="L989" s="101"/>
      <c r="M989" s="15"/>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pans="1:35" ht="15.75" hidden="1" customHeight="1" x14ac:dyDescent="0.25">
      <c r="A990" s="15"/>
      <c r="B990" s="101"/>
      <c r="C990" s="101"/>
      <c r="D990" s="101"/>
      <c r="E990" s="101"/>
      <c r="F990" s="101"/>
      <c r="G990" s="101"/>
      <c r="H990" s="101"/>
      <c r="I990" s="101"/>
      <c r="J990" s="101"/>
      <c r="K990" s="101"/>
      <c r="L990" s="101"/>
      <c r="M990" s="15"/>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pans="1:35" ht="15.75" hidden="1" customHeight="1" x14ac:dyDescent="0.25">
      <c r="A991" s="15"/>
      <c r="B991" s="101"/>
      <c r="C991" s="101"/>
      <c r="D991" s="101"/>
      <c r="E991" s="101"/>
      <c r="F991" s="101"/>
      <c r="G991" s="101"/>
      <c r="H991" s="101"/>
      <c r="I991" s="101"/>
      <c r="J991" s="101"/>
      <c r="K991" s="101"/>
      <c r="L991" s="101"/>
      <c r="M991" s="15"/>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pans="1:35" ht="15.75" hidden="1" customHeight="1" x14ac:dyDescent="0.25">
      <c r="A992" s="15"/>
      <c r="B992" s="101"/>
      <c r="C992" s="101"/>
      <c r="D992" s="101"/>
      <c r="E992" s="101"/>
      <c r="F992" s="101"/>
      <c r="G992" s="101"/>
      <c r="H992" s="101"/>
      <c r="I992" s="101"/>
      <c r="J992" s="101"/>
      <c r="K992" s="101"/>
      <c r="L992" s="101"/>
      <c r="M992" s="15"/>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pans="1:35" ht="15.75" hidden="1" customHeight="1" x14ac:dyDescent="0.25">
      <c r="A993" s="15"/>
      <c r="B993" s="101"/>
      <c r="C993" s="101"/>
      <c r="D993" s="101"/>
      <c r="E993" s="101"/>
      <c r="F993" s="101"/>
      <c r="G993" s="101"/>
      <c r="H993" s="101"/>
      <c r="I993" s="101"/>
      <c r="J993" s="101"/>
      <c r="K993" s="101"/>
      <c r="L993" s="101"/>
      <c r="M993" s="15"/>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pans="1:35" ht="15.75" hidden="1" customHeight="1" x14ac:dyDescent="0.25">
      <c r="A994" s="15"/>
      <c r="B994" s="101"/>
      <c r="C994" s="101"/>
      <c r="D994" s="101"/>
      <c r="E994" s="101"/>
      <c r="F994" s="101"/>
      <c r="G994" s="101"/>
      <c r="H994" s="101"/>
      <c r="I994" s="101"/>
      <c r="J994" s="101"/>
      <c r="K994" s="101"/>
      <c r="L994" s="101"/>
      <c r="M994" s="15"/>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pans="1:35" ht="15.75" hidden="1" customHeight="1" x14ac:dyDescent="0.25">
      <c r="A995" s="15"/>
      <c r="B995" s="101"/>
      <c r="C995" s="101"/>
      <c r="D995" s="101"/>
      <c r="E995" s="101"/>
      <c r="F995" s="101"/>
      <c r="G995" s="101"/>
      <c r="H995" s="101"/>
      <c r="I995" s="101"/>
      <c r="J995" s="101"/>
      <c r="K995" s="101"/>
      <c r="L995" s="101"/>
      <c r="M995" s="15"/>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pans="1:35" ht="15.75" hidden="1" customHeight="1" x14ac:dyDescent="0.25">
      <c r="A996" s="15"/>
      <c r="B996" s="101"/>
      <c r="C996" s="101"/>
      <c r="D996" s="101"/>
      <c r="E996" s="101"/>
      <c r="F996" s="101"/>
      <c r="G996" s="101"/>
      <c r="H996" s="101"/>
      <c r="I996" s="101"/>
      <c r="J996" s="101"/>
      <c r="K996" s="101"/>
      <c r="L996" s="101"/>
      <c r="M996" s="15"/>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pans="1:35" ht="15.75" hidden="1" customHeight="1" x14ac:dyDescent="0.25">
      <c r="A997" s="15"/>
      <c r="B997" s="101"/>
      <c r="C997" s="101"/>
      <c r="D997" s="101"/>
      <c r="E997" s="101"/>
      <c r="F997" s="101"/>
      <c r="G997" s="101"/>
      <c r="H997" s="101"/>
      <c r="I997" s="101"/>
      <c r="J997" s="101"/>
      <c r="K997" s="101"/>
      <c r="L997" s="101"/>
      <c r="M997" s="15"/>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pans="1:35" ht="15.75" hidden="1" customHeight="1" x14ac:dyDescent="0.25">
      <c r="A998" s="15"/>
      <c r="B998" s="101"/>
      <c r="C998" s="101"/>
      <c r="D998" s="101"/>
      <c r="E998" s="101"/>
      <c r="F998" s="101"/>
      <c r="G998" s="101"/>
      <c r="H998" s="101"/>
      <c r="I998" s="101"/>
      <c r="J998" s="101"/>
      <c r="K998" s="101"/>
      <c r="L998" s="101"/>
      <c r="M998" s="15"/>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pans="1:35" ht="15.75" hidden="1" customHeight="1" x14ac:dyDescent="0.25">
      <c r="A999" s="15"/>
      <c r="B999" s="101"/>
      <c r="C999" s="101"/>
      <c r="D999" s="101"/>
      <c r="E999" s="101"/>
      <c r="F999" s="101"/>
      <c r="G999" s="101"/>
      <c r="H999" s="101"/>
      <c r="I999" s="101"/>
      <c r="J999" s="101"/>
      <c r="K999" s="101"/>
      <c r="L999" s="101"/>
      <c r="M999" s="15"/>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pans="1:35" ht="15.75" hidden="1" customHeight="1" x14ac:dyDescent="0.25">
      <c r="A1000" s="15"/>
      <c r="B1000" s="101"/>
      <c r="C1000" s="101"/>
      <c r="D1000" s="101"/>
      <c r="E1000" s="101"/>
      <c r="F1000" s="101"/>
      <c r="G1000" s="101"/>
      <c r="H1000" s="101"/>
      <c r="I1000" s="101"/>
      <c r="J1000" s="101"/>
      <c r="K1000" s="101"/>
      <c r="L1000" s="101"/>
      <c r="M1000" s="15"/>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sheetData>
  <sheetProtection algorithmName="SHA-512" hashValue="3CVzYE8RZQjJ2iY5WMpNxfD2hDE+TsJirUtVqXRpnZ6Ds064ZMzorjf3X0O8BbpZnd+GmR8srpq0ScXU4L9pQg==" saltValue="vh2eAfZF5QfQcqGoTjkJnA=="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31.28515625"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5"/>
      <c r="O1" s="35"/>
      <c r="P1" s="35"/>
      <c r="Q1" s="35"/>
      <c r="R1" s="35"/>
      <c r="S1" s="35"/>
      <c r="T1" s="35"/>
      <c r="U1" s="35"/>
      <c r="V1" s="35"/>
      <c r="W1" s="35"/>
      <c r="X1" s="35"/>
      <c r="Y1" s="35"/>
      <c r="Z1" s="35"/>
    </row>
    <row r="2" spans="1:26" x14ac:dyDescent="0.25">
      <c r="A2" s="9"/>
      <c r="B2" s="36"/>
      <c r="C2" s="36"/>
      <c r="D2" s="36"/>
      <c r="E2" s="36"/>
      <c r="F2" s="36"/>
      <c r="G2" s="36"/>
      <c r="H2" s="9"/>
      <c r="I2" s="9"/>
      <c r="J2" s="389" t="s">
        <v>0</v>
      </c>
      <c r="K2" s="390" t="s">
        <v>1</v>
      </c>
      <c r="L2" s="9"/>
      <c r="M2" s="9"/>
      <c r="N2" s="35"/>
      <c r="O2" s="35"/>
      <c r="P2" s="35"/>
      <c r="Q2" s="35"/>
      <c r="R2" s="35"/>
      <c r="S2" s="35"/>
      <c r="T2" s="35"/>
      <c r="U2" s="35"/>
      <c r="V2" s="35"/>
      <c r="W2" s="35"/>
      <c r="X2" s="35"/>
      <c r="Y2" s="35"/>
      <c r="Z2" s="35"/>
    </row>
    <row r="3" spans="1:26" x14ac:dyDescent="0.25">
      <c r="A3" s="9"/>
      <c r="B3" s="36"/>
      <c r="C3" s="36"/>
      <c r="D3" s="36"/>
      <c r="E3" s="36"/>
      <c r="F3" s="36"/>
      <c r="G3" s="36"/>
      <c r="H3" s="9"/>
      <c r="I3" s="9"/>
      <c r="J3" s="391" t="s">
        <v>2</v>
      </c>
      <c r="K3" s="392">
        <v>10</v>
      </c>
      <c r="L3" s="9"/>
      <c r="M3" s="9"/>
      <c r="N3" s="35"/>
      <c r="O3" s="35"/>
      <c r="P3" s="35"/>
      <c r="Q3" s="35"/>
      <c r="R3" s="35"/>
      <c r="S3" s="35"/>
      <c r="T3" s="35"/>
      <c r="U3" s="35"/>
      <c r="V3" s="35"/>
      <c r="W3" s="35"/>
      <c r="X3" s="35"/>
      <c r="Y3" s="35"/>
      <c r="Z3" s="35"/>
    </row>
    <row r="4" spans="1:26" x14ac:dyDescent="0.25">
      <c r="A4" s="9"/>
      <c r="B4" s="36"/>
      <c r="C4" s="36"/>
      <c r="D4" s="36"/>
      <c r="E4" s="36"/>
      <c r="F4" s="36"/>
      <c r="G4" s="36"/>
      <c r="H4" s="9"/>
      <c r="I4" s="9"/>
      <c r="J4" s="389" t="s">
        <v>3</v>
      </c>
      <c r="K4" s="393">
        <v>45848</v>
      </c>
      <c r="L4" s="9"/>
      <c r="M4" s="9"/>
      <c r="N4" s="35"/>
      <c r="O4" s="35"/>
      <c r="P4" s="35"/>
      <c r="Q4" s="35"/>
      <c r="R4" s="35"/>
      <c r="S4" s="35"/>
      <c r="T4" s="35"/>
      <c r="U4" s="35"/>
      <c r="V4" s="35"/>
      <c r="W4" s="35"/>
      <c r="X4" s="35"/>
      <c r="Y4" s="35"/>
      <c r="Z4" s="35"/>
    </row>
    <row r="5" spans="1:26" x14ac:dyDescent="0.25">
      <c r="A5" s="9"/>
      <c r="B5" s="9"/>
      <c r="C5" s="9"/>
      <c r="D5" s="9"/>
      <c r="E5" s="9"/>
      <c r="F5" s="9"/>
      <c r="G5" s="9"/>
      <c r="H5" s="9"/>
      <c r="I5" s="9"/>
      <c r="J5" s="389" t="s">
        <v>4</v>
      </c>
      <c r="K5" s="390" t="s">
        <v>1240</v>
      </c>
      <c r="L5" s="9"/>
      <c r="M5" s="9"/>
      <c r="N5" s="35"/>
      <c r="O5" s="35"/>
      <c r="P5" s="35"/>
      <c r="Q5" s="35"/>
      <c r="R5" s="35"/>
      <c r="S5" s="35"/>
      <c r="T5" s="35"/>
      <c r="U5" s="35"/>
      <c r="V5" s="35"/>
      <c r="W5" s="35"/>
      <c r="X5" s="35"/>
      <c r="Y5" s="35"/>
      <c r="Z5" s="35"/>
    </row>
    <row r="6" spans="1:26" x14ac:dyDescent="0.25">
      <c r="A6" s="9"/>
      <c r="B6" s="9"/>
      <c r="C6" s="9"/>
      <c r="D6" s="9"/>
      <c r="E6" s="9"/>
      <c r="F6" s="9"/>
      <c r="G6" s="9"/>
      <c r="H6" s="9"/>
      <c r="I6" s="9"/>
      <c r="J6" s="9"/>
      <c r="K6" s="9"/>
      <c r="L6" s="9"/>
      <c r="M6" s="9"/>
      <c r="N6" s="35"/>
      <c r="O6" s="35"/>
      <c r="P6" s="35"/>
      <c r="Q6" s="35"/>
      <c r="R6" s="35"/>
      <c r="S6" s="35"/>
      <c r="T6" s="35"/>
      <c r="U6" s="35"/>
      <c r="V6" s="35"/>
      <c r="W6" s="35"/>
      <c r="X6" s="35"/>
      <c r="Y6" s="35"/>
      <c r="Z6" s="35"/>
    </row>
    <row r="7" spans="1:26" ht="33" customHeight="1" x14ac:dyDescent="0.25">
      <c r="A7" s="9"/>
      <c r="B7" s="37"/>
      <c r="C7" s="37"/>
      <c r="D7" s="37"/>
      <c r="E7" s="37"/>
      <c r="F7" s="37"/>
      <c r="G7" s="37"/>
      <c r="H7" s="37"/>
      <c r="I7" s="37"/>
      <c r="J7" s="37"/>
      <c r="K7" s="37"/>
      <c r="L7" s="9"/>
      <c r="M7" s="9"/>
      <c r="N7" s="35"/>
      <c r="O7" s="35"/>
      <c r="P7" s="35"/>
      <c r="Q7" s="35"/>
      <c r="R7" s="35"/>
      <c r="S7" s="35"/>
      <c r="T7" s="35"/>
      <c r="U7" s="35"/>
      <c r="V7" s="35"/>
      <c r="W7" s="35"/>
      <c r="X7" s="35"/>
      <c r="Y7" s="35"/>
      <c r="Z7" s="35"/>
    </row>
    <row r="8" spans="1:26"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501" t="s">
        <v>11</v>
      </c>
      <c r="C9" s="450"/>
      <c r="D9" s="502" t="str">
        <f>'PDI-01'!E13</f>
        <v>Bienestar Institucional, calidad de vida e inclusión en contextos universitarios</v>
      </c>
      <c r="E9" s="415"/>
      <c r="F9" s="415"/>
      <c r="G9" s="415"/>
      <c r="H9" s="415"/>
      <c r="I9" s="415"/>
      <c r="J9" s="415"/>
      <c r="K9" s="415"/>
      <c r="L9" s="416"/>
      <c r="M9" s="146"/>
      <c r="N9" s="146"/>
      <c r="O9" s="146"/>
      <c r="P9" s="146"/>
      <c r="Q9" s="146"/>
      <c r="R9" s="146"/>
      <c r="S9" s="146"/>
      <c r="T9" s="146"/>
      <c r="U9" s="146"/>
      <c r="V9" s="146"/>
      <c r="W9" s="146"/>
      <c r="X9" s="146"/>
      <c r="Y9" s="146"/>
      <c r="Z9" s="146"/>
    </row>
    <row r="10" spans="1:26" ht="6.75" customHeight="1" x14ac:dyDescent="0.25">
      <c r="A10" s="146"/>
      <c r="B10" s="147"/>
      <c r="C10" s="147"/>
      <c r="D10" s="52"/>
      <c r="E10" s="52"/>
      <c r="F10" s="52"/>
      <c r="G10" s="52"/>
      <c r="H10" s="52"/>
      <c r="I10" s="52"/>
      <c r="J10" s="52"/>
      <c r="K10" s="52"/>
      <c r="L10" s="52"/>
      <c r="M10" s="146"/>
      <c r="N10" s="146"/>
      <c r="O10" s="146"/>
      <c r="P10" s="146"/>
      <c r="Q10" s="146"/>
      <c r="R10" s="146"/>
      <c r="S10" s="146"/>
      <c r="T10" s="146"/>
      <c r="U10" s="146"/>
      <c r="V10" s="146"/>
      <c r="W10" s="146"/>
      <c r="X10" s="146"/>
      <c r="Y10" s="146"/>
      <c r="Z10" s="146"/>
    </row>
    <row r="11" spans="1:26" ht="30.75" customHeight="1" x14ac:dyDescent="0.25">
      <c r="A11" s="146"/>
      <c r="B11" s="501" t="s">
        <v>15</v>
      </c>
      <c r="C11" s="450"/>
      <c r="D11" s="502" t="str">
        <f>'PDI-01'!E15</f>
        <v>Formación Vivencial</v>
      </c>
      <c r="E11" s="415"/>
      <c r="F11" s="415"/>
      <c r="G11" s="415"/>
      <c r="H11" s="415"/>
      <c r="I11" s="415"/>
      <c r="J11" s="415"/>
      <c r="K11" s="415"/>
      <c r="L11" s="416"/>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0.75" customHeight="1" x14ac:dyDescent="0.25">
      <c r="A13" s="146"/>
      <c r="B13" s="501" t="s">
        <v>8</v>
      </c>
      <c r="C13" s="450"/>
      <c r="D13" s="502" t="str">
        <f>'PDI-01'!E11</f>
        <v xml:space="preserve">Cultura, desarrollo humano y deporte universitario como estilo de vida UTP (PDI2028 – BCV - 44)      </v>
      </c>
      <c r="E13" s="415"/>
      <c r="F13" s="415"/>
      <c r="G13" s="415"/>
      <c r="H13" s="415"/>
      <c r="I13" s="415"/>
      <c r="J13" s="415"/>
      <c r="K13" s="415"/>
      <c r="L13" s="416"/>
      <c r="M13" s="146"/>
      <c r="N13" s="146"/>
      <c r="O13" s="146"/>
      <c r="P13" s="146"/>
      <c r="Q13" s="146"/>
      <c r="R13" s="146"/>
      <c r="S13" s="146"/>
      <c r="T13" s="146"/>
      <c r="U13" s="146"/>
      <c r="V13" s="146"/>
      <c r="W13" s="146"/>
      <c r="X13" s="146"/>
      <c r="Y13" s="146"/>
      <c r="Z13" s="146"/>
    </row>
    <row r="14" spans="1:26" ht="22.5" customHeight="1" x14ac:dyDescent="0.3">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75.75" customHeight="1" x14ac:dyDescent="0.3">
      <c r="A15" s="149"/>
      <c r="B15" s="427" t="s">
        <v>241</v>
      </c>
      <c r="C15" s="416"/>
      <c r="D15" s="417" t="s">
        <v>242</v>
      </c>
      <c r="E15" s="415"/>
      <c r="F15" s="415"/>
      <c r="G15" s="415"/>
      <c r="H15" s="415"/>
      <c r="I15" s="415"/>
      <c r="J15" s="415"/>
      <c r="K15" s="415"/>
      <c r="L15" s="416"/>
      <c r="M15" s="149"/>
      <c r="N15" s="149"/>
      <c r="O15" s="149"/>
      <c r="P15" s="149"/>
      <c r="Q15" s="149"/>
      <c r="R15" s="149"/>
      <c r="S15" s="149"/>
      <c r="T15" s="149"/>
      <c r="U15" s="149"/>
      <c r="V15" s="149"/>
      <c r="W15" s="149"/>
      <c r="X15" s="149"/>
      <c r="Y15" s="149"/>
      <c r="Z15" s="149"/>
    </row>
    <row r="16" spans="1:26" ht="22.5" customHeight="1" x14ac:dyDescent="0.3">
      <c r="A16" s="149"/>
      <c r="B16" s="421" t="s">
        <v>243</v>
      </c>
      <c r="C16" s="415"/>
      <c r="D16" s="415"/>
      <c r="E16" s="415"/>
      <c r="F16" s="415"/>
      <c r="G16" s="415"/>
      <c r="H16" s="415"/>
      <c r="I16" s="415"/>
      <c r="J16" s="415"/>
      <c r="K16" s="415"/>
      <c r="L16" s="416"/>
      <c r="M16" s="149"/>
      <c r="N16" s="149"/>
      <c r="O16" s="149"/>
      <c r="P16" s="149"/>
      <c r="Q16" s="149"/>
      <c r="R16" s="149"/>
      <c r="S16" s="149"/>
      <c r="T16" s="149"/>
      <c r="U16" s="149"/>
      <c r="V16" s="149"/>
      <c r="W16" s="149"/>
      <c r="X16" s="149"/>
      <c r="Y16" s="149"/>
      <c r="Z16" s="149"/>
    </row>
    <row r="17" spans="1:26" ht="15" customHeight="1" x14ac:dyDescent="0.3">
      <c r="A17" s="149"/>
      <c r="B17" s="60"/>
      <c r="C17" s="60"/>
      <c r="D17" s="60"/>
      <c r="E17" s="60"/>
      <c r="F17" s="60"/>
      <c r="G17" s="60"/>
      <c r="H17" s="60"/>
      <c r="I17" s="60"/>
      <c r="J17" s="60"/>
      <c r="K17" s="60"/>
      <c r="L17" s="60"/>
      <c r="M17" s="149"/>
      <c r="N17" s="149"/>
      <c r="O17" s="149"/>
      <c r="P17" s="149"/>
      <c r="Q17" s="149"/>
      <c r="R17" s="149"/>
      <c r="S17" s="149"/>
      <c r="T17" s="149"/>
      <c r="U17" s="149"/>
      <c r="V17" s="149"/>
      <c r="W17" s="149"/>
      <c r="X17" s="149"/>
      <c r="Y17" s="149"/>
      <c r="Z17" s="149"/>
    </row>
    <row r="18" spans="1:26" ht="35.25" customHeight="1" x14ac:dyDescent="0.3">
      <c r="A18" s="149"/>
      <c r="B18" s="503" t="s">
        <v>244</v>
      </c>
      <c r="C18" s="504"/>
      <c r="D18" s="504"/>
      <c r="E18" s="504"/>
      <c r="F18" s="504"/>
      <c r="G18" s="504"/>
      <c r="H18" s="504"/>
      <c r="I18" s="504"/>
      <c r="J18" s="504"/>
      <c r="K18" s="504"/>
      <c r="L18" s="505"/>
      <c r="M18" s="149"/>
      <c r="N18" s="149"/>
      <c r="O18" s="149"/>
      <c r="P18" s="149"/>
      <c r="Q18" s="149"/>
      <c r="R18" s="149"/>
      <c r="S18" s="149"/>
      <c r="T18" s="149"/>
      <c r="U18" s="149"/>
      <c r="V18" s="149"/>
      <c r="W18" s="149"/>
      <c r="X18" s="149"/>
      <c r="Y18" s="149"/>
      <c r="Z18" s="149"/>
    </row>
    <row r="19" spans="1:26" ht="21.75" customHeight="1" x14ac:dyDescent="0.3">
      <c r="A19" s="149"/>
      <c r="B19" s="150"/>
      <c r="C19" s="150"/>
      <c r="D19" s="150"/>
      <c r="E19" s="150"/>
      <c r="F19" s="150"/>
      <c r="G19" s="150"/>
      <c r="H19" s="150"/>
      <c r="I19" s="150"/>
      <c r="J19" s="150"/>
      <c r="K19" s="150"/>
      <c r="L19" s="149"/>
      <c r="M19" s="149"/>
      <c r="N19" s="149"/>
      <c r="O19" s="149"/>
      <c r="P19" s="149"/>
      <c r="Q19" s="149"/>
      <c r="R19" s="149"/>
      <c r="S19" s="149"/>
      <c r="T19" s="149"/>
      <c r="U19" s="149"/>
      <c r="V19" s="149"/>
      <c r="W19" s="149"/>
      <c r="X19" s="149"/>
      <c r="Y19" s="149"/>
      <c r="Z19" s="149"/>
    </row>
    <row r="20" spans="1:26" ht="33.75" customHeight="1" x14ac:dyDescent="0.3">
      <c r="A20" s="149"/>
      <c r="B20" s="149"/>
      <c r="C20" s="61"/>
      <c r="D20" s="506" t="s">
        <v>245</v>
      </c>
      <c r="E20" s="415"/>
      <c r="F20" s="416"/>
      <c r="G20" s="506" t="s">
        <v>246</v>
      </c>
      <c r="H20" s="415"/>
      <c r="I20" s="416"/>
      <c r="J20" s="506" t="s">
        <v>247</v>
      </c>
      <c r="K20" s="416"/>
      <c r="L20" s="507" t="s">
        <v>248</v>
      </c>
      <c r="M20" s="149"/>
      <c r="N20" s="149"/>
      <c r="O20" s="149"/>
      <c r="P20" s="149"/>
      <c r="Q20" s="149"/>
      <c r="R20" s="149"/>
      <c r="S20" s="149"/>
      <c r="T20" s="149"/>
      <c r="U20" s="149"/>
      <c r="V20" s="149"/>
      <c r="W20" s="149"/>
      <c r="X20" s="149"/>
      <c r="Y20" s="149"/>
      <c r="Z20" s="149"/>
    </row>
    <row r="21" spans="1:26" ht="15.75" customHeight="1" x14ac:dyDescent="0.3">
      <c r="A21" s="149"/>
      <c r="B21" s="151"/>
      <c r="C21" s="151"/>
      <c r="D21" s="54" t="s">
        <v>249</v>
      </c>
      <c r="E21" s="54" t="s">
        <v>250</v>
      </c>
      <c r="F21" s="54" t="s">
        <v>251</v>
      </c>
      <c r="G21" s="152" t="s">
        <v>252</v>
      </c>
      <c r="H21" s="152" t="s">
        <v>253</v>
      </c>
      <c r="I21" s="152" t="s">
        <v>254</v>
      </c>
      <c r="J21" s="152" t="s">
        <v>255</v>
      </c>
      <c r="K21" s="152" t="s">
        <v>256</v>
      </c>
      <c r="L21" s="436"/>
      <c r="M21" s="149"/>
      <c r="N21" s="149"/>
      <c r="O21" s="149"/>
      <c r="P21" s="149"/>
      <c r="Q21" s="149"/>
      <c r="R21" s="149"/>
      <c r="S21" s="149"/>
      <c r="T21" s="149"/>
      <c r="U21" s="149"/>
      <c r="V21" s="149"/>
      <c r="W21" s="149"/>
      <c r="X21" s="149"/>
      <c r="Y21" s="149"/>
      <c r="Z21" s="149"/>
    </row>
    <row r="22" spans="1:26" ht="15.75" customHeight="1" x14ac:dyDescent="0.3">
      <c r="A22" s="149"/>
      <c r="B22" s="54" t="s">
        <v>257</v>
      </c>
      <c r="C22" s="153" t="s">
        <v>258</v>
      </c>
      <c r="D22" s="154"/>
      <c r="E22" s="154"/>
      <c r="F22" s="154" t="s">
        <v>259</v>
      </c>
      <c r="G22" s="154"/>
      <c r="H22" s="154"/>
      <c r="I22" s="154"/>
      <c r="J22" s="154"/>
      <c r="K22" s="154"/>
      <c r="L22" s="64"/>
      <c r="M22" s="149"/>
      <c r="N22" s="149"/>
      <c r="O22" s="149"/>
      <c r="P22" s="149"/>
      <c r="Q22" s="149"/>
      <c r="R22" s="149"/>
      <c r="S22" s="149"/>
      <c r="T22" s="149"/>
      <c r="U22" s="149"/>
      <c r="V22" s="149"/>
      <c r="W22" s="149"/>
      <c r="X22" s="149"/>
      <c r="Y22" s="149"/>
      <c r="Z22" s="149"/>
    </row>
    <row r="23" spans="1:26" ht="15.75" customHeight="1" x14ac:dyDescent="0.3">
      <c r="A23" s="149"/>
      <c r="B23" s="434" t="s">
        <v>260</v>
      </c>
      <c r="C23" s="155" t="s">
        <v>261</v>
      </c>
      <c r="D23" s="154"/>
      <c r="E23" s="154"/>
      <c r="F23" s="154" t="s">
        <v>259</v>
      </c>
      <c r="G23" s="154"/>
      <c r="H23" s="154"/>
      <c r="I23" s="154"/>
      <c r="J23" s="156"/>
      <c r="K23" s="154"/>
      <c r="L23" s="64"/>
      <c r="M23" s="149"/>
      <c r="N23" s="149"/>
      <c r="O23" s="149"/>
      <c r="P23" s="149"/>
      <c r="Q23" s="149"/>
      <c r="R23" s="149"/>
      <c r="S23" s="149"/>
      <c r="T23" s="149"/>
      <c r="U23" s="149"/>
      <c r="V23" s="149"/>
      <c r="W23" s="149"/>
      <c r="X23" s="149"/>
      <c r="Y23" s="149"/>
      <c r="Z23" s="149"/>
    </row>
    <row r="24" spans="1:26" ht="15.75" customHeight="1" x14ac:dyDescent="0.3">
      <c r="A24" s="149"/>
      <c r="B24" s="435"/>
      <c r="C24" s="153" t="s">
        <v>262</v>
      </c>
      <c r="D24" s="154"/>
      <c r="E24" s="154"/>
      <c r="F24" s="154" t="s">
        <v>259</v>
      </c>
      <c r="G24" s="154"/>
      <c r="H24" s="154"/>
      <c r="I24" s="154"/>
      <c r="J24" s="154"/>
      <c r="K24" s="154"/>
      <c r="L24" s="64"/>
      <c r="M24" s="149"/>
      <c r="N24" s="149"/>
      <c r="O24" s="149"/>
      <c r="P24" s="149"/>
      <c r="Q24" s="149"/>
      <c r="R24" s="149"/>
      <c r="S24" s="149"/>
      <c r="T24" s="149"/>
      <c r="U24" s="149"/>
      <c r="V24" s="149"/>
      <c r="W24" s="149"/>
      <c r="X24" s="149"/>
      <c r="Y24" s="149"/>
      <c r="Z24" s="149"/>
    </row>
    <row r="25" spans="1:26" ht="15.75" customHeight="1" x14ac:dyDescent="0.3">
      <c r="A25" s="149"/>
      <c r="B25" s="436"/>
      <c r="C25" s="153" t="s">
        <v>263</v>
      </c>
      <c r="D25" s="156"/>
      <c r="E25" s="156"/>
      <c r="F25" s="154" t="s">
        <v>259</v>
      </c>
      <c r="G25" s="156"/>
      <c r="H25" s="156"/>
      <c r="I25" s="156"/>
      <c r="J25" s="156"/>
      <c r="K25" s="156"/>
      <c r="L25" s="64"/>
      <c r="M25" s="149"/>
      <c r="N25" s="149"/>
      <c r="O25" s="149"/>
      <c r="P25" s="149"/>
      <c r="Q25" s="149"/>
      <c r="R25" s="149"/>
      <c r="S25" s="149"/>
      <c r="T25" s="149"/>
      <c r="U25" s="149"/>
      <c r="V25" s="149"/>
      <c r="W25" s="149"/>
      <c r="X25" s="149"/>
      <c r="Y25" s="149"/>
      <c r="Z25" s="149"/>
    </row>
    <row r="26" spans="1:26" ht="15.75" customHeight="1" x14ac:dyDescent="0.3">
      <c r="A26" s="149"/>
      <c r="B26" s="434" t="s">
        <v>264</v>
      </c>
      <c r="C26" s="153" t="s">
        <v>265</v>
      </c>
      <c r="D26" s="156"/>
      <c r="E26" s="156"/>
      <c r="F26" s="154" t="s">
        <v>259</v>
      </c>
      <c r="G26" s="156"/>
      <c r="H26" s="156"/>
      <c r="I26" s="156"/>
      <c r="J26" s="156"/>
      <c r="K26" s="156"/>
      <c r="L26" s="64"/>
      <c r="M26" s="149"/>
      <c r="N26" s="149"/>
      <c r="O26" s="149"/>
      <c r="P26" s="149"/>
      <c r="Q26" s="149"/>
      <c r="R26" s="149"/>
      <c r="S26" s="149"/>
      <c r="T26" s="149"/>
      <c r="U26" s="149"/>
      <c r="V26" s="149"/>
      <c r="W26" s="149"/>
      <c r="X26" s="149"/>
      <c r="Y26" s="149"/>
      <c r="Z26" s="149"/>
    </row>
    <row r="27" spans="1:26" ht="15.75" customHeight="1" x14ac:dyDescent="0.3">
      <c r="A27" s="149"/>
      <c r="B27" s="451"/>
      <c r="C27" s="153" t="s">
        <v>266</v>
      </c>
      <c r="D27" s="156"/>
      <c r="E27" s="156"/>
      <c r="F27" s="154" t="s">
        <v>259</v>
      </c>
      <c r="G27" s="156"/>
      <c r="H27" s="156"/>
      <c r="I27" s="156"/>
      <c r="J27" s="156"/>
      <c r="K27" s="156"/>
      <c r="L27" s="64"/>
      <c r="M27" s="149"/>
      <c r="N27" s="149"/>
      <c r="O27" s="149"/>
      <c r="P27" s="149"/>
      <c r="Q27" s="149"/>
      <c r="R27" s="149"/>
      <c r="S27" s="149"/>
      <c r="T27" s="149"/>
      <c r="U27" s="149"/>
      <c r="V27" s="149"/>
      <c r="W27" s="149"/>
      <c r="X27" s="149"/>
      <c r="Y27" s="149"/>
      <c r="Z27" s="149"/>
    </row>
    <row r="28" spans="1:26" ht="15.75" customHeight="1" x14ac:dyDescent="0.3">
      <c r="A28" s="149"/>
      <c r="B28" s="434" t="s">
        <v>267</v>
      </c>
      <c r="C28" s="157" t="s">
        <v>268</v>
      </c>
      <c r="D28" s="156"/>
      <c r="E28" s="156"/>
      <c r="F28" s="154" t="s">
        <v>259</v>
      </c>
      <c r="G28" s="156"/>
      <c r="H28" s="156"/>
      <c r="I28" s="156"/>
      <c r="J28" s="156"/>
      <c r="K28" s="156"/>
      <c r="L28" s="64"/>
      <c r="M28" s="149"/>
      <c r="N28" s="149"/>
      <c r="O28" s="149"/>
      <c r="P28" s="149"/>
      <c r="Q28" s="149"/>
      <c r="R28" s="149"/>
      <c r="S28" s="149"/>
      <c r="T28" s="149"/>
      <c r="U28" s="149"/>
      <c r="V28" s="149"/>
      <c r="W28" s="149"/>
      <c r="X28" s="149"/>
      <c r="Y28" s="149"/>
      <c r="Z28" s="149"/>
    </row>
    <row r="29" spans="1:26" ht="20.25" customHeight="1" x14ac:dyDescent="0.3">
      <c r="A29" s="149"/>
      <c r="B29" s="436"/>
      <c r="C29" s="153" t="s">
        <v>269</v>
      </c>
      <c r="D29" s="156"/>
      <c r="E29" s="156"/>
      <c r="F29" s="154" t="s">
        <v>259</v>
      </c>
      <c r="G29" s="156"/>
      <c r="H29" s="156"/>
      <c r="I29" s="156"/>
      <c r="J29" s="156"/>
      <c r="K29" s="156"/>
      <c r="L29" s="64"/>
      <c r="M29" s="149"/>
      <c r="N29" s="149"/>
      <c r="O29" s="149"/>
      <c r="P29" s="149"/>
      <c r="Q29" s="149"/>
      <c r="R29" s="149"/>
      <c r="S29" s="149"/>
      <c r="T29" s="149"/>
      <c r="U29" s="149"/>
      <c r="V29" s="149"/>
      <c r="W29" s="149"/>
      <c r="X29" s="149"/>
      <c r="Y29" s="149"/>
      <c r="Z29" s="149"/>
    </row>
    <row r="30" spans="1:26" ht="16.5" customHeight="1" x14ac:dyDescent="0.3">
      <c r="A30" s="149"/>
      <c r="B30" s="54" t="s">
        <v>270</v>
      </c>
      <c r="C30" s="153" t="s">
        <v>271</v>
      </c>
      <c r="D30" s="156"/>
      <c r="E30" s="156"/>
      <c r="F30" s="154" t="s">
        <v>259</v>
      </c>
      <c r="G30" s="156"/>
      <c r="H30" s="156"/>
      <c r="I30" s="156"/>
      <c r="J30" s="156"/>
      <c r="K30" s="156"/>
      <c r="L30" s="64"/>
      <c r="M30" s="149"/>
      <c r="N30" s="149"/>
      <c r="O30" s="149"/>
      <c r="P30" s="149"/>
      <c r="Q30" s="149"/>
      <c r="R30" s="149"/>
      <c r="S30" s="149"/>
      <c r="T30" s="149"/>
      <c r="U30" s="149"/>
      <c r="V30" s="149"/>
      <c r="W30" s="149"/>
      <c r="X30" s="149"/>
      <c r="Y30" s="149"/>
      <c r="Z30" s="149"/>
    </row>
    <row r="31" spans="1:26" ht="68.25" customHeight="1" x14ac:dyDescent="0.3">
      <c r="A31" s="149"/>
      <c r="B31" s="494" t="s">
        <v>272</v>
      </c>
      <c r="C31" s="157" t="s">
        <v>273</v>
      </c>
      <c r="D31" s="156"/>
      <c r="E31" s="156"/>
      <c r="F31" s="154" t="s">
        <v>259</v>
      </c>
      <c r="G31" s="156"/>
      <c r="H31" s="156"/>
      <c r="I31" s="156"/>
      <c r="J31" s="156"/>
      <c r="K31" s="156"/>
      <c r="L31" s="64"/>
      <c r="M31" s="149"/>
      <c r="N31" s="149"/>
      <c r="O31" s="149"/>
      <c r="P31" s="149"/>
      <c r="Q31" s="149"/>
      <c r="R31" s="149"/>
      <c r="S31" s="149"/>
      <c r="T31" s="149"/>
      <c r="U31" s="149"/>
      <c r="V31" s="149"/>
      <c r="W31" s="149"/>
      <c r="X31" s="149"/>
      <c r="Y31" s="149"/>
      <c r="Z31" s="149"/>
    </row>
    <row r="32" spans="1:26" ht="125.25" customHeight="1" x14ac:dyDescent="0.3">
      <c r="A32" s="149"/>
      <c r="B32" s="435"/>
      <c r="C32" s="157" t="s">
        <v>274</v>
      </c>
      <c r="D32" s="156"/>
      <c r="E32" s="156"/>
      <c r="F32" s="154" t="s">
        <v>259</v>
      </c>
      <c r="G32" s="156"/>
      <c r="H32" s="156"/>
      <c r="I32" s="156"/>
      <c r="J32" s="156"/>
      <c r="K32" s="156"/>
      <c r="L32" s="64"/>
      <c r="M32" s="149"/>
      <c r="N32" s="149"/>
      <c r="O32" s="149"/>
      <c r="P32" s="149"/>
      <c r="Q32" s="149"/>
      <c r="R32" s="149"/>
      <c r="S32" s="149"/>
      <c r="T32" s="149"/>
      <c r="U32" s="149"/>
      <c r="V32" s="149"/>
      <c r="W32" s="149"/>
      <c r="X32" s="149"/>
      <c r="Y32" s="149"/>
      <c r="Z32" s="149"/>
    </row>
    <row r="33" spans="1:26" ht="15.75" customHeight="1" x14ac:dyDescent="0.3">
      <c r="A33" s="149"/>
      <c r="B33" s="435"/>
      <c r="C33" s="157" t="s">
        <v>275</v>
      </c>
      <c r="D33" s="156"/>
      <c r="E33" s="156"/>
      <c r="F33" s="154" t="s">
        <v>259</v>
      </c>
      <c r="G33" s="156"/>
      <c r="H33" s="156"/>
      <c r="I33" s="156"/>
      <c r="J33" s="156"/>
      <c r="K33" s="156"/>
      <c r="L33" s="64"/>
      <c r="M33" s="149"/>
      <c r="N33" s="149"/>
      <c r="O33" s="149"/>
      <c r="P33" s="149"/>
      <c r="Q33" s="149"/>
      <c r="R33" s="149"/>
      <c r="S33" s="149"/>
      <c r="T33" s="149"/>
      <c r="U33" s="149"/>
      <c r="V33" s="149"/>
      <c r="W33" s="149"/>
      <c r="X33" s="149"/>
      <c r="Y33" s="149"/>
      <c r="Z33" s="149"/>
    </row>
    <row r="34" spans="1:26" ht="84" customHeight="1" x14ac:dyDescent="0.3">
      <c r="A34" s="149"/>
      <c r="B34" s="436"/>
      <c r="C34" s="157" t="s">
        <v>276</v>
      </c>
      <c r="D34" s="156"/>
      <c r="E34" s="156"/>
      <c r="F34" s="154" t="s">
        <v>259</v>
      </c>
      <c r="G34" s="156"/>
      <c r="H34" s="156"/>
      <c r="I34" s="156"/>
      <c r="J34" s="156"/>
      <c r="K34" s="156"/>
      <c r="L34" s="64"/>
      <c r="M34" s="149"/>
      <c r="N34" s="149"/>
      <c r="O34" s="149"/>
      <c r="P34" s="149"/>
      <c r="Q34" s="149"/>
      <c r="R34" s="149"/>
      <c r="S34" s="149"/>
      <c r="T34" s="149"/>
      <c r="U34" s="149"/>
      <c r="V34" s="149"/>
      <c r="W34" s="149"/>
      <c r="X34" s="149"/>
      <c r="Y34" s="149"/>
      <c r="Z34" s="149"/>
    </row>
    <row r="35" spans="1:26" ht="15.75" customHeight="1" x14ac:dyDescent="0.3">
      <c r="A35" s="149"/>
      <c r="B35" s="158"/>
      <c r="C35" s="61"/>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31.5" customHeight="1" x14ac:dyDescent="0.3">
      <c r="A36" s="149"/>
      <c r="B36" s="485" t="s">
        <v>277</v>
      </c>
      <c r="C36" s="415"/>
      <c r="D36" s="415"/>
      <c r="E36" s="415"/>
      <c r="F36" s="415"/>
      <c r="G36" s="415"/>
      <c r="H36" s="416"/>
      <c r="I36" s="149"/>
      <c r="J36" s="508"/>
      <c r="K36" s="412"/>
      <c r="L36" s="413"/>
      <c r="M36" s="149"/>
      <c r="N36" s="149"/>
      <c r="O36" s="149"/>
      <c r="P36" s="149"/>
      <c r="Q36" s="149"/>
      <c r="R36" s="149"/>
      <c r="S36" s="149"/>
      <c r="T36" s="149"/>
      <c r="U36" s="149"/>
      <c r="V36" s="149"/>
      <c r="W36" s="149"/>
      <c r="X36" s="149"/>
      <c r="Y36" s="149"/>
      <c r="Z36" s="149"/>
    </row>
    <row r="37" spans="1:26" ht="34.5" customHeight="1" x14ac:dyDescent="0.3">
      <c r="A37" s="149"/>
      <c r="B37" s="149"/>
      <c r="C37" s="61"/>
      <c r="D37" s="149"/>
      <c r="E37" s="149"/>
      <c r="F37" s="149"/>
      <c r="G37" s="149"/>
      <c r="H37" s="149"/>
      <c r="I37" s="149"/>
      <c r="J37" s="18"/>
      <c r="K37" s="18"/>
      <c r="L37" s="18"/>
      <c r="M37" s="149"/>
      <c r="N37" s="149"/>
      <c r="O37" s="149"/>
      <c r="P37" s="149"/>
      <c r="Q37" s="149"/>
      <c r="R37" s="149"/>
      <c r="S37" s="149"/>
      <c r="T37" s="149"/>
      <c r="U37" s="149"/>
      <c r="V37" s="149"/>
      <c r="W37" s="149"/>
      <c r="X37" s="149"/>
      <c r="Y37" s="149"/>
      <c r="Z37" s="149"/>
    </row>
    <row r="38" spans="1:26" ht="50.25" customHeight="1" x14ac:dyDescent="0.3">
      <c r="A38" s="149"/>
      <c r="B38" s="510" t="s">
        <v>278</v>
      </c>
      <c r="C38" s="415"/>
      <c r="D38" s="415"/>
      <c r="E38" s="415"/>
      <c r="F38" s="415"/>
      <c r="G38" s="416"/>
      <c r="H38" s="156" t="s">
        <v>259</v>
      </c>
      <c r="I38" s="149"/>
      <c r="J38" s="509"/>
      <c r="K38" s="413"/>
      <c r="L38" s="18"/>
      <c r="M38" s="149"/>
      <c r="N38" s="149"/>
      <c r="O38" s="149"/>
      <c r="P38" s="149"/>
      <c r="Q38" s="149"/>
      <c r="R38" s="149"/>
      <c r="S38" s="149"/>
      <c r="T38" s="149"/>
      <c r="U38" s="149"/>
      <c r="V38" s="149"/>
      <c r="W38" s="149"/>
      <c r="X38" s="149"/>
      <c r="Y38" s="149"/>
      <c r="Z38" s="149"/>
    </row>
    <row r="39" spans="1:26" ht="30.75" customHeight="1" x14ac:dyDescent="0.3">
      <c r="A39" s="149"/>
      <c r="B39" s="510" t="s">
        <v>279</v>
      </c>
      <c r="C39" s="415"/>
      <c r="D39" s="415"/>
      <c r="E39" s="415"/>
      <c r="F39" s="415"/>
      <c r="G39" s="416"/>
      <c r="H39" s="156" t="s">
        <v>259</v>
      </c>
      <c r="I39" s="149"/>
      <c r="J39" s="509"/>
      <c r="K39" s="413"/>
      <c r="L39" s="18"/>
      <c r="M39" s="149"/>
      <c r="N39" s="149"/>
      <c r="O39" s="149"/>
      <c r="P39" s="149"/>
      <c r="Q39" s="149"/>
      <c r="R39" s="149"/>
      <c r="S39" s="149"/>
      <c r="T39" s="149"/>
      <c r="U39" s="149"/>
      <c r="V39" s="149"/>
      <c r="W39" s="149"/>
      <c r="X39" s="149"/>
      <c r="Y39" s="149"/>
      <c r="Z39" s="149"/>
    </row>
    <row r="40" spans="1:26" ht="33.75" customHeight="1" x14ac:dyDescent="0.3">
      <c r="A40" s="149"/>
      <c r="B40" s="510" t="s">
        <v>280</v>
      </c>
      <c r="C40" s="415"/>
      <c r="D40" s="415"/>
      <c r="E40" s="415"/>
      <c r="F40" s="415"/>
      <c r="G40" s="416"/>
      <c r="H40" s="156"/>
      <c r="I40" s="149"/>
      <c r="J40" s="149"/>
      <c r="K40" s="149"/>
      <c r="L40" s="149"/>
      <c r="M40" s="149"/>
      <c r="N40" s="149"/>
      <c r="O40" s="149"/>
      <c r="P40" s="149"/>
      <c r="Q40" s="149"/>
      <c r="R40" s="149"/>
      <c r="S40" s="149"/>
      <c r="T40" s="149"/>
      <c r="U40" s="149"/>
      <c r="V40" s="149"/>
      <c r="W40" s="149"/>
      <c r="X40" s="149"/>
      <c r="Y40" s="149"/>
      <c r="Z40" s="149"/>
    </row>
    <row r="41" spans="1:26" ht="49.5" customHeight="1" x14ac:dyDescent="0.3">
      <c r="A41" s="149"/>
      <c r="B41" s="510" t="s">
        <v>281</v>
      </c>
      <c r="C41" s="415"/>
      <c r="D41" s="415"/>
      <c r="E41" s="415"/>
      <c r="F41" s="415"/>
      <c r="G41" s="416"/>
      <c r="H41" s="156"/>
      <c r="I41" s="149"/>
      <c r="J41" s="149"/>
      <c r="K41" s="149"/>
      <c r="L41" s="149"/>
      <c r="M41" s="149"/>
      <c r="N41" s="149"/>
      <c r="O41" s="149"/>
      <c r="P41" s="149"/>
      <c r="Q41" s="149"/>
      <c r="R41" s="149"/>
      <c r="S41" s="149"/>
      <c r="T41" s="149"/>
      <c r="U41" s="149"/>
      <c r="V41" s="149"/>
      <c r="W41" s="149"/>
      <c r="X41" s="149"/>
      <c r="Y41" s="149"/>
      <c r="Z41" s="149"/>
    </row>
    <row r="42" spans="1:26" ht="36" customHeight="1" x14ac:dyDescent="0.3">
      <c r="A42" s="149"/>
      <c r="B42" s="510" t="s">
        <v>282</v>
      </c>
      <c r="C42" s="415"/>
      <c r="D42" s="415"/>
      <c r="E42" s="415"/>
      <c r="F42" s="415"/>
      <c r="G42" s="416"/>
      <c r="H42" s="156"/>
      <c r="I42" s="149"/>
      <c r="J42" s="149"/>
      <c r="K42" s="149"/>
      <c r="L42" s="149"/>
      <c r="M42" s="149"/>
      <c r="N42" s="149"/>
      <c r="O42" s="149"/>
      <c r="P42" s="149"/>
      <c r="Q42" s="149"/>
      <c r="R42" s="149"/>
      <c r="S42" s="149"/>
      <c r="T42" s="149"/>
      <c r="U42" s="149"/>
      <c r="V42" s="149"/>
      <c r="W42" s="149"/>
      <c r="X42" s="149"/>
      <c r="Y42" s="149"/>
      <c r="Z42" s="149"/>
    </row>
    <row r="43" spans="1:26" ht="49.5" customHeight="1" x14ac:dyDescent="0.3">
      <c r="A43" s="149"/>
      <c r="B43" s="510" t="s">
        <v>283</v>
      </c>
      <c r="C43" s="415"/>
      <c r="D43" s="415"/>
      <c r="E43" s="415"/>
      <c r="F43" s="415"/>
      <c r="G43" s="416"/>
      <c r="H43" s="156"/>
      <c r="I43" s="149"/>
      <c r="J43" s="149"/>
      <c r="K43" s="149"/>
      <c r="L43" s="149"/>
      <c r="M43" s="149"/>
      <c r="N43" s="149"/>
      <c r="O43" s="149"/>
      <c r="P43" s="149"/>
      <c r="Q43" s="149"/>
      <c r="R43" s="149"/>
      <c r="S43" s="149"/>
      <c r="T43" s="149"/>
      <c r="U43" s="149"/>
      <c r="V43" s="149"/>
      <c r="W43" s="149"/>
      <c r="X43" s="149"/>
      <c r="Y43" s="149"/>
      <c r="Z43" s="149"/>
    </row>
    <row r="44" spans="1:26" ht="36" customHeight="1" x14ac:dyDescent="0.3">
      <c r="A44" s="159"/>
      <c r="B44" s="510" t="s">
        <v>284</v>
      </c>
      <c r="C44" s="415"/>
      <c r="D44" s="415"/>
      <c r="E44" s="415"/>
      <c r="F44" s="415"/>
      <c r="G44" s="416"/>
      <c r="H44" s="156"/>
      <c r="I44" s="149"/>
      <c r="J44" s="149"/>
      <c r="K44" s="149"/>
      <c r="L44" s="149"/>
      <c r="M44" s="159"/>
      <c r="N44" s="159"/>
      <c r="O44" s="159"/>
      <c r="P44" s="159"/>
      <c r="Q44" s="159"/>
      <c r="R44" s="159"/>
      <c r="S44" s="159"/>
      <c r="T44" s="159"/>
      <c r="U44" s="159"/>
      <c r="V44" s="159"/>
      <c r="W44" s="159"/>
      <c r="X44" s="159"/>
      <c r="Y44" s="159"/>
      <c r="Z44" s="159"/>
    </row>
    <row r="45" spans="1:26" ht="32.25" customHeight="1" x14ac:dyDescent="0.3">
      <c r="A45" s="159"/>
      <c r="B45" s="510" t="s">
        <v>285</v>
      </c>
      <c r="C45" s="415"/>
      <c r="D45" s="415"/>
      <c r="E45" s="415"/>
      <c r="F45" s="415"/>
      <c r="G45" s="416"/>
      <c r="H45" s="156"/>
      <c r="I45" s="149"/>
      <c r="J45" s="149"/>
      <c r="K45" s="149"/>
      <c r="L45" s="149"/>
      <c r="M45" s="159"/>
      <c r="N45" s="159"/>
      <c r="O45" s="159"/>
      <c r="P45" s="159"/>
      <c r="Q45" s="159"/>
      <c r="R45" s="159"/>
      <c r="S45" s="159"/>
      <c r="T45" s="159"/>
      <c r="U45" s="159"/>
      <c r="V45" s="159"/>
      <c r="W45" s="159"/>
      <c r="X45" s="159"/>
      <c r="Y45" s="159"/>
      <c r="Z45" s="159"/>
    </row>
    <row r="46" spans="1:26" ht="15" customHeight="1" x14ac:dyDescent="0.25">
      <c r="A46" s="159"/>
      <c r="B46" s="511"/>
      <c r="C46" s="412"/>
      <c r="D46" s="412"/>
      <c r="E46" s="412"/>
      <c r="F46" s="412"/>
      <c r="G46" s="413"/>
      <c r="H46" s="159"/>
      <c r="I46" s="159"/>
      <c r="J46" s="159"/>
      <c r="K46" s="159"/>
      <c r="L46" s="159"/>
      <c r="M46" s="159"/>
      <c r="N46" s="159"/>
      <c r="O46" s="159"/>
      <c r="P46" s="159"/>
      <c r="Q46" s="159"/>
      <c r="R46" s="159"/>
      <c r="S46" s="159"/>
      <c r="T46" s="159"/>
      <c r="U46" s="159"/>
      <c r="V46" s="159"/>
      <c r="W46" s="159"/>
      <c r="X46" s="159"/>
      <c r="Y46" s="159"/>
      <c r="Z46" s="159"/>
    </row>
    <row r="47" spans="1:26" ht="36.75" customHeight="1" x14ac:dyDescent="0.25">
      <c r="A47" s="159"/>
      <c r="B47" s="510" t="s">
        <v>286</v>
      </c>
      <c r="C47" s="415"/>
      <c r="D47" s="415"/>
      <c r="E47" s="415"/>
      <c r="F47" s="415"/>
      <c r="G47" s="416"/>
      <c r="H47" s="160" t="s">
        <v>259</v>
      </c>
      <c r="I47" s="159"/>
      <c r="J47" s="159"/>
      <c r="K47" s="159"/>
      <c r="L47" s="159"/>
      <c r="M47" s="159"/>
      <c r="N47" s="159"/>
      <c r="O47" s="159"/>
      <c r="P47" s="159"/>
      <c r="Q47" s="159"/>
      <c r="R47" s="159"/>
      <c r="S47" s="159"/>
      <c r="T47" s="159"/>
      <c r="U47" s="159"/>
      <c r="V47" s="159"/>
      <c r="W47" s="159"/>
      <c r="X47" s="159"/>
      <c r="Y47" s="159"/>
      <c r="Z47" s="159"/>
    </row>
    <row r="48" spans="1:26" ht="15.75" customHeight="1" x14ac:dyDescent="0.2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5.75" customHeight="1" x14ac:dyDescent="0.2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5.75" customHeight="1" x14ac:dyDescent="0.2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5.75" hidden="1" customHeight="1" x14ac:dyDescent="0.2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5.75" hidden="1" customHeight="1" x14ac:dyDescent="0.2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5.75" hidden="1" customHeight="1" x14ac:dyDescent="0.2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5.75" hidden="1" customHeight="1" x14ac:dyDescent="0.2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5.75" hidden="1" customHeight="1" x14ac:dyDescent="0.2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5.75" hidden="1" customHeight="1" x14ac:dyDescent="0.2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5.75" hidden="1" customHeight="1" x14ac:dyDescent="0.2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5.75" hidden="1" customHeight="1" x14ac:dyDescent="0.2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5.75" hidden="1" customHeight="1" x14ac:dyDescent="0.2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5.75" hidden="1" customHeight="1" x14ac:dyDescent="0.2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5.75" hidden="1" customHeight="1" x14ac:dyDescent="0.2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5.75" hidden="1" customHeight="1" x14ac:dyDescent="0.2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5.75" hidden="1" customHeight="1" x14ac:dyDescent="0.2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5.75" hidden="1" customHeight="1" x14ac:dyDescent="0.2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5.75" hidden="1" customHeight="1" x14ac:dyDescent="0.2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5.75" hidden="1" customHeight="1" x14ac:dyDescent="0.25">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5.75" hidden="1" customHeight="1" x14ac:dyDescent="0.25">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5.75" hidden="1" customHeight="1" x14ac:dyDescent="0.25">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5.75" hidden="1" customHeight="1" x14ac:dyDescent="0.2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5.75" hidden="1" customHeight="1" x14ac:dyDescent="0.25">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5.75" hidden="1" customHeight="1" x14ac:dyDescent="0.25">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5.75" hidden="1" customHeight="1" x14ac:dyDescent="0.25">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5.75" hidden="1" customHeight="1" x14ac:dyDescent="0.25">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5.75" hidden="1" customHeight="1" x14ac:dyDescent="0.25">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5.75" hidden="1" customHeight="1" x14ac:dyDescent="0.2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5.75" hidden="1" customHeight="1" x14ac:dyDescent="0.25">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5.75" hidden="1" customHeight="1" x14ac:dyDescent="0.2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5.75" hidden="1" customHeight="1" x14ac:dyDescent="0.2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5.75" hidden="1" customHeight="1" x14ac:dyDescent="0.25">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5.75" hidden="1" customHeight="1" x14ac:dyDescent="0.25">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5.75" hidden="1" customHeight="1" x14ac:dyDescent="0.25">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5.75" hidden="1" customHeight="1" x14ac:dyDescent="0.25">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5.75" hidden="1" customHeight="1" x14ac:dyDescent="0.25">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5.75" hidden="1" customHeight="1" x14ac:dyDescent="0.25">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5.75" hidden="1" customHeight="1" x14ac:dyDescent="0.2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5.75" hidden="1" customHeight="1" x14ac:dyDescent="0.25">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5.75" hidden="1" customHeight="1" x14ac:dyDescent="0.25">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5.75" hidden="1" customHeight="1" x14ac:dyDescent="0.25">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5.75" hidden="1" customHeight="1" x14ac:dyDescent="0.25">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5.75" hidden="1" customHeight="1" x14ac:dyDescent="0.25">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5.75" hidden="1" customHeight="1" x14ac:dyDescent="0.25">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5.75" hidden="1" customHeight="1" x14ac:dyDescent="0.25">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5.75" hidden="1" customHeight="1" x14ac:dyDescent="0.25">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5.75" hidden="1" customHeight="1" x14ac:dyDescent="0.25">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5.75" hidden="1" customHeight="1" x14ac:dyDescent="0.2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5.75" hidden="1" customHeight="1" x14ac:dyDescent="0.2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5.75" hidden="1" customHeight="1" x14ac:dyDescent="0.25">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5.75" hidden="1" customHeight="1" x14ac:dyDescent="0.25">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5.75" hidden="1" customHeight="1" x14ac:dyDescent="0.25">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5.75" hidden="1" customHeight="1" x14ac:dyDescent="0.2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5.75" hidden="1" customHeight="1" x14ac:dyDescent="0.2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5.75" hidden="1" customHeight="1" x14ac:dyDescent="0.25">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5.75" hidden="1" customHeight="1" x14ac:dyDescent="0.25">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5.75" hidden="1" customHeight="1" x14ac:dyDescent="0.25">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5.75" hidden="1" customHeight="1" x14ac:dyDescent="0.2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5.75" hidden="1" customHeight="1" x14ac:dyDescent="0.25">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5.75" hidden="1" customHeight="1" x14ac:dyDescent="0.25">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5.75" hidden="1" customHeight="1" x14ac:dyDescent="0.25">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5.75" hidden="1" customHeight="1" x14ac:dyDescent="0.25">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5.75" hidden="1" customHeight="1" x14ac:dyDescent="0.25">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5.75" hidden="1" customHeight="1" x14ac:dyDescent="0.25">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5.75" hidden="1" customHeight="1" x14ac:dyDescent="0.25">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5.75" hidden="1" customHeight="1" x14ac:dyDescent="0.25">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5.75" hidden="1" customHeight="1" x14ac:dyDescent="0.2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5.75" hidden="1" customHeight="1" x14ac:dyDescent="0.2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5.75" hidden="1" customHeight="1" x14ac:dyDescent="0.2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5.75" hidden="1" customHeight="1" x14ac:dyDescent="0.2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5.75" hidden="1" customHeight="1" x14ac:dyDescent="0.2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5.75" hidden="1" customHeight="1" x14ac:dyDescent="0.2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5.75" hidden="1" customHeight="1" x14ac:dyDescent="0.2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5.75" hidden="1" customHeight="1" x14ac:dyDescent="0.2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5.75" hidden="1" customHeight="1" x14ac:dyDescent="0.2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5.75" hidden="1" customHeight="1" x14ac:dyDescent="0.2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5.75" hidden="1" customHeight="1" x14ac:dyDescent="0.2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5.75" hidden="1" customHeight="1" x14ac:dyDescent="0.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5.75" hidden="1" customHeight="1" x14ac:dyDescent="0.2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5.75" hidden="1" customHeight="1" x14ac:dyDescent="0.2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5.75" hidden="1" customHeight="1" x14ac:dyDescent="0.2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5.75" hidden="1" customHeight="1" x14ac:dyDescent="0.2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5.75" hidden="1" customHeight="1" x14ac:dyDescent="0.2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5.75" hidden="1" customHeight="1"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5.75" hidden="1" customHeight="1" x14ac:dyDescent="0.2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5.75" hidden="1" customHeight="1" x14ac:dyDescent="0.2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5.75" hidden="1" customHeight="1" x14ac:dyDescent="0.2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5.75" hidden="1" customHeight="1" x14ac:dyDescent="0.2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5.75" hidden="1" customHeight="1" x14ac:dyDescent="0.2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5.75" hidden="1" customHeight="1" x14ac:dyDescent="0.2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5.75" hidden="1" customHeight="1" x14ac:dyDescent="0.2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5.75" hidden="1" customHeight="1" x14ac:dyDescent="0.2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5.75" hidden="1" customHeight="1" x14ac:dyDescent="0.2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5.75" hidden="1" customHeight="1" x14ac:dyDescent="0.2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5.75" hidden="1" customHeight="1" x14ac:dyDescent="0.2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5.75" hidden="1" customHeight="1" x14ac:dyDescent="0.2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5.75" hidden="1" customHeight="1" x14ac:dyDescent="0.2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5.75" hidden="1" customHeight="1" x14ac:dyDescent="0.2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5.75" hidden="1" customHeight="1" x14ac:dyDescent="0.2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5.75" hidden="1" customHeight="1" x14ac:dyDescent="0.2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5.75" hidden="1" customHeight="1" x14ac:dyDescent="0.2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5.75" hidden="1" customHeight="1" x14ac:dyDescent="0.2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5.75" hidden="1" customHeight="1" x14ac:dyDescent="0.2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5.75" hidden="1" customHeight="1" x14ac:dyDescent="0.2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5.75" hidden="1" customHeight="1" x14ac:dyDescent="0.2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5.75" hidden="1" customHeight="1" x14ac:dyDescent="0.2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5.75" hidden="1" customHeight="1" x14ac:dyDescent="0.2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5.75" hidden="1" customHeight="1" x14ac:dyDescent="0.2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5.75" hidden="1" customHeight="1" x14ac:dyDescent="0.2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5.75" hidden="1" customHeight="1" x14ac:dyDescent="0.2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5.75" hidden="1" customHeight="1" x14ac:dyDescent="0.2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5.75" hidden="1" customHeight="1" x14ac:dyDescent="0.2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5.75" hidden="1" customHeight="1" x14ac:dyDescent="0.2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5.75" hidden="1" customHeight="1" x14ac:dyDescent="0.2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5.75" hidden="1" customHeight="1" x14ac:dyDescent="0.2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5.75" hidden="1" customHeight="1" x14ac:dyDescent="0.2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5.75" hidden="1" customHeight="1" x14ac:dyDescent="0.2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5.75" hidden="1" customHeight="1" x14ac:dyDescent="0.2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5.75" hidden="1" customHeight="1" x14ac:dyDescent="0.2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5.75" hidden="1" customHeight="1" x14ac:dyDescent="0.2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5.75" hidden="1" customHeight="1" x14ac:dyDescent="0.2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5.75" hidden="1" customHeight="1" x14ac:dyDescent="0.2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5.75" hidden="1" customHeight="1" x14ac:dyDescent="0.2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5.75" hidden="1" customHeight="1" x14ac:dyDescent="0.2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5.75" hidden="1" customHeight="1" x14ac:dyDescent="0.2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5.75" hidden="1" customHeight="1" x14ac:dyDescent="0.2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5.75" hidden="1" customHeight="1" x14ac:dyDescent="0.2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5.75" hidden="1" customHeight="1" x14ac:dyDescent="0.2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5.75" hidden="1" customHeight="1" x14ac:dyDescent="0.2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5.75" hidden="1" customHeight="1" x14ac:dyDescent="0.2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5.75" hidden="1" customHeight="1" x14ac:dyDescent="0.2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5.75" hidden="1" customHeight="1" x14ac:dyDescent="0.2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5.75" hidden="1" customHeight="1" x14ac:dyDescent="0.2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5.75" hidden="1" customHeight="1" x14ac:dyDescent="0.2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5.75" hidden="1" customHeight="1" x14ac:dyDescent="0.2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5.75" hidden="1" customHeight="1" x14ac:dyDescent="0.2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5.75" hidden="1" customHeight="1" x14ac:dyDescent="0.2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5.75" hidden="1" customHeight="1" x14ac:dyDescent="0.2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5.75" hidden="1" customHeight="1" x14ac:dyDescent="0.2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5.75" hidden="1" customHeight="1" x14ac:dyDescent="0.2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5.75" hidden="1" customHeight="1" x14ac:dyDescent="0.2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5.75" hidden="1" customHeight="1" x14ac:dyDescent="0.2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5.75" hidden="1" customHeight="1" x14ac:dyDescent="0.2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5.75" hidden="1" customHeight="1" x14ac:dyDescent="0.2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5.75" hidden="1" customHeight="1" x14ac:dyDescent="0.2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5.75" hidden="1" customHeight="1" x14ac:dyDescent="0.2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5.75" hidden="1" customHeight="1" x14ac:dyDescent="0.2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5.75" hidden="1" customHeight="1" x14ac:dyDescent="0.2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5.75" hidden="1" customHeight="1" x14ac:dyDescent="0.2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5.75" hidden="1" customHeight="1" x14ac:dyDescent="0.2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5.75" hidden="1" customHeight="1" x14ac:dyDescent="0.2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5.75" hidden="1" customHeight="1" x14ac:dyDescent="0.2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5.75" hidden="1" customHeight="1" x14ac:dyDescent="0.2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5.75" hidden="1" customHeight="1" x14ac:dyDescent="0.2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5.75" hidden="1" customHeight="1" x14ac:dyDescent="0.2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5.75" hidden="1" customHeight="1" x14ac:dyDescent="0.2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5.75" hidden="1" customHeight="1" x14ac:dyDescent="0.2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5.75" hidden="1" customHeight="1" x14ac:dyDescent="0.2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5.75" hidden="1" customHeight="1" x14ac:dyDescent="0.2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5.75" hidden="1" customHeight="1" x14ac:dyDescent="0.2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5.75" hidden="1" customHeight="1" x14ac:dyDescent="0.2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5.75" hidden="1" customHeight="1" x14ac:dyDescent="0.2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5.75" hidden="1" customHeight="1" x14ac:dyDescent="0.2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5.75" hidden="1" customHeight="1" x14ac:dyDescent="0.2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5.75" hidden="1" customHeight="1" x14ac:dyDescent="0.2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5.75" hidden="1" customHeight="1" x14ac:dyDescent="0.2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5.75" hidden="1" customHeight="1" x14ac:dyDescent="0.2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5.75" hidden="1" customHeight="1" x14ac:dyDescent="0.2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5.75" hidden="1" customHeight="1" x14ac:dyDescent="0.2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5.75" hidden="1" customHeight="1" x14ac:dyDescent="0.2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5.75" hidden="1" customHeight="1" x14ac:dyDescent="0.2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5.75" hidden="1" customHeight="1" x14ac:dyDescent="0.2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5.75" hidden="1" customHeight="1" x14ac:dyDescent="0.25">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5.75" hidden="1" customHeight="1" x14ac:dyDescent="0.25">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5.75" hidden="1" customHeight="1" x14ac:dyDescent="0.25">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5.75" hidden="1" customHeight="1" x14ac:dyDescent="0.25">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5.75" hidden="1" customHeight="1" x14ac:dyDescent="0.25">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5.75" hidden="1" customHeight="1" x14ac:dyDescent="0.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5.75" hidden="1" customHeight="1" x14ac:dyDescent="0.25">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5.75" hidden="1" customHeight="1" x14ac:dyDescent="0.25">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5.75" hidden="1" customHeight="1" x14ac:dyDescent="0.25">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5.75" hidden="1" customHeight="1" x14ac:dyDescent="0.25">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5.75" hidden="1" customHeight="1" x14ac:dyDescent="0.25">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5.75" hidden="1" customHeight="1" x14ac:dyDescent="0.25">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5.75" hidden="1" customHeight="1" x14ac:dyDescent="0.25">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5.75" hidden="1" customHeight="1" x14ac:dyDescent="0.25">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5.75" hidden="1" customHeight="1" x14ac:dyDescent="0.25">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5.75" hidden="1" customHeight="1" x14ac:dyDescent="0.2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5.75" hidden="1" customHeight="1" x14ac:dyDescent="0.25">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5.75" hidden="1" customHeight="1" x14ac:dyDescent="0.25">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5.75" hidden="1" customHeight="1" x14ac:dyDescent="0.25">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5.75" hidden="1" customHeight="1" x14ac:dyDescent="0.25">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5.75" hidden="1" customHeight="1" x14ac:dyDescent="0.25">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5.75" hidden="1" customHeight="1" x14ac:dyDescent="0.25">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5.75" hidden="1" customHeight="1" x14ac:dyDescent="0.25">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5.75" hidden="1" customHeight="1" x14ac:dyDescent="0.25">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5.75" hidden="1" customHeight="1" x14ac:dyDescent="0.25">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5.75" hidden="1" customHeight="1" x14ac:dyDescent="0.2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5.75" hidden="1" customHeight="1" x14ac:dyDescent="0.25">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5.75" hidden="1" customHeight="1" x14ac:dyDescent="0.25">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5.75" hidden="1" customHeight="1" x14ac:dyDescent="0.25">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5.75" hidden="1" customHeight="1" x14ac:dyDescent="0.25">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5.75" hidden="1" customHeight="1" x14ac:dyDescent="0.25">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5.75" hidden="1" customHeight="1" x14ac:dyDescent="0.25">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5.75" hidden="1" customHeight="1" x14ac:dyDescent="0.25">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5.75" hidden="1" customHeight="1" x14ac:dyDescent="0.25">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5.75" hidden="1" customHeight="1" x14ac:dyDescent="0.25">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5.75" hidden="1" customHeight="1" x14ac:dyDescent="0.2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5.75" hidden="1" customHeight="1" x14ac:dyDescent="0.25">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5.75" hidden="1" customHeight="1" x14ac:dyDescent="0.25">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5.75" hidden="1" customHeight="1" x14ac:dyDescent="0.25">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5.75" hidden="1" customHeight="1" x14ac:dyDescent="0.25">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5.75" hidden="1" customHeight="1" x14ac:dyDescent="0.25">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5.75" hidden="1" customHeight="1" x14ac:dyDescent="0.25">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5.75" hidden="1"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5.75" hidden="1" customHeight="1" x14ac:dyDescent="0.25">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5.75" hidden="1" customHeight="1" x14ac:dyDescent="0.25">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5.75" hidden="1" customHeight="1" x14ac:dyDescent="0.2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5.75" hidden="1" customHeight="1" x14ac:dyDescent="0.25">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5.75" hidden="1" customHeight="1" x14ac:dyDescent="0.25">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5.75" hidden="1" customHeight="1" x14ac:dyDescent="0.25">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5.75" hidden="1" customHeight="1" x14ac:dyDescent="0.25">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5.75" hidden="1" customHeight="1" x14ac:dyDescent="0.25">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5.75" hidden="1" customHeight="1" x14ac:dyDescent="0.25">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5.75" hidden="1" customHeight="1" x14ac:dyDescent="0.25">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5.75" hidden="1" customHeight="1" x14ac:dyDescent="0.25">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5.75" hidden="1" customHeight="1" x14ac:dyDescent="0.25">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5.75" hidden="1" customHeight="1" x14ac:dyDescent="0.2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5.75" hidden="1" customHeight="1" x14ac:dyDescent="0.25">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5.75" hidden="1" customHeight="1" x14ac:dyDescent="0.25">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5.75" hidden="1" customHeight="1" x14ac:dyDescent="0.25">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5.75" hidden="1" customHeight="1" x14ac:dyDescent="0.25">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5.75" hidden="1" customHeight="1" x14ac:dyDescent="0.25">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5.75" hidden="1" customHeight="1" x14ac:dyDescent="0.25">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5.75" hidden="1" customHeight="1" x14ac:dyDescent="0.25">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5.75" hidden="1" customHeight="1" x14ac:dyDescent="0.25">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5.75" hidden="1" customHeight="1" x14ac:dyDescent="0.25">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5.75" hidden="1" customHeight="1" x14ac:dyDescent="0.2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5.75" hidden="1" customHeight="1" x14ac:dyDescent="0.2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5.75" hidden="1" customHeight="1" x14ac:dyDescent="0.2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5.75" hidden="1" customHeight="1" x14ac:dyDescent="0.2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5.75" hidden="1" customHeight="1" x14ac:dyDescent="0.25">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5.75" hidden="1" customHeight="1" x14ac:dyDescent="0.2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5.75" hidden="1" customHeight="1" x14ac:dyDescent="0.2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hidden="1" customHeight="1" x14ac:dyDescent="0.25">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5.75" hidden="1" customHeight="1" x14ac:dyDescent="0.25">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5.75" hidden="1" customHeight="1" x14ac:dyDescent="0.2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5.75" hidden="1" customHeight="1" x14ac:dyDescent="0.2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5.75" hidden="1" customHeight="1" x14ac:dyDescent="0.2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5.75" hidden="1" customHeight="1" x14ac:dyDescent="0.2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5.75" hidden="1" customHeight="1" x14ac:dyDescent="0.2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5.75" hidden="1" customHeight="1" x14ac:dyDescent="0.2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5.75" hidden="1" customHeight="1" x14ac:dyDescent="0.25">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5.75" hidden="1" customHeight="1" x14ac:dyDescent="0.2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5.75" hidden="1" customHeight="1" x14ac:dyDescent="0.25">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5.75" hidden="1" customHeight="1" x14ac:dyDescent="0.2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5.75" hidden="1" customHeight="1" x14ac:dyDescent="0.2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5.75" hidden="1" customHeight="1" x14ac:dyDescent="0.2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5.75" hidden="1" customHeight="1" x14ac:dyDescent="0.2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5.75" hidden="1" customHeight="1" x14ac:dyDescent="0.2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5.75" hidden="1" customHeight="1" x14ac:dyDescent="0.2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5.75" hidden="1" customHeight="1" x14ac:dyDescent="0.25">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5.75" hidden="1" customHeight="1" x14ac:dyDescent="0.25">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5.75" hidden="1" customHeight="1" x14ac:dyDescent="0.25">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5.75" hidden="1" customHeight="1" x14ac:dyDescent="0.25">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5.75" hidden="1" customHeight="1" x14ac:dyDescent="0.25">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5.75" hidden="1" customHeight="1" x14ac:dyDescent="0.25">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5.75" hidden="1" customHeight="1" x14ac:dyDescent="0.2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5.75" hidden="1" customHeight="1" x14ac:dyDescent="0.25">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5.75" hidden="1" customHeight="1" x14ac:dyDescent="0.25">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5.75" hidden="1" customHeight="1" x14ac:dyDescent="0.25">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5.75" hidden="1" customHeight="1" x14ac:dyDescent="0.25">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5.75" hidden="1" customHeight="1" x14ac:dyDescent="0.25">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5.75" hidden="1" customHeight="1" x14ac:dyDescent="0.25">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5.75" hidden="1" customHeight="1" x14ac:dyDescent="0.25">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5.75" hidden="1" customHeight="1" x14ac:dyDescent="0.25">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5.75" hidden="1" customHeight="1" x14ac:dyDescent="0.25">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5.75" hidden="1" customHeight="1" x14ac:dyDescent="0.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5.75" hidden="1" customHeight="1" x14ac:dyDescent="0.25">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5.75" hidden="1" customHeight="1" x14ac:dyDescent="0.25">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5.75" hidden="1" customHeight="1" x14ac:dyDescent="0.25">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5.75" hidden="1" customHeight="1" x14ac:dyDescent="0.2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5.75" hidden="1" customHeight="1" x14ac:dyDescent="0.25">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5.75" hidden="1" customHeight="1" x14ac:dyDescent="0.25">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5.75" hidden="1" customHeight="1" x14ac:dyDescent="0.25">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5.75" hidden="1" customHeight="1" x14ac:dyDescent="0.25">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5.75" hidden="1" customHeight="1" x14ac:dyDescent="0.25">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5.75" hidden="1" customHeight="1" x14ac:dyDescent="0.2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5.75" hidden="1" customHeight="1" x14ac:dyDescent="0.25">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5.75" hidden="1" customHeight="1" x14ac:dyDescent="0.25">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5.75" hidden="1" customHeight="1" x14ac:dyDescent="0.25">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5.75" hidden="1" customHeight="1" x14ac:dyDescent="0.25">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5.75" hidden="1" customHeight="1" x14ac:dyDescent="0.25">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5.75" hidden="1" customHeight="1" x14ac:dyDescent="0.25">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5.75" hidden="1" customHeight="1" x14ac:dyDescent="0.25">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5.75" hidden="1" customHeight="1" x14ac:dyDescent="0.25">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5.75" hidden="1" customHeight="1" x14ac:dyDescent="0.25">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5.75" hidden="1" customHeight="1" x14ac:dyDescent="0.2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5.75" hidden="1" customHeight="1" x14ac:dyDescent="0.25">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5.75" hidden="1" customHeight="1" x14ac:dyDescent="0.25">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5.75" hidden="1" customHeight="1" x14ac:dyDescent="0.25">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5.75" hidden="1" customHeight="1" x14ac:dyDescent="0.25">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5.75" hidden="1" customHeight="1" x14ac:dyDescent="0.25">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5.75" hidden="1" customHeight="1" x14ac:dyDescent="0.25">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5.75" hidden="1" customHeight="1" x14ac:dyDescent="0.25">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5.75" hidden="1" customHeight="1" x14ac:dyDescent="0.25">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5.75" hidden="1" customHeight="1" x14ac:dyDescent="0.25">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5.75" hidden="1" customHeight="1" x14ac:dyDescent="0.2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5.75" hidden="1" customHeight="1" x14ac:dyDescent="0.25">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5.75" hidden="1" customHeight="1" x14ac:dyDescent="0.25">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5.75" hidden="1" customHeight="1" x14ac:dyDescent="0.25">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5.75" hidden="1" customHeight="1" x14ac:dyDescent="0.25">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5.75" hidden="1" customHeight="1" x14ac:dyDescent="0.25">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5.75" hidden="1" customHeight="1" x14ac:dyDescent="0.2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5.75" hidden="1" customHeight="1" x14ac:dyDescent="0.25">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5.75" hidden="1" customHeight="1" x14ac:dyDescent="0.25">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5.75" hidden="1" customHeight="1" x14ac:dyDescent="0.25">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5.75" hidden="1" customHeight="1" x14ac:dyDescent="0.2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5.75" hidden="1" customHeight="1" x14ac:dyDescent="0.25">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5.75" hidden="1" customHeight="1" x14ac:dyDescent="0.25">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5.75" hidden="1" customHeight="1" x14ac:dyDescent="0.25">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5.75" hidden="1" customHeight="1" x14ac:dyDescent="0.25">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5.75" hidden="1" customHeight="1" x14ac:dyDescent="0.25">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5.75" hidden="1" customHeight="1" x14ac:dyDescent="0.25">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5.75" hidden="1" customHeight="1" x14ac:dyDescent="0.2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5.75" hidden="1" customHeight="1" x14ac:dyDescent="0.25">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5.75" hidden="1" customHeight="1" x14ac:dyDescent="0.25">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5.75" hidden="1" customHeight="1" x14ac:dyDescent="0.2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5.75" hidden="1" customHeight="1" x14ac:dyDescent="0.25">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5.75" hidden="1" customHeight="1" x14ac:dyDescent="0.25">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5.75" hidden="1" customHeight="1" x14ac:dyDescent="0.25">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5.75" hidden="1" customHeight="1" x14ac:dyDescent="0.25">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5.75" hidden="1" customHeight="1" x14ac:dyDescent="0.25">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5.75" hidden="1" customHeight="1" x14ac:dyDescent="0.25">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5.75" hidden="1" customHeight="1" x14ac:dyDescent="0.25">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hidden="1" customHeight="1" x14ac:dyDescent="0.25">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5.75" hidden="1" customHeight="1" x14ac:dyDescent="0.25">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5.75" hidden="1" customHeight="1" x14ac:dyDescent="0.2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5.75" hidden="1" customHeight="1" x14ac:dyDescent="0.25">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5.75" hidden="1" customHeight="1" x14ac:dyDescent="0.25">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5.75" hidden="1" customHeight="1" x14ac:dyDescent="0.25">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5.75" hidden="1" customHeight="1" x14ac:dyDescent="0.25">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5.75" hidden="1" customHeight="1" x14ac:dyDescent="0.25">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5.75" hidden="1" customHeight="1" x14ac:dyDescent="0.25">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5.75" hidden="1" customHeight="1" x14ac:dyDescent="0.25">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5.75" hidden="1" customHeight="1" x14ac:dyDescent="0.25">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5.75" hidden="1" customHeight="1" x14ac:dyDescent="0.25">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5.75" hidden="1" customHeight="1" x14ac:dyDescent="0.2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5.75" hidden="1" customHeight="1" x14ac:dyDescent="0.25">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5.75" hidden="1" customHeight="1" x14ac:dyDescent="0.2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5.75" hidden="1" customHeight="1" x14ac:dyDescent="0.25">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5.75" hidden="1" customHeight="1" x14ac:dyDescent="0.25">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5.75" hidden="1" customHeight="1" x14ac:dyDescent="0.25">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5.75" hidden="1" customHeight="1" x14ac:dyDescent="0.25">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5.75" hidden="1" customHeight="1" x14ac:dyDescent="0.25">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5.75" hidden="1" customHeight="1" x14ac:dyDescent="0.25">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5.75" hidden="1" customHeight="1" x14ac:dyDescent="0.25">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5.75" hidden="1" customHeight="1" x14ac:dyDescent="0.2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5.75" hidden="1" customHeight="1" x14ac:dyDescent="0.25">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5.75" hidden="1" customHeight="1" x14ac:dyDescent="0.25">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5.75" hidden="1" customHeight="1" x14ac:dyDescent="0.25">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5.75" hidden="1" customHeight="1" x14ac:dyDescent="0.25">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5.75" hidden="1" customHeight="1" x14ac:dyDescent="0.25">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5.75" hidden="1" customHeight="1" x14ac:dyDescent="0.25">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5.75" hidden="1" customHeight="1" x14ac:dyDescent="0.25">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5.75" hidden="1" customHeight="1" x14ac:dyDescent="0.25">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5.75" hidden="1" customHeight="1" x14ac:dyDescent="0.25">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5.75" hidden="1" customHeight="1" x14ac:dyDescent="0.2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5.75" hidden="1" customHeight="1" x14ac:dyDescent="0.25">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5.75" hidden="1" customHeight="1" x14ac:dyDescent="0.25">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5.75" hidden="1" customHeight="1" x14ac:dyDescent="0.25">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5.75" hidden="1" customHeight="1" x14ac:dyDescent="0.25">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5.75" hidden="1" customHeight="1" x14ac:dyDescent="0.25">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5.75" hidden="1" customHeight="1" x14ac:dyDescent="0.25">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5.75" hidden="1" customHeight="1" x14ac:dyDescent="0.25">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5.75" hidden="1" customHeight="1" x14ac:dyDescent="0.25">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5.75" hidden="1" customHeight="1" x14ac:dyDescent="0.25">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5.75" hidden="1" customHeight="1" x14ac:dyDescent="0.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5.75" hidden="1" customHeight="1" x14ac:dyDescent="0.25">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5.75" hidden="1" customHeight="1" x14ac:dyDescent="0.25">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5.75" hidden="1" customHeight="1" x14ac:dyDescent="0.25">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5.75" hidden="1" customHeight="1" x14ac:dyDescent="0.25">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5.75" hidden="1" customHeight="1" x14ac:dyDescent="0.25">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5.75" hidden="1" customHeight="1" x14ac:dyDescent="0.25">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5.75" hidden="1" customHeight="1" x14ac:dyDescent="0.25">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5.75" hidden="1" customHeight="1" x14ac:dyDescent="0.25">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5.75" hidden="1" customHeight="1" x14ac:dyDescent="0.25">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5.75" hidden="1" customHeight="1" x14ac:dyDescent="0.2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5.75" hidden="1" customHeight="1" x14ac:dyDescent="0.25">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5.75" hidden="1" customHeight="1" x14ac:dyDescent="0.25">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5.75" hidden="1" customHeight="1" x14ac:dyDescent="0.25">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5.75" hidden="1" customHeight="1" x14ac:dyDescent="0.25">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5.75" hidden="1" customHeight="1" x14ac:dyDescent="0.25">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5.75" hidden="1" customHeight="1" x14ac:dyDescent="0.25">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5.75" hidden="1" customHeight="1" x14ac:dyDescent="0.25">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5.75" hidden="1" customHeight="1" x14ac:dyDescent="0.25">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5.75" hidden="1" customHeight="1" x14ac:dyDescent="0.25">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5.75" hidden="1" customHeight="1" x14ac:dyDescent="0.2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5.75" hidden="1" customHeight="1" x14ac:dyDescent="0.25">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5.75" hidden="1" customHeight="1" x14ac:dyDescent="0.25">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5.75" hidden="1" customHeight="1" x14ac:dyDescent="0.25">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5.75" hidden="1" customHeight="1" x14ac:dyDescent="0.25">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5.75" hidden="1" customHeight="1" x14ac:dyDescent="0.25">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5.75" hidden="1" customHeight="1" x14ac:dyDescent="0.25">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5.75" hidden="1" customHeight="1" x14ac:dyDescent="0.25">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5.75" hidden="1" customHeight="1" x14ac:dyDescent="0.25">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5.75" hidden="1" customHeight="1" x14ac:dyDescent="0.25">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5.75" hidden="1" customHeight="1" x14ac:dyDescent="0.2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5.75" hidden="1" customHeight="1" x14ac:dyDescent="0.25">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5.75" hidden="1" customHeight="1" x14ac:dyDescent="0.25">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5.75" hidden="1" customHeight="1" x14ac:dyDescent="0.25">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5.75" hidden="1" customHeight="1" x14ac:dyDescent="0.25">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5.75" hidden="1" customHeight="1" x14ac:dyDescent="0.25">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5.75" hidden="1" customHeight="1" x14ac:dyDescent="0.25">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5.75" hidden="1" customHeight="1" x14ac:dyDescent="0.25">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5.75" hidden="1" customHeight="1" x14ac:dyDescent="0.25">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5.75" hidden="1" customHeight="1" x14ac:dyDescent="0.25">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5.75" hidden="1" customHeight="1" x14ac:dyDescent="0.2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5.75" hidden="1" customHeight="1" x14ac:dyDescent="0.25">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5.75" hidden="1" customHeight="1" x14ac:dyDescent="0.25">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5.75" hidden="1" customHeight="1" x14ac:dyDescent="0.25">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5.75" hidden="1" customHeight="1" x14ac:dyDescent="0.25">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5.75" hidden="1" customHeight="1" x14ac:dyDescent="0.25">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5.75" hidden="1" customHeight="1" x14ac:dyDescent="0.25">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5.75" hidden="1" customHeight="1" x14ac:dyDescent="0.25">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5.75" hidden="1" customHeight="1" x14ac:dyDescent="0.25">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5.75" hidden="1" customHeight="1" x14ac:dyDescent="0.25">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5.75" hidden="1" customHeight="1" x14ac:dyDescent="0.2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5.75" hidden="1" customHeight="1" x14ac:dyDescent="0.25">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5.75" hidden="1" customHeight="1" x14ac:dyDescent="0.25">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5.75" hidden="1" customHeight="1" x14ac:dyDescent="0.25">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5.75" hidden="1" customHeight="1" x14ac:dyDescent="0.25">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5.75" hidden="1" customHeight="1" x14ac:dyDescent="0.25">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5.75" hidden="1" customHeight="1" x14ac:dyDescent="0.25">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5.75" hidden="1" customHeight="1" x14ac:dyDescent="0.25">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5.75" hidden="1" customHeight="1" x14ac:dyDescent="0.25">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5.75" hidden="1" customHeight="1" x14ac:dyDescent="0.25">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5.75" hidden="1" customHeight="1" x14ac:dyDescent="0.2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5.75" hidden="1" customHeight="1" x14ac:dyDescent="0.25">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5.75" hidden="1" customHeight="1" x14ac:dyDescent="0.25">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5.75" hidden="1" customHeight="1" x14ac:dyDescent="0.25">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5.75" hidden="1" customHeight="1" x14ac:dyDescent="0.25">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5.75" hidden="1" customHeight="1" x14ac:dyDescent="0.25">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5.75" hidden="1" customHeight="1" x14ac:dyDescent="0.25">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5.75" hidden="1" customHeight="1" x14ac:dyDescent="0.25">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5.75" hidden="1" customHeight="1" x14ac:dyDescent="0.25">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5.75" hidden="1" customHeight="1" x14ac:dyDescent="0.25">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5.75" hidden="1" customHeight="1" x14ac:dyDescent="0.2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5.75" hidden="1" customHeight="1" x14ac:dyDescent="0.25">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5.75" hidden="1" customHeight="1" x14ac:dyDescent="0.25">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5.75" hidden="1" customHeight="1" x14ac:dyDescent="0.25">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5.75" hidden="1" customHeight="1" x14ac:dyDescent="0.25">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5.75" hidden="1" customHeight="1" x14ac:dyDescent="0.25">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5.75" hidden="1" customHeight="1" x14ac:dyDescent="0.25">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5.75" hidden="1" customHeight="1" x14ac:dyDescent="0.25">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5.75" hidden="1" customHeight="1" x14ac:dyDescent="0.25">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5.75" hidden="1" customHeight="1" x14ac:dyDescent="0.25">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5.75" hidden="1" customHeight="1" x14ac:dyDescent="0.2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5.75" hidden="1" customHeight="1" x14ac:dyDescent="0.2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5.75" hidden="1" customHeight="1" x14ac:dyDescent="0.25">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5.75" hidden="1" customHeight="1" x14ac:dyDescent="0.25">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5.75" hidden="1" customHeight="1" x14ac:dyDescent="0.25">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5.75" hidden="1" customHeight="1" x14ac:dyDescent="0.25">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5.75" hidden="1" customHeight="1" x14ac:dyDescent="0.25">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5.75" hidden="1" customHeight="1" x14ac:dyDescent="0.25">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5.75" hidden="1" customHeight="1" x14ac:dyDescent="0.25">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5.75" hidden="1" customHeight="1" x14ac:dyDescent="0.25">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5.75" hidden="1" customHeight="1" x14ac:dyDescent="0.2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5.75" hidden="1" customHeight="1" x14ac:dyDescent="0.25">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5.75" hidden="1" customHeight="1" x14ac:dyDescent="0.25">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5.75" hidden="1" customHeight="1" x14ac:dyDescent="0.25">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5.75" hidden="1" customHeight="1" x14ac:dyDescent="0.25">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5.75" hidden="1" customHeight="1" x14ac:dyDescent="0.25">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5.75" hidden="1" customHeight="1" x14ac:dyDescent="0.25">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5.75" hidden="1" customHeight="1" x14ac:dyDescent="0.25">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5.75" hidden="1" customHeight="1" x14ac:dyDescent="0.25">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5.75" hidden="1" customHeight="1" x14ac:dyDescent="0.25">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5.75" hidden="1" customHeight="1" x14ac:dyDescent="0.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5.75" hidden="1" customHeight="1" x14ac:dyDescent="0.25">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5.75" hidden="1" customHeight="1" x14ac:dyDescent="0.25">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5.75" hidden="1" customHeight="1" x14ac:dyDescent="0.25">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5.75" hidden="1" customHeight="1" x14ac:dyDescent="0.25">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5.75" hidden="1" customHeight="1" x14ac:dyDescent="0.25">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5.75" hidden="1" customHeight="1" x14ac:dyDescent="0.25">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5.75" hidden="1" customHeight="1" x14ac:dyDescent="0.25">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5.75" hidden="1" customHeight="1" x14ac:dyDescent="0.25">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5.75" hidden="1" customHeight="1" x14ac:dyDescent="0.25">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5.75" hidden="1" customHeight="1" x14ac:dyDescent="0.2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5.75" hidden="1" customHeight="1" x14ac:dyDescent="0.2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5.75" hidden="1" customHeight="1" x14ac:dyDescent="0.25">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5.75" hidden="1" customHeight="1" x14ac:dyDescent="0.25">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5.75" hidden="1" customHeight="1" x14ac:dyDescent="0.25">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5.75" hidden="1" customHeight="1" x14ac:dyDescent="0.25">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5.75" hidden="1" customHeight="1" x14ac:dyDescent="0.25">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5.75" hidden="1" customHeight="1" x14ac:dyDescent="0.25">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5.75" hidden="1" customHeight="1" x14ac:dyDescent="0.25">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5.75" hidden="1" customHeight="1" x14ac:dyDescent="0.25">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5.75" hidden="1" customHeight="1" x14ac:dyDescent="0.2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5.75" hidden="1" customHeight="1" x14ac:dyDescent="0.25">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5.75" hidden="1" customHeight="1" x14ac:dyDescent="0.25">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5.75" hidden="1" customHeight="1" x14ac:dyDescent="0.25">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5.75" hidden="1" customHeight="1" x14ac:dyDescent="0.25">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5.75" hidden="1" customHeight="1" x14ac:dyDescent="0.25">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5.75" hidden="1" customHeight="1" x14ac:dyDescent="0.25">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5.75" hidden="1" customHeight="1" x14ac:dyDescent="0.25">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5.75" hidden="1" customHeight="1" x14ac:dyDescent="0.25">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5.75" hidden="1" customHeight="1" x14ac:dyDescent="0.25">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5.75" hidden="1" customHeight="1" x14ac:dyDescent="0.2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5.75" hidden="1" customHeight="1" x14ac:dyDescent="0.25">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5.75" hidden="1" customHeight="1" x14ac:dyDescent="0.25">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5.75" hidden="1" customHeight="1" x14ac:dyDescent="0.25">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5.75" hidden="1" customHeight="1" x14ac:dyDescent="0.25">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5.75" hidden="1" customHeight="1" x14ac:dyDescent="0.25">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5.75" hidden="1" customHeight="1" x14ac:dyDescent="0.2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5.75" hidden="1" customHeight="1" x14ac:dyDescent="0.25">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5.75" hidden="1" customHeight="1" x14ac:dyDescent="0.25">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5.75" hidden="1" customHeight="1" x14ac:dyDescent="0.25">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5.75" hidden="1" customHeight="1" x14ac:dyDescent="0.2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5.75" hidden="1" customHeight="1" x14ac:dyDescent="0.25">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5.75" hidden="1" customHeight="1" x14ac:dyDescent="0.25">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5.75" hidden="1" customHeight="1" x14ac:dyDescent="0.25">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5.75" hidden="1" customHeight="1" x14ac:dyDescent="0.25">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5.75" hidden="1" customHeight="1" x14ac:dyDescent="0.25">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5.75" hidden="1" customHeight="1" x14ac:dyDescent="0.25">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5.75" hidden="1" customHeight="1" x14ac:dyDescent="0.25">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5.75" hidden="1" customHeight="1" x14ac:dyDescent="0.25">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5.75" hidden="1" customHeight="1" x14ac:dyDescent="0.25">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5.75" hidden="1" customHeight="1" x14ac:dyDescent="0.2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5.75" hidden="1" customHeight="1" x14ac:dyDescent="0.25">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5.75" hidden="1" customHeight="1" x14ac:dyDescent="0.25">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5.75" hidden="1" customHeight="1" x14ac:dyDescent="0.25">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5.75" hidden="1" customHeight="1" x14ac:dyDescent="0.25">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5.75" hidden="1" customHeight="1" x14ac:dyDescent="0.25">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5.75" hidden="1" customHeight="1" x14ac:dyDescent="0.25">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5.75" hidden="1" customHeight="1" x14ac:dyDescent="0.25">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5.75" hidden="1" customHeight="1" x14ac:dyDescent="0.25">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5.75" hidden="1" customHeight="1" x14ac:dyDescent="0.25">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5.75" hidden="1" customHeight="1" x14ac:dyDescent="0.2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5.75" hidden="1" customHeight="1" x14ac:dyDescent="0.25">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5.75" hidden="1" customHeight="1" x14ac:dyDescent="0.25">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5.75" hidden="1" customHeight="1" x14ac:dyDescent="0.25">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5.75" hidden="1" customHeight="1" x14ac:dyDescent="0.25">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5.75" hidden="1" customHeight="1" x14ac:dyDescent="0.25">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5.75" hidden="1" customHeight="1" x14ac:dyDescent="0.25">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5.75" hidden="1" customHeight="1" x14ac:dyDescent="0.25">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5.75" hidden="1" customHeight="1" x14ac:dyDescent="0.25">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5.75" hidden="1" customHeight="1" x14ac:dyDescent="0.25">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5.75" hidden="1" customHeight="1" x14ac:dyDescent="0.2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5.75" hidden="1" customHeight="1" x14ac:dyDescent="0.25">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5.75" hidden="1" customHeight="1" x14ac:dyDescent="0.25">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5.75" hidden="1" customHeight="1" x14ac:dyDescent="0.25">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5.75" hidden="1" customHeight="1" x14ac:dyDescent="0.25">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5.75" hidden="1" customHeight="1" x14ac:dyDescent="0.25">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5.75" hidden="1" customHeight="1" x14ac:dyDescent="0.25">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5.75" hidden="1" customHeight="1" x14ac:dyDescent="0.25">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5.75" hidden="1" customHeight="1" x14ac:dyDescent="0.25">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5.75" hidden="1" customHeight="1" x14ac:dyDescent="0.25">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5.75" hidden="1" customHeight="1" x14ac:dyDescent="0.2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5.75" hidden="1" customHeight="1" x14ac:dyDescent="0.25">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5.75" hidden="1" customHeight="1" x14ac:dyDescent="0.25">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5.75" hidden="1" customHeight="1" x14ac:dyDescent="0.25">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5.75" hidden="1" customHeight="1" x14ac:dyDescent="0.25">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5.75" hidden="1" customHeight="1" x14ac:dyDescent="0.25">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5.75" hidden="1" customHeight="1" x14ac:dyDescent="0.25">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5.75" hidden="1" customHeight="1" x14ac:dyDescent="0.25">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5.75" hidden="1" customHeight="1" x14ac:dyDescent="0.25">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5.75" hidden="1" customHeight="1" x14ac:dyDescent="0.25">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5.75" hidden="1" customHeight="1" x14ac:dyDescent="0.2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5.75" hidden="1" customHeight="1" x14ac:dyDescent="0.25">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5.75" hidden="1" customHeight="1" x14ac:dyDescent="0.25">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5.75" hidden="1" customHeight="1" x14ac:dyDescent="0.25">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5.75" hidden="1" customHeight="1" x14ac:dyDescent="0.25">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5.75" hidden="1" customHeight="1" x14ac:dyDescent="0.25">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5.75" hidden="1" customHeight="1" x14ac:dyDescent="0.25">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5.75" hidden="1" customHeight="1" x14ac:dyDescent="0.25">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5.75" hidden="1" customHeight="1" x14ac:dyDescent="0.25">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5.75" hidden="1" customHeight="1" x14ac:dyDescent="0.25">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5.75" hidden="1" customHeight="1" x14ac:dyDescent="0.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5.75" hidden="1" customHeight="1" x14ac:dyDescent="0.25">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5.75" hidden="1" customHeight="1" x14ac:dyDescent="0.25">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5.75" hidden="1" customHeight="1" x14ac:dyDescent="0.25">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5.75" hidden="1" customHeight="1" x14ac:dyDescent="0.25">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5.75" hidden="1" customHeight="1" x14ac:dyDescent="0.25">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5.75" hidden="1" customHeight="1" x14ac:dyDescent="0.25">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5.75" hidden="1" customHeight="1" x14ac:dyDescent="0.25">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5.75" hidden="1" customHeight="1" x14ac:dyDescent="0.25">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5.75" hidden="1" customHeight="1" x14ac:dyDescent="0.25">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5.75" hidden="1" customHeight="1" x14ac:dyDescent="0.2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5.75" hidden="1" customHeight="1" x14ac:dyDescent="0.25">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5.75" hidden="1" customHeight="1" x14ac:dyDescent="0.25">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5.75" hidden="1" customHeight="1" x14ac:dyDescent="0.25">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5.75" hidden="1" customHeight="1" x14ac:dyDescent="0.25">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5.75" hidden="1" customHeight="1" x14ac:dyDescent="0.25">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5.75" hidden="1" customHeight="1" x14ac:dyDescent="0.25">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5.75" hidden="1" customHeight="1" x14ac:dyDescent="0.25">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5.75" hidden="1" customHeight="1" x14ac:dyDescent="0.25">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5.75" hidden="1" customHeight="1" x14ac:dyDescent="0.25">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5.75" hidden="1" customHeight="1" x14ac:dyDescent="0.2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5.75" hidden="1" customHeight="1" x14ac:dyDescent="0.25">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5.75" hidden="1" customHeight="1" x14ac:dyDescent="0.25">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5.75" hidden="1" customHeight="1" x14ac:dyDescent="0.25">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5.75" hidden="1" customHeight="1" x14ac:dyDescent="0.25">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5.75" hidden="1" customHeight="1" x14ac:dyDescent="0.25">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5.75" hidden="1" customHeight="1" x14ac:dyDescent="0.25">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5.75" hidden="1" customHeight="1" x14ac:dyDescent="0.25">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5.75" hidden="1" customHeight="1" x14ac:dyDescent="0.25">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5.75" hidden="1" customHeight="1" x14ac:dyDescent="0.25">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5.75" hidden="1" customHeight="1" x14ac:dyDescent="0.2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5.75" hidden="1" customHeight="1" x14ac:dyDescent="0.25">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5.75" hidden="1" customHeight="1" x14ac:dyDescent="0.25">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5.75" hidden="1" customHeight="1" x14ac:dyDescent="0.25">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5.75" hidden="1" customHeight="1" x14ac:dyDescent="0.25">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5.75" hidden="1" customHeight="1" x14ac:dyDescent="0.25">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5.75" hidden="1" customHeight="1" x14ac:dyDescent="0.25">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5.75" hidden="1" customHeight="1" x14ac:dyDescent="0.25">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5.75" hidden="1" customHeight="1" x14ac:dyDescent="0.25">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5.75" hidden="1" customHeight="1" x14ac:dyDescent="0.25">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5.75" hidden="1" customHeight="1" x14ac:dyDescent="0.2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5.75" hidden="1" customHeight="1" x14ac:dyDescent="0.25">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5.75" hidden="1" customHeight="1" x14ac:dyDescent="0.25">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5.75" hidden="1" customHeight="1" x14ac:dyDescent="0.25">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5.75" hidden="1" customHeight="1" x14ac:dyDescent="0.25">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5.75" hidden="1" customHeight="1" x14ac:dyDescent="0.25">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5.75" hidden="1" customHeight="1" x14ac:dyDescent="0.25">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5.75" hidden="1" customHeight="1" x14ac:dyDescent="0.25">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5.75" hidden="1" customHeight="1" x14ac:dyDescent="0.25">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5.75" hidden="1" customHeight="1" x14ac:dyDescent="0.25">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5.75" hidden="1" customHeight="1" x14ac:dyDescent="0.2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5.75" hidden="1" customHeight="1" x14ac:dyDescent="0.25">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5.75" hidden="1" customHeight="1" x14ac:dyDescent="0.25">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5.75" hidden="1" customHeight="1" x14ac:dyDescent="0.25">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5.75" hidden="1" customHeight="1" x14ac:dyDescent="0.25">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5.75" hidden="1" customHeight="1" x14ac:dyDescent="0.25">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5.75" hidden="1" customHeight="1" x14ac:dyDescent="0.25">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5.75" hidden="1" customHeight="1" x14ac:dyDescent="0.25">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5.75" hidden="1" customHeight="1" x14ac:dyDescent="0.25">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5.75" hidden="1" customHeight="1" x14ac:dyDescent="0.25">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5.75" hidden="1" customHeight="1" x14ac:dyDescent="0.2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5.75" hidden="1" customHeight="1" x14ac:dyDescent="0.25">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5.75" hidden="1" customHeight="1" x14ac:dyDescent="0.25">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5.75" hidden="1" customHeight="1" x14ac:dyDescent="0.25">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5.75" hidden="1" customHeight="1" x14ac:dyDescent="0.25">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5.75" hidden="1" customHeight="1" x14ac:dyDescent="0.25">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5.75" hidden="1" customHeight="1" x14ac:dyDescent="0.25">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5.75" hidden="1" customHeight="1" x14ac:dyDescent="0.25">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5.75" hidden="1" customHeight="1" x14ac:dyDescent="0.25">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5.75" hidden="1" customHeight="1" x14ac:dyDescent="0.25">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5.75" hidden="1" customHeight="1" x14ac:dyDescent="0.2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5.75" hidden="1" customHeight="1" x14ac:dyDescent="0.25">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5.75" hidden="1" customHeight="1" x14ac:dyDescent="0.25">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5.75" hidden="1" customHeight="1" x14ac:dyDescent="0.25">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5.75" hidden="1" customHeight="1" x14ac:dyDescent="0.25">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5.75" hidden="1" customHeight="1" x14ac:dyDescent="0.25">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5.75" hidden="1" customHeight="1" x14ac:dyDescent="0.25">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5.75" hidden="1" customHeight="1" x14ac:dyDescent="0.25">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5.75" hidden="1" customHeight="1" x14ac:dyDescent="0.25">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5.75" hidden="1" customHeight="1" x14ac:dyDescent="0.25">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5.75" hidden="1" customHeight="1" x14ac:dyDescent="0.2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5.75" hidden="1" customHeight="1" x14ac:dyDescent="0.25">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5.75" hidden="1" customHeight="1" x14ac:dyDescent="0.25">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5.75" hidden="1" customHeight="1" x14ac:dyDescent="0.25">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5.75" hidden="1" customHeight="1" x14ac:dyDescent="0.25">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5.75" hidden="1" customHeight="1" x14ac:dyDescent="0.25">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5.75" hidden="1" customHeight="1" x14ac:dyDescent="0.25">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5.75" hidden="1" customHeight="1" x14ac:dyDescent="0.25">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5.75" hidden="1" customHeight="1" x14ac:dyDescent="0.25">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5.75" hidden="1" customHeight="1" x14ac:dyDescent="0.25">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5.75" hidden="1" customHeight="1" x14ac:dyDescent="0.2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5.75" hidden="1" customHeight="1" x14ac:dyDescent="0.25">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5.75" hidden="1" customHeight="1" x14ac:dyDescent="0.25">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5.75" hidden="1" customHeight="1" x14ac:dyDescent="0.25">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5.75" hidden="1" customHeight="1" x14ac:dyDescent="0.25">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5.75" hidden="1" customHeight="1" x14ac:dyDescent="0.25">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5.75" hidden="1" customHeight="1" x14ac:dyDescent="0.25">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5.75" hidden="1" customHeight="1" x14ac:dyDescent="0.25">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5.75" hidden="1" customHeight="1" x14ac:dyDescent="0.25">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5.75" hidden="1" customHeight="1" x14ac:dyDescent="0.25">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5.75" hidden="1" customHeight="1" x14ac:dyDescent="0.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5.75" hidden="1" customHeight="1" x14ac:dyDescent="0.25">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5.75" hidden="1" customHeight="1" x14ac:dyDescent="0.25">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5.75" hidden="1" customHeight="1" x14ac:dyDescent="0.25">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5.75" hidden="1" customHeight="1" x14ac:dyDescent="0.25">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5.75" hidden="1" customHeight="1" x14ac:dyDescent="0.25">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5.75" hidden="1" customHeight="1" x14ac:dyDescent="0.25">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5.75" hidden="1" customHeight="1" x14ac:dyDescent="0.25">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5.75" hidden="1" customHeight="1" x14ac:dyDescent="0.25">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5.75" hidden="1" customHeight="1" x14ac:dyDescent="0.25">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5.75" hidden="1" customHeight="1" x14ac:dyDescent="0.2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5.75" hidden="1" customHeight="1" x14ac:dyDescent="0.25">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5.75" hidden="1" customHeight="1" x14ac:dyDescent="0.25">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5.75" hidden="1" customHeight="1" x14ac:dyDescent="0.25">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5.75" hidden="1" customHeight="1" x14ac:dyDescent="0.25">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5.75" hidden="1" customHeight="1" x14ac:dyDescent="0.25">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5.75" hidden="1" customHeight="1" x14ac:dyDescent="0.25">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5.75" hidden="1" customHeight="1" x14ac:dyDescent="0.25">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5.75" hidden="1" customHeight="1" x14ac:dyDescent="0.25">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5.75" hidden="1" customHeight="1" x14ac:dyDescent="0.25">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5.75" hidden="1" customHeight="1" x14ac:dyDescent="0.2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5.75" hidden="1" customHeight="1" x14ac:dyDescent="0.25">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5.75" hidden="1" customHeight="1" x14ac:dyDescent="0.25">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5.75" hidden="1" customHeight="1" x14ac:dyDescent="0.25">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5.75" hidden="1" customHeight="1" x14ac:dyDescent="0.25">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5.75" hidden="1" customHeight="1" x14ac:dyDescent="0.25">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5.75" hidden="1" customHeight="1" x14ac:dyDescent="0.25">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5.75" hidden="1" customHeight="1" x14ac:dyDescent="0.25">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5.75" hidden="1" customHeight="1" x14ac:dyDescent="0.2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5.75" hidden="1" customHeight="1" x14ac:dyDescent="0.25">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5.75" hidden="1" customHeight="1" x14ac:dyDescent="0.2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5.75" hidden="1" customHeight="1" x14ac:dyDescent="0.2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5.75" hidden="1" customHeight="1" x14ac:dyDescent="0.25">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5.75" hidden="1" customHeight="1" x14ac:dyDescent="0.25">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5.75" hidden="1" customHeight="1" x14ac:dyDescent="0.2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5.75" hidden="1" customHeight="1" x14ac:dyDescent="0.25">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5.75" hidden="1" customHeight="1" x14ac:dyDescent="0.25">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5.75" hidden="1" customHeight="1" x14ac:dyDescent="0.25">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5.75" hidden="1" customHeight="1" x14ac:dyDescent="0.2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5.75" hidden="1" customHeight="1" x14ac:dyDescent="0.2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5.75" hidden="1" customHeight="1" x14ac:dyDescent="0.2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5.75" hidden="1" customHeight="1" x14ac:dyDescent="0.25">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5.75" hidden="1" customHeight="1" x14ac:dyDescent="0.25">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5.75" hidden="1" customHeight="1" x14ac:dyDescent="0.25">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5.75" hidden="1" customHeight="1" x14ac:dyDescent="0.25">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5.75" hidden="1" customHeight="1" x14ac:dyDescent="0.25">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5.75" hidden="1" customHeight="1" x14ac:dyDescent="0.25">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5.75" hidden="1" customHeight="1" x14ac:dyDescent="0.25">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5.75" hidden="1" customHeight="1" x14ac:dyDescent="0.25">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5.75" hidden="1" customHeight="1" x14ac:dyDescent="0.25">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5.75" hidden="1" customHeight="1" x14ac:dyDescent="0.2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5.75" hidden="1" customHeight="1" x14ac:dyDescent="0.25">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5.75" hidden="1" customHeight="1" x14ac:dyDescent="0.25">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5.75" hidden="1" customHeight="1" x14ac:dyDescent="0.25">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5.75" hidden="1" customHeight="1" x14ac:dyDescent="0.25">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5.75" hidden="1" customHeight="1" x14ac:dyDescent="0.25">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5.75" hidden="1" customHeight="1" x14ac:dyDescent="0.25">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5.75" hidden="1" customHeight="1" x14ac:dyDescent="0.25">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5.75" hidden="1" customHeight="1" x14ac:dyDescent="0.25">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5.75" hidden="1" customHeight="1" x14ac:dyDescent="0.25">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5.75" hidden="1" customHeight="1" x14ac:dyDescent="0.2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5.75" hidden="1" customHeight="1" x14ac:dyDescent="0.25">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5.75" hidden="1" customHeight="1" x14ac:dyDescent="0.25">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5.75" hidden="1" customHeight="1" x14ac:dyDescent="0.25">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5.75" hidden="1" customHeight="1" x14ac:dyDescent="0.25">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5.75" hidden="1" customHeight="1" x14ac:dyDescent="0.25">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5.75" hidden="1" customHeight="1" x14ac:dyDescent="0.25">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5.75" hidden="1" customHeight="1" x14ac:dyDescent="0.25">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5.75" hidden="1" customHeight="1" x14ac:dyDescent="0.25">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5.75" hidden="1" customHeight="1" x14ac:dyDescent="0.25">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5.75" hidden="1" customHeight="1" x14ac:dyDescent="0.2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5.75" hidden="1" customHeight="1" x14ac:dyDescent="0.25">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5.75" hidden="1" customHeight="1" x14ac:dyDescent="0.25">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5.75" hidden="1" customHeight="1" x14ac:dyDescent="0.25">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5.75" hidden="1" customHeight="1" x14ac:dyDescent="0.25">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5.75" hidden="1" customHeight="1" x14ac:dyDescent="0.25">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5.75" hidden="1" customHeight="1" x14ac:dyDescent="0.25">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5.75" hidden="1" customHeight="1" x14ac:dyDescent="0.25">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5.75" hidden="1" customHeight="1" x14ac:dyDescent="0.25">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5.75" hidden="1" customHeight="1" x14ac:dyDescent="0.25">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5.75" hidden="1" customHeight="1" x14ac:dyDescent="0.2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5.75" hidden="1" customHeight="1" x14ac:dyDescent="0.25">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5.75" hidden="1" customHeight="1" x14ac:dyDescent="0.25">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5.75" hidden="1" customHeight="1" x14ac:dyDescent="0.25">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5.75" hidden="1" customHeight="1" x14ac:dyDescent="0.25">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5.75" hidden="1" customHeight="1" x14ac:dyDescent="0.25">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5.75" hidden="1" customHeight="1" x14ac:dyDescent="0.25">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5.75" hidden="1" customHeight="1" x14ac:dyDescent="0.25">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5.75" hidden="1" customHeight="1" x14ac:dyDescent="0.25">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5.75" hidden="1" customHeight="1" x14ac:dyDescent="0.25">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5.75" hidden="1" customHeight="1" x14ac:dyDescent="0.2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5.75" hidden="1" customHeight="1" x14ac:dyDescent="0.25">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5.75" hidden="1" customHeight="1" x14ac:dyDescent="0.25">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5.75" hidden="1" customHeight="1" x14ac:dyDescent="0.25">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5.75" hidden="1" customHeight="1" x14ac:dyDescent="0.25">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5.75" hidden="1" customHeight="1" x14ac:dyDescent="0.25">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5.75" hidden="1" customHeight="1" x14ac:dyDescent="0.25">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5.75" hidden="1" customHeight="1" x14ac:dyDescent="0.25">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5.75" hidden="1" customHeight="1" x14ac:dyDescent="0.25">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5.75" hidden="1" customHeight="1" x14ac:dyDescent="0.25">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5.75" hidden="1" customHeight="1" x14ac:dyDescent="0.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5.75" hidden="1" customHeight="1" x14ac:dyDescent="0.25">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5.75" hidden="1" customHeight="1" x14ac:dyDescent="0.25">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5.75" hidden="1" customHeight="1" x14ac:dyDescent="0.25">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5.75" hidden="1" customHeight="1" x14ac:dyDescent="0.25">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5.75" hidden="1" customHeight="1" x14ac:dyDescent="0.25">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5.75" hidden="1" customHeight="1" x14ac:dyDescent="0.25">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5.75" hidden="1" customHeight="1" x14ac:dyDescent="0.25">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5.75" hidden="1" customHeight="1" x14ac:dyDescent="0.25">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5.75" hidden="1" customHeight="1" x14ac:dyDescent="0.25">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5.75" hidden="1" customHeight="1" x14ac:dyDescent="0.2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5.75" hidden="1" customHeight="1" x14ac:dyDescent="0.25">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5.75" hidden="1" customHeight="1" x14ac:dyDescent="0.25">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5.75" hidden="1" customHeight="1" x14ac:dyDescent="0.25">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5.75" hidden="1" customHeight="1" x14ac:dyDescent="0.25">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5.75" hidden="1" customHeight="1" x14ac:dyDescent="0.25">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5.75" hidden="1" customHeight="1" x14ac:dyDescent="0.25">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5.75" hidden="1" customHeight="1" x14ac:dyDescent="0.25">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5.75" hidden="1" customHeight="1" x14ac:dyDescent="0.25">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5.75" hidden="1" customHeight="1" x14ac:dyDescent="0.25">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5.75" hidden="1" customHeight="1" x14ac:dyDescent="0.2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5.75" hidden="1" customHeight="1" x14ac:dyDescent="0.25">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5.75" hidden="1" customHeight="1" x14ac:dyDescent="0.25">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5.75" hidden="1" customHeight="1" x14ac:dyDescent="0.25">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5.75" hidden="1" customHeight="1" x14ac:dyDescent="0.25">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5.75" hidden="1" customHeight="1" x14ac:dyDescent="0.25">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5.75" hidden="1" customHeight="1" x14ac:dyDescent="0.25">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5.75" hidden="1" customHeight="1" x14ac:dyDescent="0.25">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5.75" hidden="1" customHeight="1" x14ac:dyDescent="0.25">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5.75" hidden="1" customHeight="1" x14ac:dyDescent="0.2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5.75" hidden="1" customHeight="1" x14ac:dyDescent="0.2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5.75" hidden="1" customHeight="1" x14ac:dyDescent="0.25">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5.75" hidden="1" customHeight="1" x14ac:dyDescent="0.2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5.75" hidden="1" customHeight="1" x14ac:dyDescent="0.25">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5.75" hidden="1" customHeight="1" x14ac:dyDescent="0.25">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5.75" hidden="1" customHeight="1" x14ac:dyDescent="0.25">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5.75" hidden="1" customHeight="1" x14ac:dyDescent="0.25">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5.75" hidden="1" customHeight="1" x14ac:dyDescent="0.25">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5.75" hidden="1" customHeight="1" x14ac:dyDescent="0.25">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5.75" hidden="1" customHeight="1" x14ac:dyDescent="0.25">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5.75" hidden="1" customHeight="1" x14ac:dyDescent="0.2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5.75" hidden="1" customHeight="1" x14ac:dyDescent="0.25">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5.75" hidden="1" customHeight="1" x14ac:dyDescent="0.25">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5.75" hidden="1" customHeight="1" x14ac:dyDescent="0.25">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5.75" hidden="1" customHeight="1" x14ac:dyDescent="0.25">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5.75" hidden="1" customHeight="1" x14ac:dyDescent="0.25">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5.75" hidden="1" customHeight="1" x14ac:dyDescent="0.25">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5.75" hidden="1" customHeight="1" x14ac:dyDescent="0.25">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5.75" hidden="1" customHeight="1" x14ac:dyDescent="0.25">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5.75" hidden="1" customHeight="1" x14ac:dyDescent="0.25">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5.75" hidden="1" customHeight="1" x14ac:dyDescent="0.2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5.75" hidden="1" customHeight="1" x14ac:dyDescent="0.25">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5.75" hidden="1" customHeight="1" x14ac:dyDescent="0.25">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5.75" hidden="1" customHeight="1" x14ac:dyDescent="0.25">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5.75" hidden="1" customHeight="1" x14ac:dyDescent="0.25">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5.75" hidden="1" customHeight="1" x14ac:dyDescent="0.25">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5.75" hidden="1" customHeight="1" x14ac:dyDescent="0.25">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5.75" hidden="1" customHeight="1" x14ac:dyDescent="0.25">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5.75" hidden="1" customHeight="1" x14ac:dyDescent="0.25">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5.75" hidden="1" customHeight="1" x14ac:dyDescent="0.25">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5.75" hidden="1" customHeight="1" x14ac:dyDescent="0.2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5.75" hidden="1" customHeight="1" x14ac:dyDescent="0.25">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5.75" hidden="1" customHeight="1" x14ac:dyDescent="0.25">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5.75" hidden="1" customHeight="1" x14ac:dyDescent="0.25">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5.75" hidden="1" customHeight="1" x14ac:dyDescent="0.25">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5.75" hidden="1" customHeight="1" x14ac:dyDescent="0.25">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5.75" hidden="1" customHeight="1" x14ac:dyDescent="0.25">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5.75" hidden="1" customHeight="1" x14ac:dyDescent="0.25">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5.75" hidden="1" customHeight="1" x14ac:dyDescent="0.25">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5.75" hidden="1" customHeight="1" x14ac:dyDescent="0.25">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5.75" hidden="1" customHeight="1" x14ac:dyDescent="0.2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5.75" hidden="1" customHeight="1" x14ac:dyDescent="0.25">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5.75" hidden="1" customHeight="1" x14ac:dyDescent="0.25">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5.75" hidden="1" customHeight="1" x14ac:dyDescent="0.25">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5.75" hidden="1" customHeight="1" x14ac:dyDescent="0.25">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5.75" hidden="1" customHeight="1" x14ac:dyDescent="0.25">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5.75" hidden="1" customHeight="1" x14ac:dyDescent="0.25">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5.75" hidden="1" customHeight="1" x14ac:dyDescent="0.25">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5.75" hidden="1" customHeight="1" x14ac:dyDescent="0.25">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5.75" hidden="1" customHeight="1" x14ac:dyDescent="0.25">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5.75" hidden="1" customHeight="1" x14ac:dyDescent="0.2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5.75" hidden="1" customHeight="1" x14ac:dyDescent="0.25">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5.75" hidden="1" customHeight="1" x14ac:dyDescent="0.25">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5.75" hidden="1" customHeight="1" x14ac:dyDescent="0.25">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5.75" hidden="1" customHeight="1" x14ac:dyDescent="0.25">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5.75" hidden="1" customHeight="1" x14ac:dyDescent="0.25">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5.75" hidden="1" customHeight="1" x14ac:dyDescent="0.25">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5.75" hidden="1" customHeight="1" x14ac:dyDescent="0.25">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5.75" hidden="1" customHeight="1" x14ac:dyDescent="0.25">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5.75" hidden="1" customHeight="1" x14ac:dyDescent="0.25">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5.75" hidden="1" customHeight="1" x14ac:dyDescent="0.2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5.75" hidden="1" customHeight="1" x14ac:dyDescent="0.25">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5.75" hidden="1" customHeight="1" x14ac:dyDescent="0.25">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5.75" hidden="1" customHeight="1" x14ac:dyDescent="0.25">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5.75" hidden="1" customHeight="1" x14ac:dyDescent="0.25">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5.75" hidden="1" customHeight="1" x14ac:dyDescent="0.25">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5.75" hidden="1" customHeight="1" x14ac:dyDescent="0.25">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5.75" hidden="1" customHeight="1" x14ac:dyDescent="0.25">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5.75" hidden="1" customHeight="1" x14ac:dyDescent="0.25">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5.75" hidden="1" customHeight="1" x14ac:dyDescent="0.25">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5.75" hidden="1" customHeight="1" x14ac:dyDescent="0.2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5.75" hidden="1" customHeight="1" x14ac:dyDescent="0.25">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5.75" hidden="1" customHeight="1" x14ac:dyDescent="0.25">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5.75" hidden="1" customHeight="1" x14ac:dyDescent="0.25">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5.75" hidden="1" customHeight="1" x14ac:dyDescent="0.25">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5.75" hidden="1" customHeight="1" x14ac:dyDescent="0.25">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5.75" hidden="1" customHeight="1" x14ac:dyDescent="0.25">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5.75" hidden="1" customHeight="1" x14ac:dyDescent="0.25">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5.75" hidden="1" customHeight="1" x14ac:dyDescent="0.25">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5.75" hidden="1" customHeight="1" x14ac:dyDescent="0.25">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5.75" hidden="1" customHeight="1" x14ac:dyDescent="0.2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5.75" hidden="1" customHeight="1" x14ac:dyDescent="0.25">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5.75" hidden="1" customHeight="1" x14ac:dyDescent="0.25">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5.75" hidden="1" customHeight="1" x14ac:dyDescent="0.25">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5.75" hidden="1" customHeight="1" x14ac:dyDescent="0.25">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5.75" hidden="1" customHeight="1" x14ac:dyDescent="0.25">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5.75" hidden="1" customHeight="1" x14ac:dyDescent="0.25">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5.75" hidden="1" customHeight="1" x14ac:dyDescent="0.25">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5.75" hidden="1" customHeight="1" x14ac:dyDescent="0.25">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5.75" hidden="1" customHeight="1" x14ac:dyDescent="0.25">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5.75" hidden="1" customHeight="1" x14ac:dyDescent="0.25">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5.75" hidden="1" customHeight="1" x14ac:dyDescent="0.25">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5.75" hidden="1" customHeight="1" x14ac:dyDescent="0.25">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5.75" hidden="1" customHeight="1" x14ac:dyDescent="0.25">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5.75" hidden="1" customHeight="1" x14ac:dyDescent="0.25">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5.75" hidden="1" customHeight="1" x14ac:dyDescent="0.25">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5.75" hidden="1" customHeight="1" x14ac:dyDescent="0.25">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5.75" hidden="1" customHeight="1" x14ac:dyDescent="0.25">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5.75" hidden="1" customHeight="1" x14ac:dyDescent="0.25">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5.75" hidden="1" customHeight="1" x14ac:dyDescent="0.25">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5.75" hidden="1" customHeight="1" x14ac:dyDescent="0.25">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5.75" hidden="1" customHeight="1" x14ac:dyDescent="0.25">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5.75" hidden="1" customHeight="1" x14ac:dyDescent="0.25">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5.75" hidden="1" customHeight="1" x14ac:dyDescent="0.25">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5.75" hidden="1" customHeight="1" x14ac:dyDescent="0.25">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5.75" hidden="1" customHeight="1" x14ac:dyDescent="0.25">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5.75" hidden="1" customHeight="1" x14ac:dyDescent="0.25">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5.75" hidden="1" customHeight="1" x14ac:dyDescent="0.25">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5.75" hidden="1" customHeight="1" x14ac:dyDescent="0.25">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5.75" hidden="1" customHeight="1" x14ac:dyDescent="0.25">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5.75" hidden="1" customHeight="1" x14ac:dyDescent="0.25">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5.75" hidden="1" customHeight="1" x14ac:dyDescent="0.25">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5.75" hidden="1" customHeight="1" x14ac:dyDescent="0.25">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5.75" hidden="1" customHeight="1" x14ac:dyDescent="0.25">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5.75" hidden="1" customHeight="1" x14ac:dyDescent="0.25">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5.75" hidden="1" customHeight="1" x14ac:dyDescent="0.25">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5.75" hidden="1" customHeight="1" x14ac:dyDescent="0.25">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5.75" hidden="1" customHeight="1" x14ac:dyDescent="0.25">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5.75" hidden="1" customHeight="1" x14ac:dyDescent="0.25">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5.75" hidden="1" customHeight="1" x14ac:dyDescent="0.25">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5.75" hidden="1" customHeight="1" x14ac:dyDescent="0.25">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5.75" hidden="1" customHeight="1" x14ac:dyDescent="0.25">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5.75" hidden="1" customHeight="1" x14ac:dyDescent="0.25">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5.75" hidden="1" customHeight="1" x14ac:dyDescent="0.25">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5.75" hidden="1" customHeight="1" x14ac:dyDescent="0.25">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5.75" hidden="1" customHeight="1" x14ac:dyDescent="0.25">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5.75" hidden="1" customHeight="1" x14ac:dyDescent="0.25">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5.75" hidden="1" customHeight="1" x14ac:dyDescent="0.25">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5.75" hidden="1" customHeight="1" x14ac:dyDescent="0.25">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5.75" hidden="1" customHeight="1" x14ac:dyDescent="0.25">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5.75" hidden="1" customHeight="1" x14ac:dyDescent="0.25">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5.75" hidden="1" customHeight="1" x14ac:dyDescent="0.25">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5.75" hidden="1" customHeight="1" x14ac:dyDescent="0.25">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5.75" hidden="1" customHeight="1" x14ac:dyDescent="0.25">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5.75" hidden="1" customHeight="1" x14ac:dyDescent="0.25">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5.75" hidden="1" customHeight="1" x14ac:dyDescent="0.25">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5.75" hidden="1" customHeight="1" x14ac:dyDescent="0.25">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5.75" hidden="1" customHeight="1" x14ac:dyDescent="0.25">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5.75" hidden="1" customHeight="1" x14ac:dyDescent="0.25">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5.75" hidden="1" customHeight="1" x14ac:dyDescent="0.25">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5.75" hidden="1" customHeight="1" x14ac:dyDescent="0.25">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5.75" hidden="1" customHeight="1" x14ac:dyDescent="0.25">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5.75" hidden="1" customHeight="1" x14ac:dyDescent="0.25">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5.75" hidden="1" customHeight="1" x14ac:dyDescent="0.25">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5.75" hidden="1" customHeight="1" x14ac:dyDescent="0.25">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5.75" hidden="1" customHeight="1" x14ac:dyDescent="0.25">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sheetProtection algorithmName="SHA-512" hashValue="KFOecBPSnF/NGTlluHJyQpzZ+VLVj72YpdxOdjthPEXYgCuykrThbT/+BQHgwG378TAfGBP/9oWp7059MTxBEw==" saltValue="0XqhATenQVJ0SGVsPFbA8Q=="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C1"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7.5703125" customWidth="1"/>
    <col min="5" max="5" width="18.28515625" customWidth="1"/>
    <col min="6" max="6" width="15.140625" customWidth="1"/>
    <col min="7" max="7" width="14.42578125" customWidth="1"/>
    <col min="8" max="8" width="36.8554687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5"/>
      <c r="L1" s="35"/>
      <c r="M1" s="35"/>
      <c r="N1" s="35"/>
      <c r="O1" s="35"/>
      <c r="P1" s="35"/>
      <c r="Q1" s="35"/>
      <c r="R1" s="35"/>
      <c r="S1" s="35"/>
      <c r="T1" s="35"/>
      <c r="U1" s="35"/>
      <c r="V1" s="35"/>
      <c r="W1" s="35"/>
      <c r="X1" s="35"/>
      <c r="Y1" s="35"/>
      <c r="Z1" s="35"/>
    </row>
    <row r="2" spans="1:26" ht="16.5" customHeight="1" x14ac:dyDescent="0.25">
      <c r="A2" s="9"/>
      <c r="B2" s="9"/>
      <c r="C2" s="9"/>
      <c r="D2" s="9"/>
      <c r="E2" s="9"/>
      <c r="F2" s="9"/>
      <c r="G2" s="9"/>
      <c r="H2" s="389" t="s">
        <v>0</v>
      </c>
      <c r="I2" s="390" t="s">
        <v>1</v>
      </c>
      <c r="J2" s="9"/>
      <c r="K2" s="35"/>
      <c r="L2" s="35"/>
      <c r="M2" s="35"/>
      <c r="N2" s="35"/>
      <c r="O2" s="35"/>
      <c r="P2" s="35"/>
      <c r="Q2" s="35"/>
      <c r="R2" s="35"/>
      <c r="S2" s="35"/>
      <c r="T2" s="35"/>
      <c r="U2" s="35"/>
      <c r="V2" s="35"/>
      <c r="W2" s="35"/>
      <c r="X2" s="35"/>
      <c r="Y2" s="35"/>
      <c r="Z2" s="35"/>
    </row>
    <row r="3" spans="1:26" ht="16.5" customHeight="1" x14ac:dyDescent="0.25">
      <c r="A3" s="9"/>
      <c r="B3" s="36"/>
      <c r="C3" s="36"/>
      <c r="D3" s="36"/>
      <c r="E3" s="36"/>
      <c r="F3" s="36"/>
      <c r="G3" s="9"/>
      <c r="H3" s="391" t="s">
        <v>2</v>
      </c>
      <c r="I3" s="392">
        <v>10</v>
      </c>
      <c r="J3" s="9"/>
      <c r="K3" s="35"/>
      <c r="L3" s="35"/>
      <c r="M3" s="35"/>
      <c r="N3" s="35"/>
      <c r="O3" s="35"/>
      <c r="P3" s="35"/>
      <c r="Q3" s="35"/>
      <c r="R3" s="35"/>
      <c r="S3" s="35"/>
      <c r="T3" s="35"/>
      <c r="U3" s="35"/>
      <c r="V3" s="35"/>
      <c r="W3" s="35"/>
      <c r="X3" s="35"/>
      <c r="Y3" s="35"/>
      <c r="Z3" s="35"/>
    </row>
    <row r="4" spans="1:26" ht="16.5" customHeight="1" x14ac:dyDescent="0.25">
      <c r="A4" s="9"/>
      <c r="B4" s="36"/>
      <c r="C4" s="36"/>
      <c r="D4" s="36"/>
      <c r="E4" s="36"/>
      <c r="F4" s="36"/>
      <c r="G4" s="9"/>
      <c r="H4" s="389" t="s">
        <v>3</v>
      </c>
      <c r="I4" s="393">
        <v>45848</v>
      </c>
      <c r="J4" s="9"/>
      <c r="K4" s="35"/>
      <c r="L4" s="35"/>
      <c r="M4" s="35"/>
      <c r="N4" s="35"/>
      <c r="O4" s="35"/>
      <c r="P4" s="35"/>
      <c r="Q4" s="35"/>
      <c r="R4" s="35"/>
      <c r="S4" s="35"/>
      <c r="T4" s="35"/>
      <c r="U4" s="35"/>
      <c r="V4" s="35"/>
      <c r="W4" s="35"/>
      <c r="X4" s="35"/>
      <c r="Y4" s="35"/>
      <c r="Z4" s="35"/>
    </row>
    <row r="5" spans="1:26" ht="16.5" customHeight="1" x14ac:dyDescent="0.25">
      <c r="A5" s="9"/>
      <c r="B5" s="36"/>
      <c r="C5" s="36"/>
      <c r="D5" s="36"/>
      <c r="E5" s="36"/>
      <c r="F5" s="36"/>
      <c r="G5" s="9"/>
      <c r="H5" s="389" t="s">
        <v>4</v>
      </c>
      <c r="I5" s="390" t="s">
        <v>1241</v>
      </c>
      <c r="J5" s="9"/>
      <c r="K5" s="35"/>
      <c r="L5" s="35"/>
      <c r="M5" s="35"/>
      <c r="N5" s="35"/>
      <c r="O5" s="35"/>
      <c r="P5" s="35"/>
      <c r="Q5" s="35"/>
      <c r="R5" s="35"/>
      <c r="S5" s="35"/>
      <c r="T5" s="35"/>
      <c r="U5" s="35"/>
      <c r="V5" s="35"/>
      <c r="W5" s="35"/>
      <c r="X5" s="35"/>
      <c r="Y5" s="35"/>
      <c r="Z5" s="35"/>
    </row>
    <row r="6" spans="1:26" ht="16.5" customHeight="1" x14ac:dyDescent="0.25">
      <c r="A6" s="9"/>
      <c r="B6" s="9"/>
      <c r="C6" s="9"/>
      <c r="D6" s="9"/>
      <c r="E6" s="9"/>
      <c r="F6" s="9"/>
      <c r="G6" s="9"/>
      <c r="H6" s="9"/>
      <c r="I6" s="9"/>
      <c r="J6" s="9"/>
      <c r="K6" s="35"/>
      <c r="L6" s="35"/>
      <c r="M6" s="35"/>
      <c r="N6" s="35"/>
      <c r="O6" s="35"/>
      <c r="P6" s="35"/>
      <c r="Q6" s="35"/>
      <c r="R6" s="35"/>
      <c r="S6" s="35"/>
      <c r="T6" s="35"/>
      <c r="U6" s="35"/>
      <c r="V6" s="35"/>
      <c r="W6" s="35"/>
      <c r="X6" s="35"/>
      <c r="Y6" s="35"/>
      <c r="Z6" s="35"/>
    </row>
    <row r="7" spans="1:26" ht="31.5" customHeight="1" x14ac:dyDescent="0.25">
      <c r="A7" s="9"/>
      <c r="B7" s="37"/>
      <c r="C7" s="37"/>
      <c r="D7" s="37"/>
      <c r="E7" s="37"/>
      <c r="F7" s="37"/>
      <c r="G7" s="37"/>
      <c r="H7" s="37"/>
      <c r="I7" s="37"/>
      <c r="J7" s="9"/>
      <c r="K7" s="161"/>
      <c r="L7" s="35"/>
      <c r="M7" s="35"/>
      <c r="N7" s="35"/>
      <c r="O7" s="35"/>
      <c r="P7" s="35"/>
      <c r="Q7" s="35"/>
      <c r="R7" s="35"/>
      <c r="S7" s="35"/>
      <c r="T7" s="35"/>
      <c r="U7" s="35"/>
      <c r="V7" s="35"/>
      <c r="W7" s="35"/>
      <c r="X7" s="35"/>
      <c r="Y7" s="35"/>
      <c r="Z7" s="35"/>
    </row>
    <row r="8" spans="1:26" ht="16.5" customHeight="1"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501" t="s">
        <v>11</v>
      </c>
      <c r="C9" s="450"/>
      <c r="D9" s="502" t="str">
        <f>'PDI-01'!E13</f>
        <v>Bienestar Institucional, calidad de vida e inclusión en contextos universitarios</v>
      </c>
      <c r="E9" s="415"/>
      <c r="F9" s="415"/>
      <c r="G9" s="415"/>
      <c r="H9" s="416"/>
      <c r="I9" s="146"/>
      <c r="J9" s="146"/>
      <c r="K9" s="146"/>
      <c r="L9" s="146"/>
      <c r="M9" s="146"/>
      <c r="N9" s="146"/>
      <c r="O9" s="146"/>
      <c r="P9" s="146"/>
      <c r="Q9" s="146"/>
      <c r="R9" s="146"/>
      <c r="S9" s="146"/>
      <c r="T9" s="146"/>
      <c r="U9" s="146"/>
      <c r="V9" s="146"/>
      <c r="W9" s="146"/>
      <c r="X9" s="146"/>
      <c r="Y9" s="146"/>
      <c r="Z9" s="146"/>
    </row>
    <row r="10" spans="1:26" ht="6.75" customHeight="1" x14ac:dyDescent="0.25">
      <c r="A10" s="146"/>
      <c r="B10" s="147"/>
      <c r="C10" s="52"/>
      <c r="D10" s="52"/>
      <c r="E10" s="52"/>
      <c r="F10" s="52"/>
      <c r="G10" s="52"/>
      <c r="H10" s="52"/>
      <c r="I10" s="146"/>
      <c r="J10" s="146"/>
      <c r="K10" s="146"/>
      <c r="L10" s="146"/>
      <c r="M10" s="146"/>
      <c r="N10" s="146"/>
      <c r="O10" s="146"/>
      <c r="P10" s="146"/>
      <c r="Q10" s="146"/>
      <c r="R10" s="146"/>
      <c r="S10" s="146"/>
      <c r="T10" s="146"/>
      <c r="U10" s="146"/>
      <c r="V10" s="146"/>
      <c r="W10" s="146"/>
      <c r="X10" s="146"/>
      <c r="Y10" s="146"/>
      <c r="Z10" s="146"/>
    </row>
    <row r="11" spans="1:26" ht="30.75" customHeight="1" x14ac:dyDescent="0.25">
      <c r="A11" s="146"/>
      <c r="B11" s="501" t="s">
        <v>15</v>
      </c>
      <c r="C11" s="450"/>
      <c r="D11" s="502" t="str">
        <f>'PDI-01'!E15</f>
        <v>Formación Vivencial</v>
      </c>
      <c r="E11" s="415"/>
      <c r="F11" s="415"/>
      <c r="G11" s="415"/>
      <c r="H11" s="416"/>
      <c r="I11" s="146"/>
      <c r="J11" s="146"/>
      <c r="K11" s="146"/>
      <c r="L11" s="146"/>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0.75" customHeight="1" x14ac:dyDescent="0.25">
      <c r="A13" s="146"/>
      <c r="B13" s="501" t="s">
        <v>8</v>
      </c>
      <c r="C13" s="450"/>
      <c r="D13" s="502" t="str">
        <f>'PDI-01'!E11</f>
        <v xml:space="preserve">Cultura, desarrollo humano y deporte universitario como estilo de vida UTP (PDI2028 – BCV - 44)      </v>
      </c>
      <c r="E13" s="415"/>
      <c r="F13" s="415"/>
      <c r="G13" s="415"/>
      <c r="H13" s="416"/>
      <c r="I13" s="146"/>
      <c r="J13" s="146"/>
      <c r="K13" s="146"/>
      <c r="L13" s="146"/>
      <c r="M13" s="146"/>
      <c r="N13" s="146"/>
      <c r="O13" s="146"/>
      <c r="P13" s="146"/>
      <c r="Q13" s="146"/>
      <c r="R13" s="146"/>
      <c r="S13" s="146"/>
      <c r="T13" s="146"/>
      <c r="U13" s="146"/>
      <c r="V13" s="146"/>
      <c r="W13" s="146"/>
      <c r="X13" s="146"/>
      <c r="Y13" s="146"/>
      <c r="Z13" s="146"/>
    </row>
    <row r="14" spans="1:26" ht="29.25" customHeight="1" x14ac:dyDescent="0.3">
      <c r="A14" s="149"/>
      <c r="B14" s="162"/>
      <c r="C14" s="162"/>
      <c r="D14" s="162"/>
      <c r="E14" s="162"/>
      <c r="F14" s="162"/>
      <c r="G14" s="162"/>
      <c r="H14" s="162"/>
      <c r="I14" s="149"/>
      <c r="J14" s="149"/>
      <c r="K14" s="149"/>
      <c r="L14" s="149"/>
      <c r="M14" s="149"/>
      <c r="N14" s="149"/>
      <c r="O14" s="149"/>
      <c r="P14" s="149"/>
      <c r="Q14" s="149"/>
      <c r="R14" s="149"/>
      <c r="S14" s="149"/>
      <c r="T14" s="149"/>
      <c r="U14" s="149"/>
      <c r="V14" s="149"/>
      <c r="W14" s="149"/>
      <c r="X14" s="149"/>
      <c r="Y14" s="149"/>
      <c r="Z14" s="149"/>
    </row>
    <row r="15" spans="1:26" ht="84.75" customHeight="1" x14ac:dyDescent="0.3">
      <c r="A15" s="149"/>
      <c r="B15" s="513" t="s">
        <v>287</v>
      </c>
      <c r="C15" s="441"/>
      <c r="D15" s="512" t="s">
        <v>288</v>
      </c>
      <c r="E15" s="415"/>
      <c r="F15" s="415"/>
      <c r="G15" s="415"/>
      <c r="H15" s="416"/>
      <c r="I15" s="149"/>
      <c r="J15" s="149"/>
      <c r="K15" s="149"/>
      <c r="L15" s="149"/>
      <c r="M15" s="149"/>
      <c r="N15" s="149"/>
      <c r="O15" s="149"/>
      <c r="P15" s="149"/>
      <c r="Q15" s="149"/>
      <c r="R15" s="149"/>
      <c r="S15" s="149"/>
      <c r="T15" s="149"/>
      <c r="U15" s="149"/>
      <c r="V15" s="149"/>
      <c r="W15" s="149"/>
      <c r="X15" s="149"/>
      <c r="Y15" s="149"/>
      <c r="Z15" s="149"/>
    </row>
    <row r="16" spans="1:26" ht="27" customHeight="1" x14ac:dyDescent="0.3">
      <c r="A16" s="149"/>
      <c r="B16" s="421" t="s">
        <v>289</v>
      </c>
      <c r="C16" s="415"/>
      <c r="D16" s="415"/>
      <c r="E16" s="415"/>
      <c r="F16" s="415"/>
      <c r="G16" s="415"/>
      <c r="H16" s="416"/>
      <c r="I16" s="158"/>
      <c r="J16" s="158"/>
      <c r="K16" s="158"/>
      <c r="L16" s="158"/>
      <c r="M16" s="149"/>
      <c r="N16" s="149"/>
      <c r="O16" s="149"/>
      <c r="P16" s="149"/>
      <c r="Q16" s="149"/>
      <c r="R16" s="149"/>
      <c r="S16" s="149"/>
      <c r="T16" s="149"/>
      <c r="U16" s="149"/>
      <c r="V16" s="149"/>
      <c r="W16" s="149"/>
      <c r="X16" s="149"/>
      <c r="Y16" s="149"/>
      <c r="Z16" s="149"/>
    </row>
    <row r="17" spans="1:26" ht="11.25" customHeight="1" x14ac:dyDescent="0.3">
      <c r="A17" s="149"/>
      <c r="B17" s="60"/>
      <c r="C17" s="60"/>
      <c r="D17" s="163"/>
      <c r="E17" s="163"/>
      <c r="F17" s="163"/>
      <c r="G17" s="163"/>
      <c r="H17" s="163"/>
      <c r="I17" s="150"/>
      <c r="J17" s="150"/>
      <c r="K17" s="150"/>
      <c r="L17" s="149"/>
      <c r="M17" s="149"/>
      <c r="N17" s="149"/>
      <c r="O17" s="149"/>
      <c r="P17" s="149"/>
      <c r="Q17" s="149"/>
      <c r="R17" s="149"/>
      <c r="S17" s="149"/>
      <c r="T17" s="149"/>
      <c r="U17" s="149"/>
      <c r="V17" s="149"/>
      <c r="W17" s="149"/>
      <c r="X17" s="149"/>
      <c r="Y17" s="149"/>
      <c r="Z17" s="149"/>
    </row>
    <row r="18" spans="1:26" ht="165" customHeight="1" x14ac:dyDescent="0.3">
      <c r="A18" s="149"/>
      <c r="B18" s="421" t="s">
        <v>290</v>
      </c>
      <c r="C18" s="416"/>
      <c r="D18" s="457" t="s">
        <v>291</v>
      </c>
      <c r="E18" s="415"/>
      <c r="F18" s="415"/>
      <c r="G18" s="415"/>
      <c r="H18" s="416"/>
      <c r="I18" s="164"/>
      <c r="J18" s="149"/>
      <c r="K18" s="149"/>
      <c r="L18" s="149"/>
      <c r="M18" s="149"/>
      <c r="N18" s="149"/>
      <c r="O18" s="149"/>
      <c r="P18" s="149"/>
      <c r="Q18" s="149"/>
      <c r="R18" s="149"/>
      <c r="S18" s="149"/>
      <c r="T18" s="149"/>
      <c r="U18" s="149"/>
      <c r="V18" s="149"/>
      <c r="W18" s="149"/>
      <c r="X18" s="149"/>
      <c r="Y18" s="149"/>
      <c r="Z18" s="149"/>
    </row>
    <row r="19" spans="1:26" ht="93.75" customHeight="1" x14ac:dyDescent="0.3">
      <c r="A19" s="149"/>
      <c r="B19" s="421" t="s">
        <v>292</v>
      </c>
      <c r="C19" s="416"/>
      <c r="D19" s="457" t="s">
        <v>293</v>
      </c>
      <c r="E19" s="415"/>
      <c r="F19" s="415"/>
      <c r="G19" s="415"/>
      <c r="H19" s="416"/>
      <c r="I19" s="164"/>
      <c r="J19" s="149"/>
      <c r="K19" s="149"/>
      <c r="L19" s="149"/>
      <c r="M19" s="149"/>
      <c r="N19" s="149"/>
      <c r="O19" s="149"/>
      <c r="P19" s="149"/>
      <c r="Q19" s="149"/>
      <c r="R19" s="149"/>
      <c r="S19" s="149"/>
      <c r="T19" s="149"/>
      <c r="U19" s="149"/>
      <c r="V19" s="149"/>
      <c r="W19" s="149"/>
      <c r="X19" s="149"/>
      <c r="Y19" s="149"/>
      <c r="Z19" s="149"/>
    </row>
    <row r="20" spans="1:26" ht="16.5" customHeight="1" x14ac:dyDescent="0.3">
      <c r="A20" s="149"/>
      <c r="B20" s="149"/>
      <c r="C20" s="149"/>
      <c r="D20" s="165"/>
      <c r="E20" s="165"/>
      <c r="F20" s="165"/>
      <c r="G20" s="165"/>
      <c r="H20" s="165"/>
      <c r="I20" s="149"/>
      <c r="J20" s="149"/>
      <c r="K20" s="149"/>
      <c r="L20" s="149"/>
      <c r="M20" s="149"/>
      <c r="N20" s="149"/>
      <c r="O20" s="149"/>
      <c r="P20" s="149"/>
      <c r="Q20" s="149"/>
      <c r="R20" s="149"/>
      <c r="S20" s="149"/>
      <c r="T20" s="149"/>
      <c r="U20" s="149"/>
      <c r="V20" s="149"/>
      <c r="W20" s="149"/>
      <c r="X20" s="149"/>
      <c r="Y20" s="149"/>
      <c r="Z20" s="149"/>
    </row>
    <row r="21" spans="1:26" ht="16.5" hidden="1" customHeight="1" x14ac:dyDescent="0.3">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6.5" hidden="1" customHeight="1"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6.5" hidden="1" customHeight="1" x14ac:dyDescent="0.3">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hidden="1" customHeight="1" x14ac:dyDescent="0.3">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6.5" hidden="1" customHeigh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6.5" hidden="1" customHeigh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6.5" hidden="1" customHeight="1"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6.5" hidden="1" customHeight="1" x14ac:dyDescent="0.3">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6.5" hidden="1" customHeight="1" x14ac:dyDescent="0.3">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6.5" hidden="1" customHeight="1"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6.5" hidden="1" customHeight="1" x14ac:dyDescent="0.3">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6.5" hidden="1" customHeight="1" x14ac:dyDescent="0.3">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6.5" hidden="1" customHeight="1" x14ac:dyDescent="0.3">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6.5" hidden="1" customHeight="1" x14ac:dyDescent="0.3">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6.5" hidden="1" customHeight="1" x14ac:dyDescent="0.3">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6.5" hidden="1" customHeight="1" x14ac:dyDescent="0.3">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6.5" hidden="1" customHeight="1" x14ac:dyDescent="0.3">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6.5" hidden="1" customHeight="1" x14ac:dyDescent="0.3">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6.5" hidden="1" customHeight="1" x14ac:dyDescent="0.3">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6.5" hidden="1" customHeight="1" x14ac:dyDescent="0.3">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6.5" hidden="1" customHeight="1" x14ac:dyDescent="0.3">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6.5" hidden="1" customHeight="1" x14ac:dyDescent="0.3">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6.5" hidden="1" customHeight="1" x14ac:dyDescent="0.3">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6.5" hidden="1" customHeight="1" x14ac:dyDescent="0.3">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6.5" hidden="1" customHeight="1" x14ac:dyDescent="0.3">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6.5" hidden="1" customHeight="1" x14ac:dyDescent="0.3">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6.5" hidden="1" customHeight="1" x14ac:dyDescent="0.3">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6.5" hidden="1" customHeight="1" x14ac:dyDescent="0.3">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6.5" hidden="1" customHeight="1" x14ac:dyDescent="0.3">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6.5" hidden="1" customHeight="1" x14ac:dyDescent="0.3">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6.5" hidden="1" customHeight="1" x14ac:dyDescent="0.3">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6.5" hidden="1" customHeight="1" x14ac:dyDescent="0.3">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6.5" hidden="1" customHeight="1" x14ac:dyDescent="0.3">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6.5" hidden="1" customHeight="1" x14ac:dyDescent="0.3">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6.5" hidden="1" customHeight="1" x14ac:dyDescent="0.3">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6.5" hidden="1" customHeight="1" x14ac:dyDescent="0.3">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6.5" hidden="1" customHeight="1" x14ac:dyDescent="0.3">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6.5" hidden="1" customHeight="1" x14ac:dyDescent="0.3">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6.5" hidden="1" customHeight="1" x14ac:dyDescent="0.3">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6.5" hidden="1" customHeight="1" x14ac:dyDescent="0.3">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6.5" hidden="1" customHeight="1" x14ac:dyDescent="0.3">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6.5" hidden="1" customHeight="1" x14ac:dyDescent="0.3">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6.5" hidden="1" customHeight="1" x14ac:dyDescent="0.3">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6.5" hidden="1" customHeight="1" x14ac:dyDescent="0.3">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6.5" hidden="1" customHeight="1" x14ac:dyDescent="0.3">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6.5" hidden="1" customHeight="1" x14ac:dyDescent="0.3">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6.5" hidden="1" customHeight="1" x14ac:dyDescent="0.3">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6.5" hidden="1" customHeight="1" x14ac:dyDescent="0.3">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6.5" hidden="1" customHeight="1" x14ac:dyDescent="0.3">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6.5" hidden="1" customHeight="1" x14ac:dyDescent="0.3">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6.5" hidden="1" customHeight="1" x14ac:dyDescent="0.3">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6.5" hidden="1" customHeight="1" x14ac:dyDescent="0.3">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6.5" hidden="1" customHeight="1" x14ac:dyDescent="0.3">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6.5" hidden="1" customHeight="1" x14ac:dyDescent="0.3">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6.5" hidden="1" customHeight="1" x14ac:dyDescent="0.3">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6.5" hidden="1" customHeight="1" x14ac:dyDescent="0.3">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6.5" hidden="1" customHeight="1" x14ac:dyDescent="0.3">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6.5" hidden="1" customHeight="1" x14ac:dyDescent="0.3">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6.5" hidden="1" customHeight="1" x14ac:dyDescent="0.3">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6.5" hidden="1" customHeight="1" x14ac:dyDescent="0.3">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6.5" hidden="1" customHeight="1" x14ac:dyDescent="0.3">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6.5" hidden="1" customHeight="1" x14ac:dyDescent="0.3">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6.5" hidden="1" customHeight="1" x14ac:dyDescent="0.3">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6.5" hidden="1" customHeight="1" x14ac:dyDescent="0.3">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6.5" hidden="1" customHeight="1" x14ac:dyDescent="0.3">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6.5" hidden="1" customHeight="1" x14ac:dyDescent="0.3">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6.5" hidden="1" customHeight="1" x14ac:dyDescent="0.3">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6.5" hidden="1" customHeight="1" x14ac:dyDescent="0.3">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6.5" hidden="1" customHeight="1" x14ac:dyDescent="0.3">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6.5" hidden="1" customHeight="1" x14ac:dyDescent="0.3">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6.5" hidden="1" customHeight="1" x14ac:dyDescent="0.3">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6.5" hidden="1" customHeight="1" x14ac:dyDescent="0.3">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6.5" hidden="1" customHeight="1" x14ac:dyDescent="0.3">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6.5" hidden="1" customHeight="1" x14ac:dyDescent="0.3">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6.5" hidden="1" customHeight="1" x14ac:dyDescent="0.3">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6.5" hidden="1" customHeight="1" x14ac:dyDescent="0.3">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6.5" hidden="1" customHeight="1" x14ac:dyDescent="0.3">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6.5" hidden="1" customHeight="1" x14ac:dyDescent="0.3">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6.5" hidden="1" customHeight="1" x14ac:dyDescent="0.3">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6.5" hidden="1" customHeight="1" x14ac:dyDescent="0.3">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6.5" hidden="1" customHeight="1" x14ac:dyDescent="0.3">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6.5" hidden="1" customHeight="1" x14ac:dyDescent="0.3">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6.5" hidden="1" customHeight="1" x14ac:dyDescent="0.3">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6.5" hidden="1" customHeight="1" x14ac:dyDescent="0.3">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6.5" hidden="1" customHeight="1" x14ac:dyDescent="0.3">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6.5" hidden="1" customHeight="1" x14ac:dyDescent="0.3">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6.5" hidden="1" customHeight="1" x14ac:dyDescent="0.3">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6.5" hidden="1" customHeight="1" x14ac:dyDescent="0.3">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6.5" hidden="1" customHeight="1" x14ac:dyDescent="0.3">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6.5" hidden="1" customHeight="1" x14ac:dyDescent="0.3">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6.5" hidden="1" customHeight="1" x14ac:dyDescent="0.3">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6.5" hidden="1" customHeight="1" x14ac:dyDescent="0.3">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6.5" hidden="1" customHeight="1" x14ac:dyDescent="0.3">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6.5" hidden="1" customHeight="1" x14ac:dyDescent="0.3">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6.5" hidden="1" customHeight="1" x14ac:dyDescent="0.3">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6.5" hidden="1" customHeight="1" x14ac:dyDescent="0.3">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6.5" hidden="1" customHeight="1" x14ac:dyDescent="0.3">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6.5" hidden="1" customHeight="1" x14ac:dyDescent="0.3">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6.5" hidden="1" customHeight="1" x14ac:dyDescent="0.3">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6.5" hidden="1" customHeight="1" x14ac:dyDescent="0.3">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6.5" hidden="1" customHeight="1" x14ac:dyDescent="0.3">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6.5" hidden="1" customHeight="1" x14ac:dyDescent="0.3">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6.5" hidden="1" customHeight="1" x14ac:dyDescent="0.3">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6.5" hidden="1" customHeight="1" x14ac:dyDescent="0.3">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6.5" hidden="1" customHeight="1" x14ac:dyDescent="0.3">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6.5" hidden="1" customHeight="1" x14ac:dyDescent="0.3">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6.5" hidden="1" customHeight="1" x14ac:dyDescent="0.3">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6.5" hidden="1" customHeight="1" x14ac:dyDescent="0.3">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6.5" hidden="1" customHeight="1" x14ac:dyDescent="0.3">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6.5" hidden="1" customHeight="1" x14ac:dyDescent="0.3">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6.5" hidden="1" customHeight="1" x14ac:dyDescent="0.3">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6.5" hidden="1" customHeight="1" x14ac:dyDescent="0.3">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6.5" hidden="1" customHeight="1" x14ac:dyDescent="0.3">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6.5" hidden="1" customHeight="1" x14ac:dyDescent="0.3">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6.5" hidden="1" customHeight="1" x14ac:dyDescent="0.3">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6.5" hidden="1" customHeight="1" x14ac:dyDescent="0.3">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6.5" hidden="1" customHeight="1" x14ac:dyDescent="0.3">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6.5" hidden="1" customHeight="1" x14ac:dyDescent="0.3">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6.5" hidden="1" customHeight="1" x14ac:dyDescent="0.3">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6.5" hidden="1" customHeight="1" x14ac:dyDescent="0.3">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6.5" hidden="1" customHeight="1" x14ac:dyDescent="0.3">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6.5" hidden="1" customHeight="1" x14ac:dyDescent="0.3">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6.5" hidden="1" customHeight="1" x14ac:dyDescent="0.3">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6.5" hidden="1" customHeight="1" x14ac:dyDescent="0.3">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6.5" hidden="1" customHeight="1" x14ac:dyDescent="0.3">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6.5" hidden="1" customHeight="1" x14ac:dyDescent="0.3">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6.5" hidden="1" customHeight="1" x14ac:dyDescent="0.3">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6.5" hidden="1" customHeight="1" x14ac:dyDescent="0.3">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6.5" hidden="1" customHeight="1" x14ac:dyDescent="0.3">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6.5" hidden="1" customHeight="1" x14ac:dyDescent="0.3">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6.5" hidden="1" customHeight="1" x14ac:dyDescent="0.3">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6.5" hidden="1" customHeight="1" x14ac:dyDescent="0.3">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6.5" hidden="1" customHeight="1" x14ac:dyDescent="0.3">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6.5" hidden="1" customHeight="1" x14ac:dyDescent="0.3">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6.5" hidden="1" customHeight="1" x14ac:dyDescent="0.3">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6.5" hidden="1" customHeight="1" x14ac:dyDescent="0.3">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6.5" hidden="1" customHeight="1" x14ac:dyDescent="0.3">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6.5" hidden="1" customHeight="1" x14ac:dyDescent="0.3">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6.5" hidden="1" customHeight="1" x14ac:dyDescent="0.3">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6.5" hidden="1" customHeight="1" x14ac:dyDescent="0.3">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6.5" hidden="1" customHeight="1" x14ac:dyDescent="0.3">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6.5" hidden="1" customHeight="1" x14ac:dyDescent="0.3">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6.5" hidden="1" customHeight="1" x14ac:dyDescent="0.3">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6.5" hidden="1" customHeight="1" x14ac:dyDescent="0.3">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6.5" hidden="1" customHeight="1" x14ac:dyDescent="0.3">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6.5" hidden="1" customHeight="1" x14ac:dyDescent="0.3">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6.5" hidden="1" customHeight="1" x14ac:dyDescent="0.3">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6.5" hidden="1" customHeight="1" x14ac:dyDescent="0.3">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6.5" hidden="1" customHeight="1" x14ac:dyDescent="0.3">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6.5" hidden="1" customHeight="1" x14ac:dyDescent="0.3">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6.5" hidden="1" customHeight="1" x14ac:dyDescent="0.3">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6.5" hidden="1" customHeight="1" x14ac:dyDescent="0.3">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6.5" hidden="1" customHeight="1" x14ac:dyDescent="0.3">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6.5" hidden="1" customHeight="1" x14ac:dyDescent="0.3">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6.5" hidden="1" customHeight="1" x14ac:dyDescent="0.3">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6.5" hidden="1" customHeight="1" x14ac:dyDescent="0.3">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6.5" hidden="1" customHeight="1" x14ac:dyDescent="0.3">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6.5" hidden="1" customHeight="1" x14ac:dyDescent="0.3">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6.5" hidden="1" customHeight="1" x14ac:dyDescent="0.3">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6.5" hidden="1" customHeight="1" x14ac:dyDescent="0.3">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6.5" hidden="1" customHeight="1" x14ac:dyDescent="0.3">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6.5" hidden="1" customHeight="1" x14ac:dyDescent="0.3">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6.5" hidden="1" customHeight="1" x14ac:dyDescent="0.3">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6.5" hidden="1" customHeight="1" x14ac:dyDescent="0.3">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6.5" hidden="1" customHeight="1" x14ac:dyDescent="0.3">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6.5" hidden="1" customHeight="1" x14ac:dyDescent="0.3">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6.5" hidden="1" customHeight="1" x14ac:dyDescent="0.3">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6.5" hidden="1" customHeight="1" x14ac:dyDescent="0.3">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6.5" hidden="1" customHeight="1" x14ac:dyDescent="0.3">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6.5" hidden="1" customHeight="1" x14ac:dyDescent="0.3">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6.5" hidden="1" customHeight="1" x14ac:dyDescent="0.3">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6.5" hidden="1" customHeight="1" x14ac:dyDescent="0.3">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6.5" hidden="1" customHeight="1" x14ac:dyDescent="0.3">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6.5" hidden="1" customHeight="1" x14ac:dyDescent="0.3">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6.5" hidden="1" customHeight="1" x14ac:dyDescent="0.3">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6.5" hidden="1" customHeight="1" x14ac:dyDescent="0.3">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6.5" hidden="1" customHeight="1" x14ac:dyDescent="0.3">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6.5" hidden="1" customHeight="1" x14ac:dyDescent="0.3">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6.5" hidden="1" customHeight="1" x14ac:dyDescent="0.3">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6.5" hidden="1" customHeight="1" x14ac:dyDescent="0.3">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6.5" hidden="1" customHeight="1" x14ac:dyDescent="0.3">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6.5" hidden="1" customHeight="1" x14ac:dyDescent="0.3">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6.5" hidden="1" customHeight="1" x14ac:dyDescent="0.3">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6.5" hidden="1" customHeight="1" x14ac:dyDescent="0.3">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6.5" hidden="1" customHeight="1" x14ac:dyDescent="0.3">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6.5" hidden="1" customHeight="1" x14ac:dyDescent="0.3">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6.5" hidden="1" customHeight="1" x14ac:dyDescent="0.3">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6.5" hidden="1" customHeight="1" x14ac:dyDescent="0.3">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6.5" hidden="1" customHeight="1" x14ac:dyDescent="0.3">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6.5" hidden="1" customHeight="1" x14ac:dyDescent="0.3">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6.5" hidden="1" customHeight="1" x14ac:dyDescent="0.3">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6.5" hidden="1" customHeight="1" x14ac:dyDescent="0.3">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6.5" hidden="1" customHeight="1" x14ac:dyDescent="0.3">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6.5" hidden="1" customHeight="1" x14ac:dyDescent="0.3">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6.5" hidden="1" customHeight="1" x14ac:dyDescent="0.3">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6.5" hidden="1" customHeight="1" x14ac:dyDescent="0.3">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6.5" hidden="1" customHeight="1" x14ac:dyDescent="0.3">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6.5" hidden="1" customHeight="1" x14ac:dyDescent="0.3">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6.5" hidden="1" customHeight="1" x14ac:dyDescent="0.3">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6.5" hidden="1" customHeight="1" x14ac:dyDescent="0.3">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6.5" hidden="1" customHeight="1" x14ac:dyDescent="0.3">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6.5" hidden="1" customHeight="1" x14ac:dyDescent="0.3">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6.5" hidden="1" customHeight="1" x14ac:dyDescent="0.3">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6.5" hidden="1" customHeight="1" x14ac:dyDescent="0.3">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6.5" hidden="1" customHeight="1" x14ac:dyDescent="0.3">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6.5" hidden="1" customHeight="1" x14ac:dyDescent="0.3">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6.5" hidden="1" customHeight="1" x14ac:dyDescent="0.3">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6.5" hidden="1" customHeight="1" x14ac:dyDescent="0.3">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6.5" hidden="1" customHeight="1" x14ac:dyDescent="0.3">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6.5" hidden="1" customHeight="1" x14ac:dyDescent="0.3">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6.5" hidden="1" customHeight="1" x14ac:dyDescent="0.3">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6.5" hidden="1" customHeight="1" x14ac:dyDescent="0.3">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6.5" hidden="1" customHeight="1" x14ac:dyDescent="0.3">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6.5" hidden="1" customHeight="1" x14ac:dyDescent="0.3">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6.5" hidden="1" customHeight="1" x14ac:dyDescent="0.3">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6.5" hidden="1" customHeight="1" x14ac:dyDescent="0.3">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6.5" hidden="1" customHeight="1" x14ac:dyDescent="0.3">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6.5" hidden="1" customHeight="1" x14ac:dyDescent="0.3">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6.5" hidden="1" customHeight="1" x14ac:dyDescent="0.3">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6.5" hidden="1" customHeight="1" x14ac:dyDescent="0.3">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6.5" hidden="1" customHeight="1" x14ac:dyDescent="0.3">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6.5" hidden="1" customHeight="1" x14ac:dyDescent="0.3">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6.5" hidden="1" customHeight="1" x14ac:dyDescent="0.3">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6.5" hidden="1" customHeight="1" x14ac:dyDescent="0.3">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6.5" hidden="1" customHeight="1" x14ac:dyDescent="0.3">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6.5" hidden="1" customHeight="1" x14ac:dyDescent="0.3">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6.5" hidden="1" customHeight="1" x14ac:dyDescent="0.3">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6.5" hidden="1" customHeight="1" x14ac:dyDescent="0.3">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6.5" hidden="1" customHeight="1" x14ac:dyDescent="0.3">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6.5" hidden="1" customHeight="1" x14ac:dyDescent="0.3">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6.5" hidden="1" customHeight="1" x14ac:dyDescent="0.3">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6.5" hidden="1" customHeight="1" x14ac:dyDescent="0.3">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6.5" hidden="1" customHeight="1" x14ac:dyDescent="0.3">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6.5" hidden="1" customHeight="1" x14ac:dyDescent="0.3">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6.5" hidden="1" customHeight="1" x14ac:dyDescent="0.3">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6.5" hidden="1" customHeight="1" x14ac:dyDescent="0.3">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6.5" hidden="1" customHeight="1" x14ac:dyDescent="0.3">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6.5" hidden="1" customHeight="1" x14ac:dyDescent="0.3">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6.5" hidden="1" customHeight="1" x14ac:dyDescent="0.3">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6.5" hidden="1" customHeight="1" x14ac:dyDescent="0.3">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6.5" hidden="1" customHeight="1" x14ac:dyDescent="0.3">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6.5" hidden="1" customHeight="1" x14ac:dyDescent="0.3">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6.5" hidden="1" customHeight="1" x14ac:dyDescent="0.3">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6.5" hidden="1" customHeight="1" x14ac:dyDescent="0.3">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6.5" hidden="1" customHeight="1" x14ac:dyDescent="0.3">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6.5" hidden="1" customHeight="1" x14ac:dyDescent="0.3">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6.5" hidden="1" customHeight="1" x14ac:dyDescent="0.3">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6.5" hidden="1" customHeight="1" x14ac:dyDescent="0.3">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6.5" hidden="1" customHeight="1" x14ac:dyDescent="0.3">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6.5" hidden="1" customHeight="1" x14ac:dyDescent="0.3">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6.5" hidden="1" customHeight="1" x14ac:dyDescent="0.3">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6.5" hidden="1" customHeight="1" x14ac:dyDescent="0.3">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6.5" hidden="1" customHeight="1" x14ac:dyDescent="0.3">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6.5" hidden="1" customHeight="1" x14ac:dyDescent="0.3">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6.5" hidden="1" customHeight="1" x14ac:dyDescent="0.3">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6.5" hidden="1" customHeight="1" x14ac:dyDescent="0.3">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6.5" hidden="1" customHeight="1" x14ac:dyDescent="0.3">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6.5" hidden="1" customHeight="1" x14ac:dyDescent="0.3">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6.5" hidden="1" customHeight="1" x14ac:dyDescent="0.3">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6.5" hidden="1" customHeight="1" x14ac:dyDescent="0.3">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6.5" hidden="1" customHeight="1" x14ac:dyDescent="0.3">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6.5" hidden="1" customHeight="1" x14ac:dyDescent="0.3">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6.5" hidden="1" customHeight="1" x14ac:dyDescent="0.3">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6.5" hidden="1" customHeight="1" x14ac:dyDescent="0.3">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6.5" hidden="1" customHeight="1" x14ac:dyDescent="0.3">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6.5" hidden="1" customHeight="1" x14ac:dyDescent="0.3">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6.5" hidden="1" customHeight="1" x14ac:dyDescent="0.3">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6.5" hidden="1" customHeight="1" x14ac:dyDescent="0.3">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6.5" hidden="1" customHeight="1" x14ac:dyDescent="0.3">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6.5" hidden="1" customHeight="1" x14ac:dyDescent="0.3">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6.5" hidden="1" customHeight="1" x14ac:dyDescent="0.3">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6.5" hidden="1" customHeight="1" x14ac:dyDescent="0.3">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6.5" hidden="1" customHeight="1" x14ac:dyDescent="0.3">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6.5" hidden="1" customHeight="1" x14ac:dyDescent="0.3">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6.5" hidden="1" customHeight="1" x14ac:dyDescent="0.3">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6.5" hidden="1" customHeight="1" x14ac:dyDescent="0.3">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6.5" hidden="1" customHeight="1" x14ac:dyDescent="0.3">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6.5" hidden="1" customHeight="1" x14ac:dyDescent="0.3">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6.5" hidden="1" customHeight="1" x14ac:dyDescent="0.3">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6.5" hidden="1" customHeight="1" x14ac:dyDescent="0.3">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6.5" hidden="1" customHeight="1" x14ac:dyDescent="0.3">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6.5" hidden="1" customHeight="1" x14ac:dyDescent="0.3">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6.5" hidden="1" customHeight="1" x14ac:dyDescent="0.3">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6.5" hidden="1" customHeight="1" x14ac:dyDescent="0.3">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6.5" hidden="1" customHeight="1" x14ac:dyDescent="0.3">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6.5" hidden="1" customHeight="1" x14ac:dyDescent="0.3">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6.5" hidden="1" customHeight="1" x14ac:dyDescent="0.3">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6.5" hidden="1" customHeight="1" x14ac:dyDescent="0.3">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6.5" hidden="1" customHeight="1" x14ac:dyDescent="0.3">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6.5" hidden="1" customHeight="1" x14ac:dyDescent="0.3">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6.5" hidden="1" customHeight="1" x14ac:dyDescent="0.3">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6.5" hidden="1" customHeight="1" x14ac:dyDescent="0.3">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6.5" hidden="1" customHeight="1" x14ac:dyDescent="0.3">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6.5" hidden="1" customHeight="1" x14ac:dyDescent="0.3">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6.5" hidden="1" customHeight="1" x14ac:dyDescent="0.3">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6.5" hidden="1" customHeight="1" x14ac:dyDescent="0.3">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6.5" hidden="1" customHeight="1" x14ac:dyDescent="0.3">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6.5" hidden="1" customHeight="1" x14ac:dyDescent="0.3">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6.5" hidden="1" customHeight="1" x14ac:dyDescent="0.3">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6.5" hidden="1" customHeight="1" x14ac:dyDescent="0.3">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6.5" hidden="1" customHeight="1" x14ac:dyDescent="0.3">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6.5" hidden="1" customHeight="1" x14ac:dyDescent="0.3">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6.5" hidden="1" customHeight="1" x14ac:dyDescent="0.3">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6.5" hidden="1" customHeight="1" x14ac:dyDescent="0.3">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6.5" hidden="1" customHeight="1" x14ac:dyDescent="0.3">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6.5" hidden="1" customHeight="1" x14ac:dyDescent="0.3">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6.5" hidden="1" customHeight="1" x14ac:dyDescent="0.3">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6.5" hidden="1" customHeight="1" x14ac:dyDescent="0.3">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6.5" hidden="1" customHeight="1" x14ac:dyDescent="0.3">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6.5" hidden="1" customHeight="1" x14ac:dyDescent="0.3">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6.5" hidden="1" customHeight="1" x14ac:dyDescent="0.3">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6.5" hidden="1" customHeight="1" x14ac:dyDescent="0.3">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6.5" hidden="1" customHeight="1" x14ac:dyDescent="0.3">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6.5" hidden="1" customHeight="1" x14ac:dyDescent="0.3">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6.5" hidden="1" customHeight="1" x14ac:dyDescent="0.3">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6.5" hidden="1" customHeight="1" x14ac:dyDescent="0.3">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6.5" hidden="1" customHeight="1" x14ac:dyDescent="0.3">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6.5" hidden="1" customHeight="1" x14ac:dyDescent="0.3">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6.5" hidden="1" customHeight="1" x14ac:dyDescent="0.3">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6.5" hidden="1" customHeight="1" x14ac:dyDescent="0.3">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6.5" hidden="1" customHeight="1" x14ac:dyDescent="0.3">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6.5" hidden="1" customHeight="1" x14ac:dyDescent="0.3">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6.5" hidden="1" customHeight="1" x14ac:dyDescent="0.3">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6.5" hidden="1" customHeight="1" x14ac:dyDescent="0.3">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6.5" hidden="1" customHeight="1" x14ac:dyDescent="0.3">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6.5" hidden="1" customHeight="1" x14ac:dyDescent="0.3">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6.5" hidden="1" customHeight="1" x14ac:dyDescent="0.3">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6.5" hidden="1" customHeight="1" x14ac:dyDescent="0.3">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6.5" hidden="1" customHeight="1" x14ac:dyDescent="0.3">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6.5" hidden="1" customHeight="1" x14ac:dyDescent="0.3">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6.5" hidden="1" customHeight="1" x14ac:dyDescent="0.3">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6.5" hidden="1" customHeight="1" x14ac:dyDescent="0.3">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6.5" hidden="1" customHeight="1" x14ac:dyDescent="0.3">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6.5" hidden="1" customHeight="1" x14ac:dyDescent="0.3">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6.5" hidden="1" customHeight="1" x14ac:dyDescent="0.3">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6.5" hidden="1" customHeight="1" x14ac:dyDescent="0.3">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6.5" hidden="1" customHeight="1" x14ac:dyDescent="0.3">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6.5" hidden="1" customHeight="1" x14ac:dyDescent="0.3">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6.5" hidden="1" customHeight="1" x14ac:dyDescent="0.3">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6.5" hidden="1" customHeight="1" x14ac:dyDescent="0.3">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6.5" hidden="1" customHeight="1" x14ac:dyDescent="0.3">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6.5" hidden="1" customHeight="1" x14ac:dyDescent="0.3">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6.5" hidden="1" customHeight="1" x14ac:dyDescent="0.3">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6.5" hidden="1" customHeight="1" x14ac:dyDescent="0.3">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6.5" hidden="1" customHeight="1" x14ac:dyDescent="0.3">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6.5" hidden="1" customHeight="1" x14ac:dyDescent="0.3">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6.5" hidden="1" customHeight="1" x14ac:dyDescent="0.3">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6.5" hidden="1" customHeight="1" x14ac:dyDescent="0.3">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6.5" hidden="1" customHeight="1" x14ac:dyDescent="0.3">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6.5" hidden="1" customHeight="1" x14ac:dyDescent="0.3">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6.5" hidden="1" customHeight="1" x14ac:dyDescent="0.3">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6.5" hidden="1" customHeight="1" x14ac:dyDescent="0.3">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6.5" hidden="1" customHeight="1" x14ac:dyDescent="0.3">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6.5" hidden="1" customHeight="1" x14ac:dyDescent="0.3">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6.5" hidden="1" customHeight="1" x14ac:dyDescent="0.3">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6.5" hidden="1" customHeight="1" x14ac:dyDescent="0.3">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6.5" hidden="1" customHeight="1" x14ac:dyDescent="0.3">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6.5" hidden="1" customHeight="1" x14ac:dyDescent="0.3">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6.5" hidden="1" customHeight="1" x14ac:dyDescent="0.3">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6.5" hidden="1" customHeight="1" x14ac:dyDescent="0.3">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6.5" hidden="1" customHeight="1" x14ac:dyDescent="0.3">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6.5" hidden="1" customHeight="1" x14ac:dyDescent="0.3">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6.5" hidden="1" customHeight="1" x14ac:dyDescent="0.3">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6.5" hidden="1" customHeight="1" x14ac:dyDescent="0.3">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6.5" hidden="1" customHeight="1" x14ac:dyDescent="0.3">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6.5" hidden="1" customHeight="1" x14ac:dyDescent="0.3">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6.5" hidden="1" customHeight="1" x14ac:dyDescent="0.3">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6.5" hidden="1" customHeight="1" x14ac:dyDescent="0.3">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6.5" hidden="1" customHeight="1" x14ac:dyDescent="0.3">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6.5" hidden="1" customHeight="1" x14ac:dyDescent="0.3">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6.5" hidden="1" customHeight="1" x14ac:dyDescent="0.3">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6.5" hidden="1" customHeight="1" x14ac:dyDescent="0.3">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6.5" hidden="1" customHeight="1" x14ac:dyDescent="0.3">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6.5" hidden="1" customHeight="1" x14ac:dyDescent="0.3">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6.5" hidden="1" customHeight="1" x14ac:dyDescent="0.3">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6.5" hidden="1" customHeight="1" x14ac:dyDescent="0.3">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6.5" hidden="1" customHeight="1" x14ac:dyDescent="0.3">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6.5" hidden="1" customHeight="1" x14ac:dyDescent="0.3">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6.5" hidden="1" customHeight="1" x14ac:dyDescent="0.3">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6.5" hidden="1" customHeight="1" x14ac:dyDescent="0.3">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6.5" hidden="1" customHeight="1" x14ac:dyDescent="0.3">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6.5" hidden="1" customHeight="1" x14ac:dyDescent="0.3">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6.5" hidden="1" customHeight="1" x14ac:dyDescent="0.3">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6.5" hidden="1" customHeight="1" x14ac:dyDescent="0.3">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6.5" hidden="1" customHeight="1" x14ac:dyDescent="0.3">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6.5" hidden="1" customHeight="1" x14ac:dyDescent="0.3">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6.5" hidden="1" customHeight="1" x14ac:dyDescent="0.3">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6.5" hidden="1" customHeight="1" x14ac:dyDescent="0.3">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6.5" hidden="1" customHeight="1" x14ac:dyDescent="0.3">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6.5" hidden="1" customHeight="1" x14ac:dyDescent="0.3">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6.5" hidden="1" customHeight="1" x14ac:dyDescent="0.3">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6.5" hidden="1" customHeight="1" x14ac:dyDescent="0.3">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6.5" hidden="1" customHeight="1" x14ac:dyDescent="0.3">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6.5" hidden="1" customHeight="1" x14ac:dyDescent="0.3">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6.5" hidden="1" customHeight="1" x14ac:dyDescent="0.3">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6.5" hidden="1" customHeight="1" x14ac:dyDescent="0.3">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6.5" hidden="1" customHeight="1" x14ac:dyDescent="0.3">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6.5" hidden="1" customHeight="1" x14ac:dyDescent="0.3">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6.5" hidden="1" customHeight="1" x14ac:dyDescent="0.3">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6.5" hidden="1" customHeight="1" x14ac:dyDescent="0.3">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6.5" hidden="1" customHeight="1" x14ac:dyDescent="0.3">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6.5" hidden="1" customHeight="1" x14ac:dyDescent="0.3">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6.5" hidden="1" customHeight="1" x14ac:dyDescent="0.3">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6.5" hidden="1" customHeight="1" x14ac:dyDescent="0.3">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6.5" hidden="1" customHeight="1" x14ac:dyDescent="0.3">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6.5" hidden="1" customHeight="1" x14ac:dyDescent="0.3">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6.5" hidden="1" customHeight="1" x14ac:dyDescent="0.3">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6.5" hidden="1" customHeight="1" x14ac:dyDescent="0.3">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6.5" hidden="1" customHeight="1" x14ac:dyDescent="0.3">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6.5" hidden="1" customHeight="1" x14ac:dyDescent="0.3">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6.5" hidden="1" customHeight="1" x14ac:dyDescent="0.3">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6.5" hidden="1" customHeight="1" x14ac:dyDescent="0.3">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6.5" hidden="1" customHeight="1" x14ac:dyDescent="0.3">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6.5" hidden="1" customHeight="1" x14ac:dyDescent="0.3">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6.5" hidden="1" customHeight="1" x14ac:dyDescent="0.3">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6.5" hidden="1" customHeight="1" x14ac:dyDescent="0.3">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6.5" hidden="1" customHeight="1" x14ac:dyDescent="0.3">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6.5" hidden="1" customHeight="1" x14ac:dyDescent="0.3">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6.5" hidden="1" customHeight="1" x14ac:dyDescent="0.3">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6.5" hidden="1" customHeight="1" x14ac:dyDescent="0.3">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6.5" hidden="1" customHeight="1" x14ac:dyDescent="0.3">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6.5" hidden="1" customHeight="1" x14ac:dyDescent="0.3">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6.5" hidden="1" customHeight="1" x14ac:dyDescent="0.3">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6.5" hidden="1" customHeight="1" x14ac:dyDescent="0.3">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6.5" hidden="1" customHeight="1" x14ac:dyDescent="0.3">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6.5" hidden="1" customHeight="1" x14ac:dyDescent="0.3">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6.5" hidden="1" customHeight="1" x14ac:dyDescent="0.3">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6.5" hidden="1" customHeight="1" x14ac:dyDescent="0.3">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6.5" hidden="1" customHeight="1" x14ac:dyDescent="0.3">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6.5" hidden="1" customHeight="1" x14ac:dyDescent="0.3">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6.5" hidden="1" customHeight="1" x14ac:dyDescent="0.3">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6.5" hidden="1" customHeight="1" x14ac:dyDescent="0.3">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6.5" hidden="1" customHeight="1" x14ac:dyDescent="0.3">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6.5" hidden="1" customHeight="1" x14ac:dyDescent="0.3">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6.5" hidden="1" customHeight="1" x14ac:dyDescent="0.3">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6.5" hidden="1" customHeight="1" x14ac:dyDescent="0.3">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6.5" hidden="1" customHeight="1" x14ac:dyDescent="0.3">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6.5" hidden="1" customHeight="1" x14ac:dyDescent="0.3">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6.5" hidden="1" customHeight="1" x14ac:dyDescent="0.3">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6.5" hidden="1" customHeight="1" x14ac:dyDescent="0.3">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6.5" hidden="1" customHeight="1" x14ac:dyDescent="0.3">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6.5" hidden="1" customHeight="1" x14ac:dyDescent="0.3">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6.5" hidden="1" customHeight="1" x14ac:dyDescent="0.3">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6.5" hidden="1" customHeight="1" x14ac:dyDescent="0.3">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6.5" hidden="1" customHeight="1" x14ac:dyDescent="0.3">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6.5" hidden="1" customHeight="1" x14ac:dyDescent="0.3">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6.5" hidden="1" customHeight="1" x14ac:dyDescent="0.3">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6.5" hidden="1" customHeight="1" x14ac:dyDescent="0.3">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6.5" hidden="1" customHeight="1" x14ac:dyDescent="0.3">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6.5" hidden="1" customHeight="1" x14ac:dyDescent="0.3">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6.5" hidden="1" customHeight="1" x14ac:dyDescent="0.3">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6.5" hidden="1" customHeight="1" x14ac:dyDescent="0.3">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6.5" hidden="1" customHeight="1" x14ac:dyDescent="0.3">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6.5" hidden="1" customHeight="1" x14ac:dyDescent="0.3">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6.5" hidden="1" customHeight="1" x14ac:dyDescent="0.3">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6.5" hidden="1" customHeight="1" x14ac:dyDescent="0.3">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6.5" hidden="1" customHeight="1" x14ac:dyDescent="0.3">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6.5" hidden="1" customHeight="1" x14ac:dyDescent="0.3">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6.5" hidden="1" customHeight="1" x14ac:dyDescent="0.3">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6.5" hidden="1" customHeight="1" x14ac:dyDescent="0.3">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6.5" hidden="1" customHeight="1" x14ac:dyDescent="0.3">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6.5" hidden="1" customHeight="1" x14ac:dyDescent="0.3">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6.5" hidden="1" customHeight="1" x14ac:dyDescent="0.3">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6.5" hidden="1" customHeight="1" x14ac:dyDescent="0.3">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6.5" hidden="1" customHeight="1" x14ac:dyDescent="0.3">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6.5" hidden="1" customHeight="1" x14ac:dyDescent="0.3">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6.5" hidden="1" customHeight="1" x14ac:dyDescent="0.3">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6.5" hidden="1" customHeight="1" x14ac:dyDescent="0.3">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6.5" hidden="1" customHeight="1" x14ac:dyDescent="0.3">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6.5" hidden="1" customHeight="1" x14ac:dyDescent="0.3">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6.5" hidden="1" customHeight="1" x14ac:dyDescent="0.3">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6.5" hidden="1" customHeight="1" x14ac:dyDescent="0.3">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6.5" hidden="1" customHeight="1" x14ac:dyDescent="0.3">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6.5" hidden="1" customHeight="1" x14ac:dyDescent="0.3">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6.5" hidden="1" customHeight="1" x14ac:dyDescent="0.3">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6.5" hidden="1" customHeight="1" x14ac:dyDescent="0.3">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6.5" hidden="1" customHeight="1" x14ac:dyDescent="0.3">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6.5" hidden="1" customHeight="1" x14ac:dyDescent="0.3">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6.5" hidden="1" customHeight="1" x14ac:dyDescent="0.3">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6.5" hidden="1" customHeight="1" x14ac:dyDescent="0.3">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6.5" hidden="1" customHeight="1" x14ac:dyDescent="0.3">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6.5" hidden="1" customHeight="1" x14ac:dyDescent="0.3">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6.5" hidden="1" customHeight="1" x14ac:dyDescent="0.3">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6.5" hidden="1" customHeight="1" x14ac:dyDescent="0.3">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6.5" hidden="1" customHeight="1" x14ac:dyDescent="0.3">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6.5" hidden="1" customHeight="1" x14ac:dyDescent="0.3">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6.5" hidden="1" customHeight="1" x14ac:dyDescent="0.3">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6.5" hidden="1" customHeight="1" x14ac:dyDescent="0.3">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6.5" hidden="1" customHeight="1" x14ac:dyDescent="0.3">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6.5" hidden="1" customHeight="1" x14ac:dyDescent="0.3">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6.5" hidden="1" customHeight="1" x14ac:dyDescent="0.3">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6.5" hidden="1" customHeight="1" x14ac:dyDescent="0.3">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6.5" hidden="1" customHeight="1" x14ac:dyDescent="0.3">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6.5" hidden="1" customHeight="1" x14ac:dyDescent="0.3">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6.5" hidden="1" customHeight="1" x14ac:dyDescent="0.3">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6.5" hidden="1" customHeight="1" x14ac:dyDescent="0.3">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6.5" hidden="1" customHeight="1" x14ac:dyDescent="0.3">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6.5" hidden="1" customHeight="1" x14ac:dyDescent="0.3">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6.5" hidden="1" customHeight="1" x14ac:dyDescent="0.3">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6.5" hidden="1" customHeight="1" x14ac:dyDescent="0.3">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6.5" hidden="1" customHeight="1" x14ac:dyDescent="0.3">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6.5" hidden="1" customHeight="1" x14ac:dyDescent="0.3">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6.5" hidden="1" customHeight="1" x14ac:dyDescent="0.3">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6.5" hidden="1" customHeight="1" x14ac:dyDescent="0.3">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6.5" hidden="1" customHeight="1" x14ac:dyDescent="0.3">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6.5" hidden="1" customHeight="1" x14ac:dyDescent="0.3">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6.5" hidden="1" customHeight="1" x14ac:dyDescent="0.3">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6.5" hidden="1" customHeight="1" x14ac:dyDescent="0.3">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6.5" hidden="1" customHeight="1" x14ac:dyDescent="0.3">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6.5" hidden="1" customHeight="1" x14ac:dyDescent="0.3">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6.5" hidden="1" customHeight="1" x14ac:dyDescent="0.3">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6.5" hidden="1" customHeight="1" x14ac:dyDescent="0.3">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6.5" hidden="1" customHeight="1" x14ac:dyDescent="0.3">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6.5" hidden="1" customHeight="1" x14ac:dyDescent="0.3">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6.5" hidden="1" customHeight="1" x14ac:dyDescent="0.3">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6.5" hidden="1" customHeight="1" x14ac:dyDescent="0.3">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6.5" hidden="1" customHeight="1" x14ac:dyDescent="0.3">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6.5" hidden="1" customHeight="1" x14ac:dyDescent="0.3">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6.5" hidden="1" customHeight="1" x14ac:dyDescent="0.3">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6.5" hidden="1" customHeight="1" x14ac:dyDescent="0.3">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6.5" hidden="1" customHeight="1" x14ac:dyDescent="0.3">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6.5" hidden="1" customHeight="1" x14ac:dyDescent="0.3">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6.5" hidden="1" customHeight="1" x14ac:dyDescent="0.3">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6.5" hidden="1" customHeight="1" x14ac:dyDescent="0.3">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6.5" hidden="1" customHeight="1" x14ac:dyDescent="0.3">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6.5" hidden="1" customHeight="1" x14ac:dyDescent="0.3">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6.5" hidden="1" customHeight="1" x14ac:dyDescent="0.3">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6.5" hidden="1" customHeight="1" x14ac:dyDescent="0.3">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6.5" hidden="1" customHeight="1" x14ac:dyDescent="0.3">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6.5" hidden="1" customHeight="1" x14ac:dyDescent="0.3">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6.5" hidden="1" customHeight="1" x14ac:dyDescent="0.3">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6.5" hidden="1" customHeight="1" x14ac:dyDescent="0.3">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6.5" hidden="1" customHeight="1" x14ac:dyDescent="0.3">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6.5" hidden="1" customHeight="1" x14ac:dyDescent="0.3">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6.5" hidden="1" customHeight="1" x14ac:dyDescent="0.3">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6.5" hidden="1" customHeight="1" x14ac:dyDescent="0.3">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6.5" hidden="1" customHeight="1" x14ac:dyDescent="0.3">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6.5" hidden="1" customHeight="1" x14ac:dyDescent="0.3">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6.5" hidden="1" customHeight="1" x14ac:dyDescent="0.3">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6.5" hidden="1" customHeight="1" x14ac:dyDescent="0.3">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6.5" hidden="1" customHeight="1" x14ac:dyDescent="0.3">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6.5" hidden="1" customHeight="1" x14ac:dyDescent="0.3">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6.5" hidden="1" customHeight="1" x14ac:dyDescent="0.3">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6.5" hidden="1" customHeight="1" x14ac:dyDescent="0.3">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6.5" hidden="1" customHeight="1" x14ac:dyDescent="0.3">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6.5" hidden="1" customHeight="1" x14ac:dyDescent="0.3">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6.5" hidden="1" customHeight="1" x14ac:dyDescent="0.3">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6.5" hidden="1" customHeight="1" x14ac:dyDescent="0.3">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6.5" hidden="1" customHeight="1" x14ac:dyDescent="0.3">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6.5" hidden="1" customHeight="1" x14ac:dyDescent="0.3">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6.5" hidden="1" customHeight="1" x14ac:dyDescent="0.3">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6.5" hidden="1" customHeight="1" x14ac:dyDescent="0.3">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6.5" hidden="1" customHeight="1" x14ac:dyDescent="0.3">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6.5" hidden="1" customHeight="1" x14ac:dyDescent="0.3">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6.5" hidden="1" customHeight="1" x14ac:dyDescent="0.3">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6.5" hidden="1" customHeight="1" x14ac:dyDescent="0.3">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6.5" hidden="1" customHeight="1" x14ac:dyDescent="0.3">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6.5" hidden="1" customHeight="1" x14ac:dyDescent="0.3">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6.5" hidden="1" customHeight="1" x14ac:dyDescent="0.3">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6.5" hidden="1" customHeight="1" x14ac:dyDescent="0.3">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6.5" hidden="1" customHeight="1" x14ac:dyDescent="0.3">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6.5" hidden="1" customHeight="1" x14ac:dyDescent="0.3">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6.5" hidden="1" customHeight="1" x14ac:dyDescent="0.3">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6.5" hidden="1" customHeight="1" x14ac:dyDescent="0.3">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6.5" hidden="1" customHeight="1" x14ac:dyDescent="0.3">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6.5" hidden="1" customHeight="1" x14ac:dyDescent="0.3">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6.5" hidden="1" customHeight="1" x14ac:dyDescent="0.3">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6.5" hidden="1" customHeight="1" x14ac:dyDescent="0.3">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6.5" hidden="1" customHeight="1" x14ac:dyDescent="0.3">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6.5" hidden="1" customHeight="1" x14ac:dyDescent="0.3">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6.5" hidden="1" customHeight="1" x14ac:dyDescent="0.3">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6.5" hidden="1" customHeight="1" x14ac:dyDescent="0.3">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6.5" hidden="1" customHeight="1" x14ac:dyDescent="0.3">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6.5" hidden="1" customHeight="1" x14ac:dyDescent="0.3">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6.5" hidden="1" customHeight="1" x14ac:dyDescent="0.3">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6.5" hidden="1" customHeight="1" x14ac:dyDescent="0.3">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6.5" hidden="1" customHeight="1" x14ac:dyDescent="0.3">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6.5" hidden="1" customHeight="1" x14ac:dyDescent="0.3">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6.5" hidden="1" customHeight="1" x14ac:dyDescent="0.3">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6.5" hidden="1" customHeight="1" x14ac:dyDescent="0.3">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6.5" hidden="1" customHeight="1" x14ac:dyDescent="0.3">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6.5" hidden="1" customHeight="1" x14ac:dyDescent="0.3">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6.5" hidden="1" customHeight="1" x14ac:dyDescent="0.3">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6.5" hidden="1" customHeight="1" x14ac:dyDescent="0.3">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6.5" hidden="1" customHeight="1" x14ac:dyDescent="0.3">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6.5" hidden="1" customHeight="1" x14ac:dyDescent="0.3">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6.5" hidden="1" customHeight="1" x14ac:dyDescent="0.3">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6.5" hidden="1" customHeight="1" x14ac:dyDescent="0.3">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6.5" hidden="1" customHeight="1" x14ac:dyDescent="0.3">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6.5" hidden="1" customHeight="1" x14ac:dyDescent="0.3">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6.5" hidden="1" customHeight="1" x14ac:dyDescent="0.3">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6.5" hidden="1" customHeight="1" x14ac:dyDescent="0.3">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6.5" hidden="1" customHeight="1" x14ac:dyDescent="0.3">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6.5" hidden="1" customHeight="1" x14ac:dyDescent="0.3">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6.5" hidden="1" customHeight="1" x14ac:dyDescent="0.3">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6.5" hidden="1" customHeight="1" x14ac:dyDescent="0.3">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6.5" hidden="1" customHeight="1" x14ac:dyDescent="0.3">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6.5" hidden="1" customHeight="1" x14ac:dyDescent="0.3">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6.5" hidden="1" customHeight="1" x14ac:dyDescent="0.3">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6.5" hidden="1" customHeight="1" x14ac:dyDescent="0.3">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6.5" hidden="1" customHeight="1" x14ac:dyDescent="0.3">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6.5" hidden="1" customHeight="1" x14ac:dyDescent="0.3">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6.5" hidden="1" customHeight="1" x14ac:dyDescent="0.3">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6.5" hidden="1" customHeight="1" x14ac:dyDescent="0.3">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6.5" hidden="1" customHeight="1" x14ac:dyDescent="0.3">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6.5" hidden="1" customHeight="1" x14ac:dyDescent="0.3">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6.5" hidden="1" customHeight="1" x14ac:dyDescent="0.3">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6.5" hidden="1" customHeight="1" x14ac:dyDescent="0.3">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6.5" hidden="1" customHeight="1" x14ac:dyDescent="0.3">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6.5" hidden="1" customHeight="1" x14ac:dyDescent="0.3">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6.5" hidden="1" customHeight="1" x14ac:dyDescent="0.3">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6.5" hidden="1" customHeight="1" x14ac:dyDescent="0.3">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6.5" hidden="1" customHeight="1" x14ac:dyDescent="0.3">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6.5" hidden="1" customHeight="1" x14ac:dyDescent="0.3">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6.5" hidden="1" customHeight="1" x14ac:dyDescent="0.3">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6.5" hidden="1" customHeight="1" x14ac:dyDescent="0.3">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6.5" hidden="1" customHeight="1" x14ac:dyDescent="0.3">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6.5" hidden="1" customHeight="1" x14ac:dyDescent="0.3">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6.5" hidden="1" customHeight="1" x14ac:dyDescent="0.3">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6.5" hidden="1" customHeight="1" x14ac:dyDescent="0.3">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6.5" hidden="1" customHeight="1" x14ac:dyDescent="0.3">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6.5" hidden="1" customHeight="1" x14ac:dyDescent="0.3">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6.5" hidden="1" customHeight="1" x14ac:dyDescent="0.3">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6.5" hidden="1" customHeight="1" x14ac:dyDescent="0.3">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6.5" hidden="1" customHeight="1" x14ac:dyDescent="0.3">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6.5" hidden="1" customHeight="1" x14ac:dyDescent="0.3">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6.5" hidden="1" customHeight="1" x14ac:dyDescent="0.3">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6.5" hidden="1" customHeight="1" x14ac:dyDescent="0.3">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6.5" hidden="1" customHeight="1" x14ac:dyDescent="0.3">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6.5" hidden="1" customHeight="1" x14ac:dyDescent="0.3">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6.5" hidden="1" customHeight="1" x14ac:dyDescent="0.3">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6.5" hidden="1" customHeight="1" x14ac:dyDescent="0.3">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6.5" hidden="1" customHeight="1" x14ac:dyDescent="0.3">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6.5" hidden="1" customHeight="1" x14ac:dyDescent="0.3">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6.5" hidden="1" customHeight="1" x14ac:dyDescent="0.3">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6.5" hidden="1" customHeight="1" x14ac:dyDescent="0.3">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6.5" hidden="1" customHeight="1" x14ac:dyDescent="0.3">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6.5" hidden="1" customHeight="1" x14ac:dyDescent="0.3">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6.5" hidden="1" customHeight="1" x14ac:dyDescent="0.3">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6.5" hidden="1" customHeight="1" x14ac:dyDescent="0.3">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6.5" hidden="1" customHeight="1" x14ac:dyDescent="0.3">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6.5" hidden="1" customHeight="1" x14ac:dyDescent="0.3">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6.5" hidden="1" customHeight="1" x14ac:dyDescent="0.3">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6.5" hidden="1" customHeight="1" x14ac:dyDescent="0.3">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6.5" hidden="1" customHeight="1" x14ac:dyDescent="0.3">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6.5" hidden="1" customHeight="1" x14ac:dyDescent="0.3">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6.5" hidden="1" customHeight="1" x14ac:dyDescent="0.3">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6.5" hidden="1" customHeight="1" x14ac:dyDescent="0.3">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6.5" hidden="1" customHeight="1" x14ac:dyDescent="0.3">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6.5" hidden="1" customHeight="1" x14ac:dyDescent="0.3">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6.5" hidden="1" customHeight="1" x14ac:dyDescent="0.3">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6.5" hidden="1" customHeight="1" x14ac:dyDescent="0.3">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6.5" hidden="1" customHeight="1" x14ac:dyDescent="0.3">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6.5" hidden="1" customHeight="1" x14ac:dyDescent="0.3">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6.5" hidden="1" customHeight="1" x14ac:dyDescent="0.3">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6.5" hidden="1" customHeight="1" x14ac:dyDescent="0.3">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6.5" hidden="1" customHeight="1" x14ac:dyDescent="0.3">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6.5" hidden="1" customHeight="1" x14ac:dyDescent="0.3">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6.5" hidden="1" customHeight="1" x14ac:dyDescent="0.3">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6.5" hidden="1" customHeight="1" x14ac:dyDescent="0.3">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6.5" hidden="1" customHeight="1" x14ac:dyDescent="0.3">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6.5" hidden="1" customHeight="1" x14ac:dyDescent="0.3">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6.5" hidden="1" customHeight="1" x14ac:dyDescent="0.3">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6.5" hidden="1" customHeight="1" x14ac:dyDescent="0.3">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6.5" hidden="1" customHeight="1" x14ac:dyDescent="0.3">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6.5" hidden="1" customHeight="1" x14ac:dyDescent="0.3">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6.5" hidden="1" customHeight="1" x14ac:dyDescent="0.3">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6.5" hidden="1" customHeight="1" x14ac:dyDescent="0.3">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6.5" hidden="1" customHeight="1" x14ac:dyDescent="0.3">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6.5" hidden="1" customHeight="1" x14ac:dyDescent="0.3">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6.5" hidden="1" customHeight="1" x14ac:dyDescent="0.3">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6.5" hidden="1" customHeight="1" x14ac:dyDescent="0.3">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6.5" hidden="1" customHeight="1" x14ac:dyDescent="0.3">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6.5" hidden="1" customHeight="1" x14ac:dyDescent="0.3">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6.5" hidden="1" customHeight="1" x14ac:dyDescent="0.3">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6.5" hidden="1" customHeight="1" x14ac:dyDescent="0.3">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6.5" hidden="1" customHeight="1" x14ac:dyDescent="0.3">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6.5" hidden="1" customHeight="1" x14ac:dyDescent="0.3">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6.5" hidden="1" customHeight="1" x14ac:dyDescent="0.3">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6.5" hidden="1" customHeight="1" x14ac:dyDescent="0.3">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6.5" hidden="1" customHeight="1" x14ac:dyDescent="0.3">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6.5" hidden="1" customHeight="1" x14ac:dyDescent="0.3">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6.5" hidden="1" customHeight="1" x14ac:dyDescent="0.3">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6.5" hidden="1" customHeight="1" x14ac:dyDescent="0.3">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6.5" hidden="1" customHeight="1" x14ac:dyDescent="0.3">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6.5" hidden="1" customHeight="1" x14ac:dyDescent="0.3">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6.5" hidden="1" customHeight="1" x14ac:dyDescent="0.3">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6.5" hidden="1" customHeight="1" x14ac:dyDescent="0.3">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6.5" hidden="1" customHeight="1" x14ac:dyDescent="0.3">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6.5" hidden="1" customHeight="1" x14ac:dyDescent="0.3">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6.5" hidden="1" customHeight="1" x14ac:dyDescent="0.3">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6.5" hidden="1" customHeight="1" x14ac:dyDescent="0.3">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6.5" hidden="1" customHeight="1" x14ac:dyDescent="0.3">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6.5" hidden="1" customHeight="1" x14ac:dyDescent="0.3">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6.5" hidden="1" customHeight="1" x14ac:dyDescent="0.3">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6.5" hidden="1" customHeight="1" x14ac:dyDescent="0.3">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6.5" hidden="1" customHeight="1" x14ac:dyDescent="0.3">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6.5" hidden="1" customHeight="1" x14ac:dyDescent="0.3">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6.5" hidden="1" customHeight="1" x14ac:dyDescent="0.3">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6.5" hidden="1" customHeight="1" x14ac:dyDescent="0.3">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6.5" hidden="1" customHeight="1" x14ac:dyDescent="0.3">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6.5" hidden="1" customHeight="1" x14ac:dyDescent="0.3">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6.5" hidden="1" customHeight="1" x14ac:dyDescent="0.3">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6.5" hidden="1" customHeight="1" x14ac:dyDescent="0.3">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6.5" hidden="1" customHeight="1" x14ac:dyDescent="0.3">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6.5" hidden="1" customHeight="1" x14ac:dyDescent="0.3">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6.5" hidden="1" customHeight="1" x14ac:dyDescent="0.3">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6.5" hidden="1" customHeight="1" x14ac:dyDescent="0.3">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6.5" hidden="1" customHeight="1" x14ac:dyDescent="0.3">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6.5" hidden="1" customHeight="1" x14ac:dyDescent="0.3">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6.5" hidden="1" customHeight="1" x14ac:dyDescent="0.3">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6.5" hidden="1" customHeight="1" x14ac:dyDescent="0.3">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6.5" hidden="1" customHeight="1" x14ac:dyDescent="0.3">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6.5" hidden="1" customHeight="1" x14ac:dyDescent="0.3">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6.5" hidden="1" customHeight="1" x14ac:dyDescent="0.3">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6.5" hidden="1" customHeight="1" x14ac:dyDescent="0.3">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6.5" hidden="1" customHeight="1" x14ac:dyDescent="0.3">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6.5" hidden="1" customHeight="1" x14ac:dyDescent="0.3">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6.5" hidden="1" customHeight="1" x14ac:dyDescent="0.3">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6.5" hidden="1" customHeight="1" x14ac:dyDescent="0.3">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6.5" hidden="1" customHeight="1" x14ac:dyDescent="0.3">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6.5" hidden="1" customHeight="1" x14ac:dyDescent="0.3">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6.5" hidden="1" customHeight="1" x14ac:dyDescent="0.3">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6.5" hidden="1" customHeight="1" x14ac:dyDescent="0.3">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6.5" hidden="1" customHeight="1" x14ac:dyDescent="0.3">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6.5" hidden="1" customHeight="1" x14ac:dyDescent="0.3">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6.5" hidden="1" customHeight="1" x14ac:dyDescent="0.3">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6.5" hidden="1" customHeight="1" x14ac:dyDescent="0.3">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6.5" hidden="1" customHeight="1" x14ac:dyDescent="0.3">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6.5" hidden="1" customHeight="1" x14ac:dyDescent="0.3">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6.5" hidden="1" customHeight="1" x14ac:dyDescent="0.3">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6.5" hidden="1" customHeight="1" x14ac:dyDescent="0.3">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6.5" hidden="1" customHeight="1" x14ac:dyDescent="0.3">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6.5" hidden="1" customHeight="1" x14ac:dyDescent="0.3">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6.5" hidden="1" customHeight="1" x14ac:dyDescent="0.3">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6.5" hidden="1" customHeight="1" x14ac:dyDescent="0.3">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6.5" hidden="1" customHeight="1" x14ac:dyDescent="0.3">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6.5" hidden="1" customHeight="1" x14ac:dyDescent="0.3">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6.5" hidden="1" customHeight="1" x14ac:dyDescent="0.3">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6.5" hidden="1" customHeight="1" x14ac:dyDescent="0.3">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6.5" hidden="1" customHeight="1" x14ac:dyDescent="0.3">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6.5" hidden="1" customHeight="1" x14ac:dyDescent="0.3">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6.5" hidden="1" customHeight="1" x14ac:dyDescent="0.3">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6.5" hidden="1" customHeight="1" x14ac:dyDescent="0.3">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6.5" hidden="1" customHeight="1" x14ac:dyDescent="0.3">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6.5" hidden="1" customHeight="1" x14ac:dyDescent="0.3">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6.5" hidden="1" customHeight="1" x14ac:dyDescent="0.3">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6.5" hidden="1" customHeight="1" x14ac:dyDescent="0.3">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6.5" hidden="1" customHeight="1" x14ac:dyDescent="0.3">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6.5" hidden="1" customHeight="1" x14ac:dyDescent="0.3">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6.5" hidden="1" customHeight="1" x14ac:dyDescent="0.3">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6.5" hidden="1" customHeight="1" x14ac:dyDescent="0.3">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6.5" hidden="1" customHeight="1" x14ac:dyDescent="0.3">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6.5" hidden="1" customHeight="1" x14ac:dyDescent="0.3">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6.5" hidden="1" customHeight="1" x14ac:dyDescent="0.3">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6.5" hidden="1" customHeight="1" x14ac:dyDescent="0.3">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6.5" hidden="1" customHeight="1" x14ac:dyDescent="0.3">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6.5" hidden="1" customHeight="1" x14ac:dyDescent="0.3">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6.5" hidden="1" customHeight="1" x14ac:dyDescent="0.3">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6.5" hidden="1" customHeight="1" x14ac:dyDescent="0.3">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6.5" hidden="1" customHeight="1" x14ac:dyDescent="0.3">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6.5" hidden="1" customHeight="1" x14ac:dyDescent="0.3">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6.5" hidden="1" customHeight="1" x14ac:dyDescent="0.3">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6.5" hidden="1" customHeight="1" x14ac:dyDescent="0.3">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6.5" hidden="1" customHeight="1" x14ac:dyDescent="0.3">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6.5" hidden="1" customHeight="1" x14ac:dyDescent="0.3">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6.5" hidden="1" customHeight="1" x14ac:dyDescent="0.3">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6.5" hidden="1" customHeight="1" x14ac:dyDescent="0.3">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6.5" hidden="1" customHeight="1" x14ac:dyDescent="0.3">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6.5" hidden="1" customHeight="1" x14ac:dyDescent="0.3">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6.5" hidden="1" customHeight="1" x14ac:dyDescent="0.3">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6.5" hidden="1" customHeight="1" x14ac:dyDescent="0.3">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6.5" hidden="1" customHeight="1" x14ac:dyDescent="0.3">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6.5" hidden="1" customHeight="1" x14ac:dyDescent="0.3">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6.5" hidden="1" customHeight="1" x14ac:dyDescent="0.3">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6.5" hidden="1" customHeight="1" x14ac:dyDescent="0.3">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6.5" hidden="1" customHeight="1" x14ac:dyDescent="0.3">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6.5" hidden="1" customHeight="1" x14ac:dyDescent="0.3">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6.5" hidden="1" customHeight="1" x14ac:dyDescent="0.3">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6.5" hidden="1" customHeight="1" x14ac:dyDescent="0.3">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6.5" hidden="1" customHeight="1" x14ac:dyDescent="0.3">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6.5" hidden="1" customHeight="1" x14ac:dyDescent="0.3">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6.5" hidden="1" customHeight="1" x14ac:dyDescent="0.3">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6.5" hidden="1" customHeight="1" x14ac:dyDescent="0.3">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6.5" hidden="1" customHeight="1" x14ac:dyDescent="0.3">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6.5" hidden="1" customHeight="1" x14ac:dyDescent="0.3">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6.5" hidden="1" customHeight="1" x14ac:dyDescent="0.3">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6.5" hidden="1" customHeight="1" x14ac:dyDescent="0.3">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6.5" hidden="1" customHeight="1" x14ac:dyDescent="0.3">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6.5" hidden="1" customHeight="1" x14ac:dyDescent="0.3">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6.5" hidden="1" customHeight="1" x14ac:dyDescent="0.3">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6.5" hidden="1" customHeight="1" x14ac:dyDescent="0.3">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6.5" hidden="1" customHeight="1" x14ac:dyDescent="0.3">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6.5" hidden="1" customHeight="1" x14ac:dyDescent="0.3">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6.5" hidden="1" customHeight="1" x14ac:dyDescent="0.3">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6.5" hidden="1" customHeight="1" x14ac:dyDescent="0.3">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6.5" hidden="1" customHeight="1" x14ac:dyDescent="0.3">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6.5" hidden="1" customHeight="1" x14ac:dyDescent="0.3">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6.5" hidden="1" customHeight="1" x14ac:dyDescent="0.3">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6.5" hidden="1" customHeight="1" x14ac:dyDescent="0.3">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6.5" hidden="1" customHeight="1" x14ac:dyDescent="0.3">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6.5" hidden="1" customHeight="1" x14ac:dyDescent="0.3">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6.5" hidden="1" customHeight="1" x14ac:dyDescent="0.3">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6.5" hidden="1" customHeight="1" x14ac:dyDescent="0.3">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6.5" hidden="1" customHeight="1" x14ac:dyDescent="0.3">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6.5" hidden="1" customHeight="1" x14ac:dyDescent="0.3">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6.5" hidden="1" customHeight="1" x14ac:dyDescent="0.3">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6.5" hidden="1" customHeight="1" x14ac:dyDescent="0.3">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6.5" hidden="1" customHeight="1" x14ac:dyDescent="0.3">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6.5" hidden="1" customHeight="1" x14ac:dyDescent="0.3">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6.5" hidden="1" customHeight="1" x14ac:dyDescent="0.3">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6.5" hidden="1" customHeight="1" x14ac:dyDescent="0.3">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6.5" hidden="1" customHeight="1" x14ac:dyDescent="0.3">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6.5" hidden="1" customHeight="1" x14ac:dyDescent="0.3">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6.5" hidden="1" customHeight="1" x14ac:dyDescent="0.3">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6.5" hidden="1" customHeight="1" x14ac:dyDescent="0.3">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6.5" hidden="1" customHeight="1" x14ac:dyDescent="0.3">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6.5" hidden="1" customHeight="1" x14ac:dyDescent="0.3">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6.5" hidden="1" customHeight="1" x14ac:dyDescent="0.3">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6.5" hidden="1" customHeight="1" x14ac:dyDescent="0.3">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6.5" hidden="1" customHeight="1" x14ac:dyDescent="0.3">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6.5" hidden="1" customHeight="1" x14ac:dyDescent="0.3">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6.5" hidden="1" customHeight="1" x14ac:dyDescent="0.3">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6.5" hidden="1" customHeight="1" x14ac:dyDescent="0.3">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6.5" hidden="1" customHeight="1" x14ac:dyDescent="0.3">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6.5" hidden="1" customHeight="1" x14ac:dyDescent="0.3">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6.5" hidden="1" customHeight="1" x14ac:dyDescent="0.3">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6.5" hidden="1" customHeight="1" x14ac:dyDescent="0.3">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6.5" hidden="1" customHeight="1" x14ac:dyDescent="0.3">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6.5" hidden="1" customHeight="1" x14ac:dyDescent="0.3">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6.5" hidden="1" customHeight="1" x14ac:dyDescent="0.3">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6.5" hidden="1" customHeight="1" x14ac:dyDescent="0.3">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6.5" hidden="1" customHeight="1" x14ac:dyDescent="0.3">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6.5" hidden="1" customHeight="1" x14ac:dyDescent="0.3">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6.5" hidden="1" customHeight="1" x14ac:dyDescent="0.3">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6.5" hidden="1" customHeight="1" x14ac:dyDescent="0.3">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6.5" hidden="1" customHeight="1" x14ac:dyDescent="0.3">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6.5" hidden="1" customHeight="1" x14ac:dyDescent="0.3">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6.5" hidden="1" customHeight="1" x14ac:dyDescent="0.3">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6.5" hidden="1" customHeight="1" x14ac:dyDescent="0.3">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6.5" hidden="1" customHeight="1" x14ac:dyDescent="0.3">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6.5" hidden="1" customHeight="1" x14ac:dyDescent="0.3">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6.5" hidden="1" customHeight="1" x14ac:dyDescent="0.3">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6.5" hidden="1" customHeight="1" x14ac:dyDescent="0.3">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6.5" hidden="1" customHeight="1" x14ac:dyDescent="0.3">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6.5" hidden="1" customHeight="1" x14ac:dyDescent="0.3">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6.5" hidden="1" customHeight="1" x14ac:dyDescent="0.3">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6.5" hidden="1" customHeight="1" x14ac:dyDescent="0.3">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6.5" hidden="1" customHeight="1" x14ac:dyDescent="0.3">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6.5" hidden="1" customHeight="1" x14ac:dyDescent="0.3">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6.5" hidden="1" customHeight="1" x14ac:dyDescent="0.3">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6.5" hidden="1" customHeight="1" x14ac:dyDescent="0.3">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6.5" hidden="1" customHeight="1" x14ac:dyDescent="0.3">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6.5" hidden="1" customHeight="1" x14ac:dyDescent="0.3">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6.5" hidden="1" customHeight="1" x14ac:dyDescent="0.3">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6.5" hidden="1" customHeight="1" x14ac:dyDescent="0.3">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6.5" hidden="1" customHeight="1" x14ac:dyDescent="0.3">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6.5" hidden="1" customHeight="1" x14ac:dyDescent="0.3">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6.5" hidden="1" customHeight="1" x14ac:dyDescent="0.3">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6.5" hidden="1" customHeight="1" x14ac:dyDescent="0.3">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6.5" hidden="1" customHeight="1" x14ac:dyDescent="0.3">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6.5" hidden="1" customHeight="1" x14ac:dyDescent="0.3">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6.5" hidden="1" customHeight="1" x14ac:dyDescent="0.3">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6.5" hidden="1" customHeight="1" x14ac:dyDescent="0.3">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6.5" hidden="1" customHeight="1" x14ac:dyDescent="0.3">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6.5" hidden="1" customHeight="1" x14ac:dyDescent="0.3">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6.5" hidden="1" customHeight="1" x14ac:dyDescent="0.3">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6.5" hidden="1" customHeight="1" x14ac:dyDescent="0.3">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6.5" hidden="1" customHeight="1" x14ac:dyDescent="0.3">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6.5" hidden="1" customHeight="1" x14ac:dyDescent="0.3">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6.5" hidden="1" customHeight="1" x14ac:dyDescent="0.3">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6.5" hidden="1" customHeight="1" x14ac:dyDescent="0.3">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6.5" hidden="1" customHeight="1" x14ac:dyDescent="0.3">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6.5" hidden="1" customHeight="1" x14ac:dyDescent="0.3">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6.5" hidden="1" customHeight="1" x14ac:dyDescent="0.3">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6.5" hidden="1" customHeight="1" x14ac:dyDescent="0.3">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6.5" hidden="1" customHeight="1" x14ac:dyDescent="0.3">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6.5" hidden="1" customHeight="1" x14ac:dyDescent="0.3">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6.5" hidden="1" customHeight="1" x14ac:dyDescent="0.3">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6.5" hidden="1" customHeight="1" x14ac:dyDescent="0.3">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6.5" hidden="1" customHeight="1" x14ac:dyDescent="0.3">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6.5" hidden="1" customHeight="1" x14ac:dyDescent="0.3">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6.5" hidden="1" customHeight="1" x14ac:dyDescent="0.3">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6.5" hidden="1" customHeight="1" x14ac:dyDescent="0.3">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6.5" hidden="1" customHeight="1" x14ac:dyDescent="0.3">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6.5" hidden="1" customHeight="1" x14ac:dyDescent="0.3">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6.5" hidden="1" customHeight="1" x14ac:dyDescent="0.3">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6.5" hidden="1" customHeight="1" x14ac:dyDescent="0.3">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6.5" hidden="1" customHeight="1" x14ac:dyDescent="0.3">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6.5" hidden="1" customHeight="1" x14ac:dyDescent="0.3">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6.5" hidden="1" customHeight="1" x14ac:dyDescent="0.3">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6.5" hidden="1" customHeight="1" x14ac:dyDescent="0.3">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6.5" hidden="1" customHeight="1" x14ac:dyDescent="0.3">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6.5" hidden="1" customHeight="1" x14ac:dyDescent="0.3">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6.5" hidden="1" customHeight="1" x14ac:dyDescent="0.3">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6.5" hidden="1" customHeight="1" x14ac:dyDescent="0.3">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6.5" hidden="1" customHeight="1" x14ac:dyDescent="0.3">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6.5" hidden="1" customHeight="1" x14ac:dyDescent="0.3">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6.5" hidden="1" customHeight="1" x14ac:dyDescent="0.3">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6.5" hidden="1" customHeight="1" x14ac:dyDescent="0.3">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6.5" hidden="1" customHeight="1" x14ac:dyDescent="0.3">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6.5" hidden="1" customHeight="1" x14ac:dyDescent="0.3">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6.5" hidden="1" customHeight="1" x14ac:dyDescent="0.3">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6.5" hidden="1" customHeight="1" x14ac:dyDescent="0.3">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6.5" hidden="1" customHeight="1" x14ac:dyDescent="0.3">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6.5" hidden="1" customHeight="1" x14ac:dyDescent="0.3">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6.5" hidden="1" customHeight="1" x14ac:dyDescent="0.3">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6.5" hidden="1" customHeight="1" x14ac:dyDescent="0.3">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6.5" hidden="1" customHeight="1" x14ac:dyDescent="0.3">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6.5" hidden="1" customHeight="1" x14ac:dyDescent="0.3">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6.5" hidden="1" customHeight="1" x14ac:dyDescent="0.3">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6.5" hidden="1" customHeight="1" x14ac:dyDescent="0.3">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6.5" hidden="1" customHeight="1" x14ac:dyDescent="0.3">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6.5" hidden="1" customHeight="1" x14ac:dyDescent="0.3">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6.5" hidden="1" customHeight="1" x14ac:dyDescent="0.3">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6.5" hidden="1" customHeight="1" x14ac:dyDescent="0.3">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6.5" hidden="1" customHeight="1" x14ac:dyDescent="0.3">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6.5" hidden="1" customHeight="1" x14ac:dyDescent="0.3">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6.5" hidden="1" customHeight="1" x14ac:dyDescent="0.3">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6.5" hidden="1" customHeight="1" x14ac:dyDescent="0.3">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6.5" hidden="1" customHeight="1" x14ac:dyDescent="0.3">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6.5" hidden="1" customHeight="1" x14ac:dyDescent="0.3">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6.5" hidden="1" customHeight="1" x14ac:dyDescent="0.3">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6.5" hidden="1" customHeight="1" x14ac:dyDescent="0.3">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6.5" hidden="1" customHeight="1" x14ac:dyDescent="0.3">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6.5" hidden="1" customHeight="1" x14ac:dyDescent="0.3">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6.5" hidden="1" customHeight="1" x14ac:dyDescent="0.3">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6.5" hidden="1" customHeight="1" x14ac:dyDescent="0.3">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6.5" hidden="1" customHeight="1" x14ac:dyDescent="0.3">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6.5" hidden="1" customHeight="1" x14ac:dyDescent="0.3">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6.5" hidden="1" customHeight="1" x14ac:dyDescent="0.3">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6.5" hidden="1" customHeight="1" x14ac:dyDescent="0.3">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6.5" hidden="1" customHeight="1" x14ac:dyDescent="0.3">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6.5" hidden="1" customHeight="1" x14ac:dyDescent="0.3">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6.5" hidden="1" customHeight="1" x14ac:dyDescent="0.3">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6.5" hidden="1" customHeight="1" x14ac:dyDescent="0.3">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6.5" hidden="1" customHeight="1" x14ac:dyDescent="0.3">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6.5" hidden="1" customHeight="1" x14ac:dyDescent="0.3">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6.5" hidden="1" customHeight="1" x14ac:dyDescent="0.3">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6.5" hidden="1" customHeight="1" x14ac:dyDescent="0.3">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6.5" hidden="1" customHeight="1" x14ac:dyDescent="0.3">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6.5" hidden="1" customHeight="1" x14ac:dyDescent="0.3">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6.5" hidden="1" customHeight="1" x14ac:dyDescent="0.3">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6.5" hidden="1" customHeight="1" x14ac:dyDescent="0.3">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6.5" hidden="1" customHeight="1" x14ac:dyDescent="0.3">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6.5" hidden="1" customHeight="1" x14ac:dyDescent="0.3">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6.5" hidden="1" customHeight="1" x14ac:dyDescent="0.3">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6.5" hidden="1" customHeight="1" x14ac:dyDescent="0.3">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6.5" hidden="1" customHeight="1" x14ac:dyDescent="0.3">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6.5" hidden="1" customHeight="1" x14ac:dyDescent="0.3">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6.5" hidden="1" customHeight="1" x14ac:dyDescent="0.3">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6.5" hidden="1" customHeight="1" x14ac:dyDescent="0.3">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6.5" hidden="1" customHeight="1" x14ac:dyDescent="0.3">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6.5" hidden="1" customHeight="1" x14ac:dyDescent="0.3">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6.5" hidden="1" customHeight="1" x14ac:dyDescent="0.3">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6.5" hidden="1" customHeight="1" x14ac:dyDescent="0.3">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6.5" hidden="1" customHeight="1" x14ac:dyDescent="0.3">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6.5" hidden="1" customHeight="1" x14ac:dyDescent="0.3">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6.5" hidden="1" customHeight="1" x14ac:dyDescent="0.3">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6.5" hidden="1" customHeight="1" x14ac:dyDescent="0.3">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6.5" hidden="1" customHeight="1" x14ac:dyDescent="0.3">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6.5" hidden="1" customHeight="1" x14ac:dyDescent="0.3">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6.5" hidden="1" customHeight="1" x14ac:dyDescent="0.3">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6.5" hidden="1" customHeight="1" x14ac:dyDescent="0.3">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6.5" hidden="1" customHeight="1" x14ac:dyDescent="0.3">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6.5" hidden="1" customHeight="1" x14ac:dyDescent="0.3">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6.5" hidden="1" customHeight="1" x14ac:dyDescent="0.3">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6.5" hidden="1" customHeight="1" x14ac:dyDescent="0.3">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6.5" hidden="1" customHeight="1" x14ac:dyDescent="0.3">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6.5" hidden="1" customHeight="1" x14ac:dyDescent="0.3">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6.5" hidden="1" customHeight="1" x14ac:dyDescent="0.3">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6.5" hidden="1" customHeight="1" x14ac:dyDescent="0.3">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6.5" hidden="1" customHeight="1" x14ac:dyDescent="0.3">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6.5" hidden="1" customHeight="1" x14ac:dyDescent="0.3">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6.5" hidden="1" customHeight="1" x14ac:dyDescent="0.3">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6.5" hidden="1" customHeight="1" x14ac:dyDescent="0.3">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6.5" hidden="1" customHeight="1" x14ac:dyDescent="0.3">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6.5" hidden="1" customHeight="1" x14ac:dyDescent="0.3">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6.5" hidden="1" customHeight="1" x14ac:dyDescent="0.3">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6.5" hidden="1" customHeight="1" x14ac:dyDescent="0.3">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sheetProtection algorithmName="SHA-512" hashValue="ZYRfnAHEyr7qmDr4zoxzvKvfboSmtt8r+N9m8z//tiuR37kQd+T4VILGfOqIfsf5aIbAn2YTI7OWn99NmnUfyw==" saltValue="HhzA7id0Sq0UD2UUgJKuAA=="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topLeftCell="L15" zoomScale="90" zoomScaleNormal="90" workbookViewId="0">
      <selection activeCell="P16" sqref="P16"/>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33.42578125" customWidth="1"/>
    <col min="6" max="6" width="23.42578125" customWidth="1"/>
    <col min="7" max="7" width="24.42578125" customWidth="1"/>
    <col min="8" max="8" width="23.5703125" customWidth="1"/>
    <col min="9" max="9" width="21.140625" customWidth="1"/>
    <col min="10" max="10" width="19.85546875" customWidth="1"/>
    <col min="11" max="11" width="50.85546875" customWidth="1"/>
    <col min="12" max="12" width="26.7109375" customWidth="1"/>
    <col min="13" max="13" width="24.5703125" customWidth="1"/>
    <col min="14" max="14" width="24.7109375" customWidth="1"/>
    <col min="15" max="15" width="50.85546875" customWidth="1"/>
    <col min="16" max="16" width="39.140625" customWidth="1"/>
    <col min="17" max="17" width="23.5703125" hidden="1" customWidth="1"/>
    <col min="18" max="18" width="30" hidden="1" customWidth="1"/>
    <col min="19" max="19" width="22" hidden="1" customWidth="1"/>
    <col min="20" max="20" width="8.28515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9" t="s">
        <v>0</v>
      </c>
      <c r="O2" s="390"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1" t="s">
        <v>2</v>
      </c>
      <c r="O3" s="39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9" t="s">
        <v>3</v>
      </c>
      <c r="O4" s="39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9" t="s">
        <v>4</v>
      </c>
      <c r="O5" s="390" t="s">
        <v>1242</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60"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9"/>
      <c r="C8" s="159"/>
      <c r="D8" s="159"/>
      <c r="E8" s="159"/>
      <c r="F8" s="159"/>
      <c r="G8" s="159"/>
      <c r="H8" s="159"/>
      <c r="I8" s="159"/>
      <c r="J8" s="159"/>
      <c r="K8" s="159"/>
      <c r="L8" s="159"/>
      <c r="M8" s="159"/>
      <c r="N8" s="173"/>
      <c r="O8" s="159"/>
      <c r="P8" s="159"/>
      <c r="Q8" s="15"/>
      <c r="R8" s="15"/>
      <c r="S8" s="15"/>
      <c r="T8" s="15"/>
      <c r="U8" s="15"/>
      <c r="V8" s="15"/>
      <c r="W8" s="15"/>
      <c r="X8" s="15"/>
      <c r="Y8" s="15"/>
      <c r="Z8" s="15"/>
    </row>
    <row r="9" spans="1:26" ht="36.75" customHeight="1" x14ac:dyDescent="0.3">
      <c r="A9" s="18"/>
      <c r="B9" s="174" t="s">
        <v>318</v>
      </c>
      <c r="C9" s="466" t="s">
        <v>319</v>
      </c>
      <c r="D9" s="415"/>
      <c r="E9" s="415"/>
      <c r="F9" s="415"/>
      <c r="G9" s="415"/>
      <c r="H9" s="415"/>
      <c r="I9" s="415"/>
      <c r="J9" s="415"/>
      <c r="K9" s="415"/>
      <c r="L9" s="415"/>
      <c r="M9" s="415"/>
      <c r="N9" s="415"/>
      <c r="O9" s="415"/>
      <c r="P9" s="416"/>
      <c r="Q9" s="15"/>
      <c r="R9" s="15"/>
      <c r="S9" s="15"/>
      <c r="T9" s="15"/>
      <c r="U9" s="15"/>
      <c r="V9" s="15"/>
      <c r="W9" s="15"/>
      <c r="X9" s="15"/>
      <c r="Y9" s="18"/>
      <c r="Z9" s="18"/>
    </row>
    <row r="10" spans="1:26" ht="16.5" x14ac:dyDescent="0.3">
      <c r="A10" s="18"/>
      <c r="B10" s="478" t="s">
        <v>320</v>
      </c>
      <c r="C10" s="415"/>
      <c r="D10" s="415"/>
      <c r="E10" s="415"/>
      <c r="F10" s="415"/>
      <c r="G10" s="415"/>
      <c r="H10" s="415"/>
      <c r="I10" s="415"/>
      <c r="J10" s="415"/>
      <c r="K10" s="415"/>
      <c r="L10" s="415"/>
      <c r="M10" s="415"/>
      <c r="N10" s="415"/>
      <c r="O10" s="415"/>
      <c r="P10" s="416"/>
      <c r="Q10" s="15"/>
      <c r="R10" s="15"/>
      <c r="S10" s="15"/>
      <c r="T10" s="15"/>
      <c r="U10" s="15"/>
      <c r="V10" s="15"/>
      <c r="W10" s="15"/>
      <c r="X10" s="15"/>
      <c r="Y10" s="18"/>
      <c r="Z10" s="18"/>
    </row>
    <row r="11" spans="1:26" ht="16.5" x14ac:dyDescent="0.25">
      <c r="A11" s="15"/>
      <c r="B11" s="60"/>
      <c r="C11" s="15"/>
      <c r="D11" s="15"/>
      <c r="E11" s="15"/>
      <c r="F11" s="15"/>
      <c r="G11" s="15"/>
      <c r="H11" s="15"/>
      <c r="I11" s="15"/>
      <c r="J11" s="15"/>
      <c r="K11" s="15"/>
      <c r="L11" s="15"/>
      <c r="M11" s="15"/>
      <c r="N11" s="175"/>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75"/>
      <c r="O12" s="15"/>
      <c r="P12" s="15"/>
      <c r="Q12" s="15"/>
      <c r="R12" s="15"/>
      <c r="S12" s="15"/>
      <c r="T12" s="15"/>
      <c r="U12" s="15"/>
      <c r="V12" s="15"/>
      <c r="W12" s="15"/>
      <c r="X12" s="15"/>
      <c r="Y12" s="15"/>
      <c r="Z12" s="15"/>
    </row>
    <row r="13" spans="1:26" ht="15" customHeight="1" x14ac:dyDescent="0.25">
      <c r="A13" s="15"/>
      <c r="B13" s="494" t="s">
        <v>2</v>
      </c>
      <c r="C13" s="494" t="s">
        <v>321</v>
      </c>
      <c r="D13" s="494" t="s">
        <v>322</v>
      </c>
      <c r="E13" s="514" t="s">
        <v>323</v>
      </c>
      <c r="F13" s="517" t="s">
        <v>324</v>
      </c>
      <c r="G13" s="517"/>
      <c r="H13" s="517"/>
      <c r="I13" s="517"/>
      <c r="J13" s="517"/>
      <c r="K13" s="517"/>
      <c r="L13" s="515" t="s">
        <v>325</v>
      </c>
      <c r="M13" s="515"/>
      <c r="N13" s="515"/>
      <c r="O13" s="515"/>
      <c r="P13" s="516"/>
      <c r="Q13" s="15"/>
      <c r="R13" s="15"/>
      <c r="S13" s="15"/>
      <c r="T13" s="15"/>
      <c r="U13" s="15"/>
      <c r="V13" s="15"/>
      <c r="W13" s="15"/>
      <c r="X13" s="15"/>
      <c r="Y13" s="15"/>
      <c r="Z13" s="15"/>
    </row>
    <row r="14" spans="1:26" ht="73.5" customHeight="1" x14ac:dyDescent="0.25">
      <c r="A14" s="15"/>
      <c r="B14" s="475"/>
      <c r="C14" s="475"/>
      <c r="D14" s="475"/>
      <c r="E14" s="475"/>
      <c r="F14" s="396" t="s">
        <v>326</v>
      </c>
      <c r="G14" s="396" t="s">
        <v>327</v>
      </c>
      <c r="H14" s="396" t="s">
        <v>328</v>
      </c>
      <c r="I14" s="396" t="s">
        <v>1230</v>
      </c>
      <c r="J14" s="396" t="s">
        <v>329</v>
      </c>
      <c r="K14" s="396" t="s">
        <v>82</v>
      </c>
      <c r="L14" s="397" t="s">
        <v>330</v>
      </c>
      <c r="M14" s="398" t="s">
        <v>331</v>
      </c>
      <c r="N14" s="397" t="s">
        <v>332</v>
      </c>
      <c r="O14" s="397" t="s">
        <v>329</v>
      </c>
      <c r="P14" s="397" t="s">
        <v>82</v>
      </c>
      <c r="Q14" s="15"/>
      <c r="R14" s="175" t="s">
        <v>333</v>
      </c>
      <c r="S14" s="15"/>
      <c r="T14" s="15"/>
      <c r="U14" s="15"/>
      <c r="V14" s="15"/>
      <c r="W14" s="15"/>
      <c r="X14" s="15"/>
      <c r="Y14" s="15"/>
      <c r="Z14" s="15"/>
    </row>
    <row r="15" spans="1:26" s="388" customFormat="1" ht="168.75" customHeight="1" x14ac:dyDescent="0.25">
      <c r="A15" s="394"/>
      <c r="B15" s="405">
        <v>1</v>
      </c>
      <c r="C15" s="406" t="s">
        <v>1245</v>
      </c>
      <c r="D15" s="407" t="s">
        <v>1244</v>
      </c>
      <c r="E15" s="407" t="s">
        <v>335</v>
      </c>
      <c r="F15" s="404"/>
      <c r="G15" s="404"/>
      <c r="H15" s="404"/>
      <c r="I15" s="404"/>
      <c r="J15" s="404"/>
      <c r="K15" s="404"/>
      <c r="L15" s="405" t="s">
        <v>1251</v>
      </c>
      <c r="M15" s="405" t="s">
        <v>127</v>
      </c>
      <c r="N15" s="405" t="s">
        <v>127</v>
      </c>
      <c r="O15" s="406" t="s">
        <v>1248</v>
      </c>
      <c r="P15" s="406" t="s">
        <v>1249</v>
      </c>
      <c r="Q15" s="394"/>
      <c r="R15" s="395"/>
      <c r="S15" s="394"/>
      <c r="T15" s="394"/>
      <c r="U15" s="394"/>
      <c r="V15" s="394"/>
      <c r="W15" s="394"/>
      <c r="X15" s="394"/>
      <c r="Y15" s="394"/>
      <c r="Z15" s="394"/>
    </row>
    <row r="16" spans="1:26" s="388" customFormat="1" ht="198" customHeight="1" x14ac:dyDescent="0.25">
      <c r="A16" s="394"/>
      <c r="B16" s="408">
        <v>2</v>
      </c>
      <c r="C16" s="406" t="s">
        <v>1243</v>
      </c>
      <c r="D16" s="407" t="s">
        <v>1246</v>
      </c>
      <c r="E16" s="407" t="s">
        <v>335</v>
      </c>
      <c r="F16" s="404"/>
      <c r="G16" s="404"/>
      <c r="H16" s="404"/>
      <c r="I16" s="404"/>
      <c r="J16" s="404"/>
      <c r="K16" s="404"/>
      <c r="L16" s="405" t="s">
        <v>1252</v>
      </c>
      <c r="M16" s="404"/>
      <c r="N16" s="404"/>
      <c r="O16" s="406" t="s">
        <v>1250</v>
      </c>
      <c r="P16" s="406" t="s">
        <v>1254</v>
      </c>
      <c r="Q16" s="394"/>
      <c r="R16" s="395"/>
      <c r="S16" s="394"/>
      <c r="T16" s="394"/>
      <c r="U16" s="394"/>
      <c r="V16" s="394"/>
      <c r="W16" s="394"/>
      <c r="X16" s="394"/>
      <c r="Y16" s="394"/>
      <c r="Z16" s="394"/>
    </row>
    <row r="17" spans="1:26" s="377" customFormat="1" ht="144" customHeight="1" x14ac:dyDescent="0.25">
      <c r="A17" s="376"/>
      <c r="B17" s="399">
        <v>3</v>
      </c>
      <c r="C17" s="409" t="s">
        <v>1247</v>
      </c>
      <c r="D17" s="410" t="s">
        <v>1231</v>
      </c>
      <c r="E17" s="400" t="s">
        <v>333</v>
      </c>
      <c r="F17" s="401" t="s">
        <v>1212</v>
      </c>
      <c r="G17" s="402" t="s">
        <v>597</v>
      </c>
      <c r="H17" s="402"/>
      <c r="I17" s="402"/>
      <c r="J17" s="402" t="s">
        <v>1213</v>
      </c>
      <c r="K17" s="403" t="s">
        <v>1214</v>
      </c>
      <c r="L17" s="402"/>
      <c r="M17" s="400"/>
      <c r="N17" s="400"/>
      <c r="O17" s="402"/>
      <c r="P17" s="402"/>
      <c r="Q17" s="376"/>
      <c r="R17" s="376" t="s">
        <v>15</v>
      </c>
      <c r="S17" s="376"/>
      <c r="T17" s="376"/>
      <c r="U17" s="376"/>
      <c r="V17" s="376"/>
      <c r="W17" s="376"/>
      <c r="X17" s="376"/>
      <c r="Y17" s="376"/>
      <c r="Z17" s="376"/>
    </row>
    <row r="18" spans="1:26" s="375" customFormat="1" ht="143.25" customHeight="1" x14ac:dyDescent="0.25">
      <c r="A18" s="374"/>
      <c r="B18" s="67">
        <v>3</v>
      </c>
      <c r="C18" s="409" t="s">
        <v>1247</v>
      </c>
      <c r="D18" s="410" t="s">
        <v>1231</v>
      </c>
      <c r="E18" s="176" t="s">
        <v>15</v>
      </c>
      <c r="F18" s="383" t="s">
        <v>16</v>
      </c>
      <c r="G18" s="383" t="s">
        <v>1209</v>
      </c>
      <c r="H18" s="383"/>
      <c r="I18" s="383"/>
      <c r="J18" s="383" t="s">
        <v>1210</v>
      </c>
      <c r="K18" s="383" t="s">
        <v>1211</v>
      </c>
      <c r="L18" s="383"/>
      <c r="M18" s="176"/>
      <c r="N18" s="176"/>
      <c r="O18" s="383"/>
      <c r="P18" s="383"/>
      <c r="Q18" s="374"/>
      <c r="R18" s="374" t="s">
        <v>15</v>
      </c>
      <c r="S18" s="374"/>
      <c r="T18" s="374"/>
      <c r="U18" s="374"/>
      <c r="V18" s="374"/>
      <c r="W18" s="374"/>
      <c r="X18" s="374"/>
      <c r="Y18" s="374"/>
      <c r="Z18" s="374"/>
    </row>
    <row r="19" spans="1:26" s="375" customFormat="1" ht="100.5" customHeight="1" x14ac:dyDescent="0.25">
      <c r="A19" s="374"/>
      <c r="B19" s="67">
        <v>3</v>
      </c>
      <c r="C19" s="409" t="s">
        <v>1247</v>
      </c>
      <c r="D19" s="410" t="s">
        <v>1231</v>
      </c>
      <c r="E19" s="176" t="s">
        <v>15</v>
      </c>
      <c r="F19" s="383" t="s">
        <v>16</v>
      </c>
      <c r="G19" s="383" t="s">
        <v>153</v>
      </c>
      <c r="H19" s="383"/>
      <c r="I19" s="383"/>
      <c r="J19" s="383" t="s">
        <v>1210</v>
      </c>
      <c r="K19" s="383" t="s">
        <v>1229</v>
      </c>
      <c r="L19" s="383"/>
      <c r="M19" s="176"/>
      <c r="N19" s="176"/>
      <c r="O19" s="383"/>
      <c r="P19" s="383"/>
      <c r="Q19" s="374"/>
      <c r="R19" s="374" t="s">
        <v>334</v>
      </c>
      <c r="S19" s="374"/>
      <c r="T19" s="374"/>
      <c r="U19" s="374"/>
      <c r="V19" s="374"/>
      <c r="W19" s="374"/>
      <c r="X19" s="374"/>
      <c r="Y19" s="374"/>
      <c r="Z19" s="374"/>
    </row>
    <row r="20" spans="1:26" ht="16.5" x14ac:dyDescent="0.3">
      <c r="A20" s="15"/>
      <c r="B20" s="177"/>
      <c r="C20" s="177"/>
      <c r="D20" s="177"/>
      <c r="E20" s="176"/>
      <c r="F20" s="385"/>
      <c r="G20" s="385"/>
      <c r="H20" s="385"/>
      <c r="I20" s="385"/>
      <c r="J20" s="385"/>
      <c r="K20" s="385"/>
      <c r="L20" s="385"/>
      <c r="M20" s="385"/>
      <c r="N20" s="385"/>
      <c r="O20" s="385"/>
      <c r="P20" s="385"/>
      <c r="Q20" s="15"/>
      <c r="R20" s="15" t="s">
        <v>335</v>
      </c>
      <c r="S20" s="15"/>
      <c r="T20" s="15"/>
      <c r="U20" s="15"/>
      <c r="V20" s="15"/>
      <c r="W20" s="15"/>
      <c r="X20" s="15"/>
      <c r="Y20" s="15"/>
      <c r="Z20" s="15"/>
    </row>
    <row r="21" spans="1:26" ht="16.5" x14ac:dyDescent="0.3">
      <c r="A21" s="15"/>
      <c r="B21" s="177"/>
      <c r="C21" s="177"/>
      <c r="D21" s="177"/>
      <c r="E21" s="176"/>
      <c r="F21" s="385"/>
      <c r="G21" s="385"/>
      <c r="H21" s="385"/>
      <c r="I21" s="385"/>
      <c r="J21" s="385"/>
      <c r="K21" s="385"/>
      <c r="L21" s="385"/>
      <c r="M21" s="385"/>
      <c r="N21" s="385"/>
      <c r="O21" s="385"/>
      <c r="P21" s="385"/>
      <c r="Q21" s="15"/>
      <c r="R21" s="15"/>
      <c r="S21" s="15"/>
      <c r="T21" s="15"/>
      <c r="U21" s="15"/>
      <c r="V21" s="15"/>
      <c r="W21" s="15"/>
      <c r="X21" s="15"/>
      <c r="Y21" s="15"/>
      <c r="Z21" s="15"/>
    </row>
    <row r="22" spans="1:26" ht="16.5" x14ac:dyDescent="0.3">
      <c r="A22" s="15"/>
      <c r="B22" s="177"/>
      <c r="C22" s="177"/>
      <c r="D22" s="177"/>
      <c r="E22" s="176"/>
      <c r="F22" s="385"/>
      <c r="G22" s="385"/>
      <c r="H22" s="385"/>
      <c r="I22" s="385"/>
      <c r="J22" s="385"/>
      <c r="K22" s="385"/>
      <c r="L22" s="385"/>
      <c r="M22" s="385"/>
      <c r="N22" s="385"/>
      <c r="O22" s="385"/>
      <c r="P22" s="385"/>
      <c r="Q22" s="15"/>
      <c r="R22" s="15"/>
      <c r="S22" s="15"/>
      <c r="T22" s="15"/>
      <c r="U22" s="15"/>
      <c r="V22" s="15"/>
      <c r="W22" s="15"/>
      <c r="X22" s="15"/>
      <c r="Y22" s="15"/>
      <c r="Z22" s="15"/>
    </row>
    <row r="23" spans="1:26" ht="16.5" x14ac:dyDescent="0.3">
      <c r="A23" s="15"/>
      <c r="B23" s="177"/>
      <c r="C23" s="177"/>
      <c r="D23" s="177"/>
      <c r="E23" s="176"/>
      <c r="F23" s="385"/>
      <c r="G23" s="385"/>
      <c r="H23" s="385"/>
      <c r="I23" s="385"/>
      <c r="J23" s="385"/>
      <c r="K23" s="385"/>
      <c r="L23" s="385"/>
      <c r="M23" s="385"/>
      <c r="N23" s="385"/>
      <c r="O23" s="385"/>
      <c r="P23" s="385"/>
      <c r="Q23" s="15"/>
      <c r="R23" s="15"/>
      <c r="S23" s="15"/>
      <c r="T23" s="15"/>
      <c r="U23" s="15"/>
      <c r="V23" s="15"/>
      <c r="W23" s="15"/>
      <c r="X23" s="15"/>
      <c r="Y23" s="15"/>
      <c r="Z23" s="15"/>
    </row>
    <row r="24" spans="1:26" ht="15.75" customHeight="1" x14ac:dyDescent="0.3">
      <c r="A24" s="15"/>
      <c r="B24" s="177"/>
      <c r="C24" s="177"/>
      <c r="D24" s="177"/>
      <c r="E24" s="176"/>
      <c r="F24" s="385"/>
      <c r="G24" s="385"/>
      <c r="H24" s="385"/>
      <c r="I24" s="385"/>
      <c r="J24" s="385"/>
      <c r="K24" s="385"/>
      <c r="L24" s="385"/>
      <c r="M24" s="385"/>
      <c r="N24" s="385"/>
      <c r="O24" s="385"/>
      <c r="P24" s="38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75"/>
      <c r="O25" s="15"/>
      <c r="P25" s="15"/>
      <c r="Q25" s="15"/>
      <c r="R25" s="15"/>
      <c r="S25" s="15"/>
      <c r="T25" s="15"/>
      <c r="U25" s="15"/>
      <c r="V25" s="15"/>
      <c r="W25" s="15"/>
      <c r="X25" s="15"/>
      <c r="Y25" s="15"/>
      <c r="Z25" s="15"/>
    </row>
    <row r="26" spans="1:26" ht="15.75" customHeight="1" x14ac:dyDescent="0.25">
      <c r="A26" s="15"/>
      <c r="B26" s="15"/>
      <c r="C26" s="15"/>
      <c r="D26" s="15"/>
      <c r="E26" s="15"/>
      <c r="F26" s="15"/>
      <c r="G26" s="15"/>
      <c r="H26" s="15"/>
      <c r="I26" s="15"/>
      <c r="J26" s="15"/>
      <c r="K26" s="15"/>
      <c r="L26" s="15"/>
      <c r="M26" s="15"/>
      <c r="N26" s="175"/>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75"/>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75"/>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75"/>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75"/>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75"/>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75"/>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75"/>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75"/>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75"/>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75"/>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75"/>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75"/>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75"/>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75"/>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75"/>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75"/>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75"/>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75"/>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75"/>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75"/>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75"/>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75"/>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75"/>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75"/>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75"/>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75"/>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75"/>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75"/>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75"/>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75"/>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75"/>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75"/>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75"/>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75"/>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75"/>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75"/>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75"/>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75"/>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7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7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7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7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7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7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7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7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7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7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7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7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7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7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7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7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7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7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7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7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7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7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7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7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7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7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7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7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7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7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7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7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7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7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7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7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7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7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7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7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7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7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7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7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7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7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7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7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7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7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7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7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7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7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7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7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7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7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7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7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7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7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7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7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7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7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7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7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7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7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7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7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7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7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7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7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7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7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7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7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7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7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7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7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7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7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7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7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7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7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7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7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7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7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7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7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7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7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7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7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7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7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7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7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7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75"/>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75"/>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75"/>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75"/>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75"/>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75"/>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75"/>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75"/>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75"/>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75"/>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75"/>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75"/>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75"/>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75"/>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75"/>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75"/>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75"/>
      <c r="O186" s="15"/>
      <c r="P186" s="15"/>
      <c r="Q186" s="15"/>
      <c r="R186" s="15"/>
      <c r="S186" s="15"/>
      <c r="T186" s="15"/>
      <c r="U186" s="15"/>
      <c r="V186" s="15"/>
      <c r="W186" s="15"/>
      <c r="X186" s="15"/>
      <c r="Y186" s="15"/>
      <c r="Z186" s="15"/>
    </row>
    <row r="187" spans="1:26" ht="15" hidden="1" customHeight="1" x14ac:dyDescent="0.25">
      <c r="A187" s="15"/>
      <c r="B187" s="15"/>
      <c r="C187" s="15"/>
      <c r="D187" s="15"/>
      <c r="E187" s="15"/>
      <c r="F187" s="15"/>
      <c r="G187" s="15"/>
      <c r="H187" s="15"/>
      <c r="I187" s="15"/>
      <c r="J187" s="15"/>
      <c r="K187" s="15"/>
      <c r="L187" s="15"/>
      <c r="M187" s="15"/>
      <c r="N187" s="175"/>
      <c r="O187" s="15"/>
      <c r="P187" s="15"/>
      <c r="Q187" s="15"/>
      <c r="R187" s="15"/>
      <c r="S187" s="15"/>
      <c r="T187" s="15"/>
      <c r="U187" s="15"/>
      <c r="V187" s="15"/>
      <c r="W187" s="15"/>
      <c r="X187" s="15"/>
      <c r="Y187" s="15"/>
      <c r="Z187" s="15"/>
    </row>
    <row r="188" spans="1:26" ht="15" hidden="1" customHeight="1" x14ac:dyDescent="0.25">
      <c r="A188" s="15"/>
      <c r="B188" s="15"/>
      <c r="C188" s="15"/>
      <c r="D188" s="15"/>
      <c r="E188" s="15"/>
      <c r="F188" s="15"/>
      <c r="G188" s="15"/>
      <c r="H188" s="15"/>
      <c r="I188" s="15"/>
      <c r="J188" s="15"/>
      <c r="K188" s="15"/>
      <c r="L188" s="15"/>
      <c r="M188" s="15"/>
      <c r="N188" s="17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7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7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7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7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7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7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7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7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7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7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7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7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7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7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7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7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7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7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7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7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7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7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7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7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7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7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7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7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7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7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7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7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7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7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75"/>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75"/>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75"/>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75"/>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75"/>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75"/>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75"/>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75"/>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75"/>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75"/>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75"/>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75"/>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75"/>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75"/>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75"/>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75"/>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75"/>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75"/>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75"/>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75"/>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75"/>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75"/>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75"/>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75"/>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75"/>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75"/>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75"/>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75"/>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75"/>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75"/>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75"/>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75"/>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75"/>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75"/>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75"/>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75"/>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75"/>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75"/>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75"/>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75"/>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75"/>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75"/>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75"/>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75"/>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75"/>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75"/>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75"/>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75"/>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75"/>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75"/>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75"/>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75"/>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75"/>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75"/>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75"/>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75"/>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75"/>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75"/>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75"/>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75"/>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75"/>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75"/>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75"/>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75"/>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75"/>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75"/>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75"/>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75"/>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75"/>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75"/>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75"/>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75"/>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75"/>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75"/>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75"/>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75"/>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75"/>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75"/>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75"/>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75"/>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75"/>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75"/>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75"/>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75"/>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75"/>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75"/>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75"/>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75"/>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75"/>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75"/>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75"/>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75"/>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75"/>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75"/>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75"/>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75"/>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75"/>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75"/>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75"/>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75"/>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75"/>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75"/>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75"/>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75"/>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75"/>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75"/>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75"/>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75"/>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75"/>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75"/>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75"/>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75"/>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75"/>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75"/>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75"/>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75"/>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75"/>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75"/>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75"/>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75"/>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75"/>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75"/>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75"/>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75"/>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75"/>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75"/>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75"/>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75"/>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75"/>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75"/>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75"/>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75"/>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75"/>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75"/>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75"/>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75"/>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75"/>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75"/>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75"/>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75"/>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75"/>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75"/>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75"/>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75"/>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75"/>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75"/>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75"/>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75"/>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75"/>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75"/>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75"/>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75"/>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75"/>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75"/>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75"/>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75"/>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75"/>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75"/>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75"/>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75"/>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75"/>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75"/>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75"/>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75"/>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75"/>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75"/>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75"/>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75"/>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75"/>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75"/>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75"/>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75"/>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75"/>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75"/>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75"/>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75"/>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75"/>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75"/>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75"/>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75"/>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75"/>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75"/>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75"/>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75"/>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75"/>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75"/>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75"/>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75"/>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75"/>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75"/>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75"/>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75"/>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75"/>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75"/>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75"/>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75"/>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75"/>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75"/>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75"/>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75"/>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75"/>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75"/>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75"/>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75"/>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75"/>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75"/>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75"/>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75"/>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75"/>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75"/>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75"/>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75"/>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75"/>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75"/>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75"/>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75"/>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75"/>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75"/>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75"/>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75"/>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75"/>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75"/>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75"/>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75"/>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75"/>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75"/>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75"/>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75"/>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75"/>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75"/>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75"/>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75"/>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75"/>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75"/>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75"/>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75"/>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75"/>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75"/>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75"/>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75"/>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75"/>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75"/>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75"/>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75"/>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75"/>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75"/>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75"/>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75"/>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75"/>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75"/>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75"/>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75"/>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75"/>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75"/>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75"/>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75"/>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75"/>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75"/>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75"/>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75"/>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75"/>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75"/>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75"/>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75"/>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75"/>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75"/>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75"/>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75"/>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75"/>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75"/>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75"/>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75"/>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75"/>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75"/>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75"/>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75"/>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75"/>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75"/>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75"/>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75"/>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75"/>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75"/>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75"/>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75"/>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75"/>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75"/>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75"/>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75"/>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75"/>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75"/>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75"/>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75"/>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75"/>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75"/>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75"/>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75"/>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75"/>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75"/>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75"/>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75"/>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75"/>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75"/>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75"/>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75"/>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75"/>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75"/>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75"/>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75"/>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75"/>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75"/>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75"/>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75"/>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75"/>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75"/>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75"/>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75"/>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75"/>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75"/>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75"/>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75"/>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75"/>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75"/>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75"/>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75"/>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75"/>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75"/>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75"/>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75"/>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75"/>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75"/>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75"/>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75"/>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75"/>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75"/>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75"/>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75"/>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75"/>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75"/>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75"/>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75"/>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75"/>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75"/>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75"/>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75"/>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75"/>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75"/>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75"/>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75"/>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75"/>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75"/>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75"/>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75"/>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75"/>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75"/>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75"/>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75"/>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75"/>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75"/>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75"/>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75"/>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75"/>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75"/>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75"/>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75"/>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75"/>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75"/>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75"/>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75"/>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75"/>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75"/>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75"/>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75"/>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75"/>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75"/>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75"/>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75"/>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75"/>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75"/>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75"/>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75"/>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75"/>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75"/>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75"/>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75"/>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75"/>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75"/>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75"/>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75"/>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75"/>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75"/>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75"/>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75"/>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75"/>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75"/>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75"/>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75"/>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75"/>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75"/>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75"/>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75"/>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75"/>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75"/>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75"/>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75"/>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75"/>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75"/>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75"/>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75"/>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75"/>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75"/>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75"/>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75"/>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75"/>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75"/>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75"/>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75"/>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75"/>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75"/>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75"/>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75"/>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75"/>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75"/>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75"/>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75"/>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75"/>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75"/>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75"/>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75"/>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75"/>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75"/>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75"/>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75"/>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75"/>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75"/>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75"/>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75"/>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75"/>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75"/>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75"/>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75"/>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75"/>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75"/>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75"/>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75"/>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75"/>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75"/>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75"/>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75"/>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75"/>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75"/>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75"/>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75"/>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75"/>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75"/>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75"/>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75"/>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75"/>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75"/>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75"/>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75"/>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75"/>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75"/>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75"/>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75"/>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75"/>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75"/>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75"/>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75"/>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75"/>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75"/>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75"/>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75"/>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75"/>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75"/>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75"/>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75"/>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75"/>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75"/>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75"/>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75"/>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75"/>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75"/>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75"/>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75"/>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75"/>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75"/>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75"/>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75"/>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75"/>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75"/>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75"/>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75"/>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75"/>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75"/>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75"/>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75"/>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75"/>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75"/>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75"/>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75"/>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75"/>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75"/>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75"/>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75"/>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75"/>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75"/>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75"/>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75"/>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75"/>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75"/>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75"/>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75"/>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75"/>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75"/>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75"/>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75"/>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75"/>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75"/>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75"/>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75"/>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75"/>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75"/>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75"/>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75"/>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75"/>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75"/>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75"/>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75"/>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75"/>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75"/>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75"/>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75"/>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75"/>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75"/>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75"/>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75"/>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75"/>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75"/>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75"/>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75"/>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75"/>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75"/>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75"/>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75"/>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75"/>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75"/>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75"/>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75"/>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75"/>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75"/>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75"/>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75"/>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75"/>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75"/>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75"/>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75"/>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75"/>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75"/>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75"/>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75"/>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75"/>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75"/>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75"/>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75"/>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75"/>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75"/>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75"/>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75"/>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75"/>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75"/>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75"/>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75"/>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75"/>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75"/>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75"/>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75"/>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75"/>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75"/>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75"/>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75"/>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75"/>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75"/>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75"/>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75"/>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75"/>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75"/>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75"/>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75"/>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75"/>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75"/>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75"/>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75"/>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75"/>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75"/>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75"/>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75"/>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75"/>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75"/>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75"/>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75"/>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75"/>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75"/>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75"/>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75"/>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75"/>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75"/>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75"/>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75"/>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75"/>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75"/>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75"/>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75"/>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75"/>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75"/>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75"/>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75"/>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75"/>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75"/>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75"/>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75"/>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75"/>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75"/>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75"/>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75"/>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75"/>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75"/>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75"/>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75"/>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75"/>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75"/>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75"/>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75"/>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75"/>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75"/>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75"/>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75"/>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75"/>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75"/>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75"/>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75"/>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75"/>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75"/>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75"/>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75"/>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75"/>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75"/>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75"/>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75"/>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75"/>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75"/>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75"/>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75"/>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75"/>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75"/>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75"/>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75"/>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75"/>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75"/>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75"/>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75"/>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75"/>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75"/>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75"/>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75"/>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75"/>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75"/>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75"/>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75"/>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75"/>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75"/>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75"/>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75"/>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75"/>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75"/>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75"/>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75"/>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75"/>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75"/>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75"/>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75"/>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75"/>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75"/>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75"/>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75"/>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75"/>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75"/>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75"/>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75"/>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75"/>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75"/>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75"/>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75"/>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75"/>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75"/>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75"/>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75"/>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75"/>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75"/>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75"/>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75"/>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75"/>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75"/>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75"/>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75"/>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75"/>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75"/>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75"/>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75"/>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75"/>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75"/>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75"/>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75"/>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75"/>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75"/>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75"/>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75"/>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75"/>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75"/>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75"/>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75"/>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75"/>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75"/>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75"/>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75"/>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75"/>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75"/>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75"/>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75"/>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75"/>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75"/>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75"/>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75"/>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75"/>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75"/>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75"/>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75"/>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75"/>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75"/>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75"/>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75"/>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75"/>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75"/>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75"/>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75"/>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75"/>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75"/>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75"/>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75"/>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75"/>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75"/>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75"/>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75"/>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75"/>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75"/>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75"/>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75"/>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75"/>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75"/>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75"/>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75"/>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75"/>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75"/>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75"/>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75"/>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75"/>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75"/>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75"/>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75"/>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75"/>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75"/>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75"/>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75"/>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75"/>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75"/>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75"/>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75"/>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75"/>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75"/>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75"/>
      <c r="O1001" s="15"/>
      <c r="P1001" s="15"/>
      <c r="Q1001" s="15"/>
      <c r="R1001" s="15"/>
      <c r="S1001" s="15"/>
      <c r="T1001" s="15"/>
      <c r="U1001" s="15"/>
      <c r="V1001" s="15"/>
      <c r="W1001" s="15"/>
      <c r="X1001" s="15"/>
      <c r="Y1001" s="15"/>
      <c r="Z1001" s="15"/>
    </row>
    <row r="1002" spans="1:26" ht="15.75" hidden="1" customHeight="1" x14ac:dyDescent="0.25">
      <c r="A1002" s="15"/>
      <c r="B1002" s="15"/>
      <c r="C1002" s="15"/>
      <c r="D1002" s="15"/>
      <c r="E1002" s="15"/>
      <c r="F1002" s="15"/>
      <c r="G1002" s="15"/>
      <c r="H1002" s="15"/>
      <c r="I1002" s="15"/>
      <c r="J1002" s="15"/>
      <c r="K1002" s="15"/>
      <c r="L1002" s="15"/>
      <c r="M1002" s="15"/>
      <c r="N1002" s="175"/>
      <c r="O1002" s="15"/>
      <c r="P1002" s="15"/>
      <c r="Q1002" s="15"/>
      <c r="R1002" s="15"/>
      <c r="S1002" s="15"/>
      <c r="T1002" s="15"/>
      <c r="U1002" s="15"/>
      <c r="V1002" s="15"/>
      <c r="W1002" s="15"/>
      <c r="X1002" s="15"/>
      <c r="Y1002" s="15"/>
      <c r="Z1002" s="15"/>
    </row>
    <row r="1003" spans="1:26" ht="15.75" hidden="1" customHeight="1" x14ac:dyDescent="0.25">
      <c r="A1003" s="15"/>
      <c r="B1003" s="15"/>
      <c r="C1003" s="15"/>
      <c r="D1003" s="15"/>
      <c r="E1003" s="15"/>
      <c r="F1003" s="15"/>
      <c r="G1003" s="15"/>
      <c r="H1003" s="15"/>
      <c r="I1003" s="15"/>
      <c r="J1003" s="15"/>
      <c r="K1003" s="15"/>
      <c r="L1003" s="15"/>
      <c r="M1003" s="15"/>
      <c r="N1003" s="175"/>
      <c r="O1003" s="15"/>
      <c r="P1003" s="15"/>
      <c r="Q1003" s="15"/>
      <c r="R1003" s="15"/>
      <c r="S1003" s="15"/>
      <c r="T1003" s="15"/>
      <c r="U1003" s="15"/>
      <c r="V1003" s="15"/>
      <c r="W1003" s="15"/>
      <c r="X1003" s="15"/>
      <c r="Y1003" s="15"/>
      <c r="Z1003" s="15"/>
    </row>
  </sheetData>
  <sheetProtection algorithmName="SHA-512" hashValue="aQ5JhpyN9G+gDdOkD9I4ib7k4M0RndnL7ziqOAszB8CYq+tY4HAZeC3Xtf76CPCbRRTRjgq0biYNO5UWCL8woQ==" saltValue="RFQgz7Hx4uEyufkEIaRPTg==" spinCount="100000" sheet="1" objects="1" scenarios="1"/>
  <mergeCells count="8">
    <mergeCell ref="C9:P9"/>
    <mergeCell ref="B10:P10"/>
    <mergeCell ref="B13:B14"/>
    <mergeCell ref="C13:C14"/>
    <mergeCell ref="D13:D14"/>
    <mergeCell ref="E13:E14"/>
    <mergeCell ref="L13:P13"/>
    <mergeCell ref="F13:K13"/>
  </mergeCells>
  <conditionalFormatting sqref="M18:N18 M20:N24">
    <cfRule type="expression" dxfId="2" priority="3">
      <formula>OR($E18="Pilar",$E18="Programa")</formula>
    </cfRule>
  </conditionalFormatting>
  <conditionalFormatting sqref="M19:N19">
    <cfRule type="expression" dxfId="1" priority="2">
      <formula>OR($E19="Pilar",$E19="Programa")</formula>
    </cfRule>
  </conditionalFormatting>
  <conditionalFormatting sqref="M17:N17">
    <cfRule type="expression" dxfId="0" priority="1">
      <formula>OR($E17="Pilar",$E17="Programa")</formula>
    </cfRule>
  </conditionalFormatting>
  <dataValidations count="4">
    <dataValidation type="list" allowBlank="1" showErrorMessage="1" sqref="E18:E19">
      <formula1>$R$14:$R$20</formula1>
    </dataValidation>
    <dataValidation type="list" allowBlank="1" showErrorMessage="1" sqref="E20:E24">
      <formula1>#REF!</formula1>
    </dataValidation>
    <dataValidation type="list" allowBlank="1" showErrorMessage="1" sqref="E17">
      <formula1>$R$14:$R$19</formula1>
    </dataValidation>
    <dataValidation type="list" allowBlank="1" showInputMessage="1" showErrorMessage="1" sqref="E15:E16">
      <formula1>$M$14:$M$18</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E21" sqref="E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48.28515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1"/>
      <c r="S1" s="101"/>
      <c r="T1" s="101"/>
      <c r="U1" s="101"/>
      <c r="V1" s="101"/>
      <c r="W1" s="101"/>
      <c r="X1" s="101"/>
      <c r="Y1" s="101"/>
      <c r="Z1" s="101"/>
    </row>
    <row r="2" spans="1:26" x14ac:dyDescent="0.25">
      <c r="A2" s="9"/>
      <c r="B2" s="9"/>
      <c r="C2" s="9"/>
      <c r="D2" s="9"/>
      <c r="E2" s="9"/>
      <c r="F2" s="9"/>
      <c r="G2" s="3" t="s">
        <v>0</v>
      </c>
      <c r="H2" s="4" t="s">
        <v>1</v>
      </c>
      <c r="I2" s="9"/>
      <c r="J2" s="9"/>
      <c r="K2" s="9"/>
      <c r="L2" s="9"/>
      <c r="M2" s="9"/>
      <c r="N2" s="9"/>
      <c r="O2" s="9"/>
      <c r="P2" s="9"/>
      <c r="Q2" s="9"/>
      <c r="R2" s="101"/>
      <c r="S2" s="101"/>
      <c r="T2" s="101"/>
      <c r="U2" s="101"/>
      <c r="V2" s="101"/>
      <c r="W2" s="101"/>
      <c r="X2" s="101"/>
      <c r="Y2" s="101"/>
      <c r="Z2" s="101"/>
    </row>
    <row r="3" spans="1:26" x14ac:dyDescent="0.25">
      <c r="A3" s="9"/>
      <c r="B3" s="36"/>
      <c r="C3" s="36"/>
      <c r="D3" s="36"/>
      <c r="E3" s="36"/>
      <c r="F3" s="36"/>
      <c r="G3" s="5" t="s">
        <v>2</v>
      </c>
      <c r="H3" s="6">
        <v>9</v>
      </c>
      <c r="I3" s="9"/>
      <c r="J3" s="9"/>
      <c r="K3" s="9"/>
      <c r="L3" s="9"/>
      <c r="M3" s="9"/>
      <c r="N3" s="9"/>
      <c r="O3" s="9"/>
      <c r="P3" s="9"/>
      <c r="Q3" s="9"/>
      <c r="R3" s="101"/>
      <c r="S3" s="101"/>
      <c r="T3" s="101"/>
      <c r="U3" s="101"/>
      <c r="V3" s="101"/>
      <c r="W3" s="101"/>
      <c r="X3" s="101"/>
      <c r="Y3" s="101"/>
      <c r="Z3" s="101"/>
    </row>
    <row r="4" spans="1:26" x14ac:dyDescent="0.25">
      <c r="A4" s="9"/>
      <c r="B4" s="36"/>
      <c r="C4" s="36"/>
      <c r="D4" s="36"/>
      <c r="E4" s="36"/>
      <c r="F4" s="36"/>
      <c r="G4" s="3" t="s">
        <v>3</v>
      </c>
      <c r="H4" s="7">
        <v>45771</v>
      </c>
      <c r="I4" s="9"/>
      <c r="J4" s="9"/>
      <c r="K4" s="9"/>
      <c r="L4" s="9"/>
      <c r="M4" s="9"/>
      <c r="N4" s="9"/>
      <c r="O4" s="9"/>
      <c r="P4" s="9"/>
      <c r="Q4" s="9"/>
      <c r="R4" s="101"/>
      <c r="S4" s="101"/>
      <c r="T4" s="101"/>
      <c r="U4" s="101"/>
      <c r="V4" s="101"/>
      <c r="W4" s="101"/>
      <c r="X4" s="101"/>
      <c r="Y4" s="101"/>
      <c r="Z4" s="101"/>
    </row>
    <row r="5" spans="1:26" x14ac:dyDescent="0.25">
      <c r="A5" s="9"/>
      <c r="B5" s="36"/>
      <c r="C5" s="36"/>
      <c r="D5" s="36"/>
      <c r="E5" s="36"/>
      <c r="F5" s="36"/>
      <c r="G5" s="3" t="s">
        <v>4</v>
      </c>
      <c r="H5" s="4" t="s">
        <v>294</v>
      </c>
      <c r="I5" s="9"/>
      <c r="J5" s="9"/>
      <c r="K5" s="9"/>
      <c r="L5" s="9"/>
      <c r="M5" s="9"/>
      <c r="N5" s="9"/>
      <c r="O5" s="9"/>
      <c r="P5" s="9"/>
      <c r="Q5" s="9"/>
      <c r="R5" s="101"/>
      <c r="S5" s="101"/>
      <c r="T5" s="101"/>
      <c r="U5" s="101"/>
      <c r="V5" s="101"/>
      <c r="W5" s="101"/>
      <c r="X5" s="101"/>
      <c r="Y5" s="101"/>
      <c r="Z5" s="101"/>
    </row>
    <row r="6" spans="1:26" x14ac:dyDescent="0.25">
      <c r="A6" s="9"/>
      <c r="B6" s="9"/>
      <c r="C6" s="9"/>
      <c r="D6" s="9"/>
      <c r="E6" s="9"/>
      <c r="F6" s="9"/>
      <c r="G6" s="9"/>
      <c r="H6" s="9"/>
      <c r="I6" s="9"/>
      <c r="J6" s="9"/>
      <c r="K6" s="9"/>
      <c r="L6" s="9"/>
      <c r="M6" s="9"/>
      <c r="N6" s="9"/>
      <c r="O6" s="9"/>
      <c r="P6" s="9"/>
      <c r="Q6" s="9"/>
      <c r="R6" s="101"/>
      <c r="S6" s="101"/>
      <c r="T6" s="101"/>
      <c r="U6" s="101"/>
      <c r="V6" s="101"/>
      <c r="W6" s="101"/>
      <c r="X6" s="101"/>
      <c r="Y6" s="101"/>
      <c r="Z6" s="101"/>
    </row>
    <row r="7" spans="1:26" x14ac:dyDescent="0.25">
      <c r="A7" s="9"/>
      <c r="B7" s="37"/>
      <c r="C7" s="37"/>
      <c r="D7" s="37"/>
      <c r="E7" s="37"/>
      <c r="F7" s="37"/>
      <c r="G7" s="37"/>
      <c r="H7" s="37"/>
      <c r="I7" s="37"/>
      <c r="J7" s="37"/>
      <c r="K7" s="37"/>
      <c r="L7" s="37"/>
      <c r="M7" s="37"/>
      <c r="N7" s="37"/>
      <c r="O7" s="37"/>
      <c r="P7" s="37"/>
      <c r="Q7" s="37"/>
      <c r="R7" s="101"/>
      <c r="S7" s="101"/>
      <c r="T7" s="101"/>
      <c r="U7" s="101"/>
      <c r="V7" s="101"/>
      <c r="W7" s="101"/>
      <c r="X7" s="101"/>
      <c r="Y7" s="101"/>
      <c r="Z7" s="101"/>
    </row>
    <row r="8" spans="1:26" x14ac:dyDescent="0.25">
      <c r="A8" s="46"/>
      <c r="B8" s="145"/>
      <c r="C8" s="144"/>
      <c r="D8" s="144"/>
      <c r="E8" s="144"/>
      <c r="F8" s="144"/>
      <c r="G8" s="144"/>
      <c r="H8" s="144"/>
      <c r="I8" s="46"/>
      <c r="J8" s="46"/>
      <c r="K8" s="46"/>
      <c r="L8" s="46"/>
      <c r="M8" s="46"/>
      <c r="N8" s="46"/>
      <c r="O8" s="46"/>
      <c r="P8" s="46"/>
      <c r="Q8" s="46"/>
      <c r="R8" s="46"/>
      <c r="S8" s="15"/>
      <c r="T8" s="15"/>
      <c r="U8" s="15"/>
      <c r="V8" s="15"/>
      <c r="W8" s="15"/>
      <c r="X8" s="15"/>
      <c r="Y8" s="15"/>
      <c r="Z8" s="15"/>
    </row>
    <row r="9" spans="1:26" ht="16.5" x14ac:dyDescent="0.25">
      <c r="A9" s="48"/>
      <c r="B9" s="501" t="s">
        <v>11</v>
      </c>
      <c r="C9" s="450"/>
      <c r="D9" s="519" t="str">
        <f>'PDI-01'!E13</f>
        <v>Bienestar Institucional, calidad de vida e inclusión en contextos universitarios</v>
      </c>
      <c r="E9" s="415"/>
      <c r="F9" s="415"/>
      <c r="G9" s="415"/>
      <c r="H9" s="416"/>
      <c r="I9" s="15"/>
      <c r="J9" s="48"/>
      <c r="K9" s="48"/>
      <c r="L9" s="48"/>
      <c r="M9" s="48"/>
      <c r="N9" s="48"/>
      <c r="O9" s="48"/>
      <c r="P9" s="48"/>
      <c r="Q9" s="48"/>
      <c r="R9" s="48"/>
      <c r="S9" s="15"/>
      <c r="T9" s="15"/>
      <c r="U9" s="15"/>
      <c r="V9" s="15"/>
      <c r="W9" s="15"/>
      <c r="X9" s="15"/>
      <c r="Y9" s="15"/>
      <c r="Z9" s="15"/>
    </row>
    <row r="10" spans="1:26" ht="16.5" x14ac:dyDescent="0.25">
      <c r="A10" s="48"/>
      <c r="B10" s="147"/>
      <c r="C10" s="52"/>
      <c r="D10" s="51"/>
      <c r="E10" s="51"/>
      <c r="F10" s="51"/>
      <c r="G10" s="51"/>
      <c r="H10" s="51"/>
      <c r="I10" s="15"/>
      <c r="J10" s="48"/>
      <c r="K10" s="48"/>
      <c r="L10" s="48"/>
      <c r="M10" s="48"/>
      <c r="N10" s="48"/>
      <c r="O10" s="48"/>
      <c r="P10" s="48"/>
      <c r="Q10" s="48"/>
      <c r="R10" s="48"/>
      <c r="S10" s="15"/>
      <c r="T10" s="15"/>
      <c r="U10" s="15"/>
      <c r="V10" s="15"/>
      <c r="W10" s="15"/>
      <c r="X10" s="15"/>
      <c r="Y10" s="15"/>
      <c r="Z10" s="15"/>
    </row>
    <row r="11" spans="1:26" ht="31.5" customHeight="1" x14ac:dyDescent="0.25">
      <c r="A11" s="48"/>
      <c r="B11" s="501" t="s">
        <v>15</v>
      </c>
      <c r="C11" s="450"/>
      <c r="D11" s="519" t="str">
        <f>'PDI-01'!E15</f>
        <v>Formación Vivencial</v>
      </c>
      <c r="E11" s="415"/>
      <c r="F11" s="415"/>
      <c r="G11" s="415"/>
      <c r="H11" s="416"/>
      <c r="I11" s="15"/>
      <c r="J11" s="48"/>
      <c r="K11" s="48"/>
      <c r="L11" s="48"/>
      <c r="M11" s="48"/>
      <c r="N11" s="48"/>
      <c r="O11" s="48"/>
      <c r="P11" s="48"/>
      <c r="Q11" s="48"/>
      <c r="R11" s="48"/>
      <c r="S11" s="15"/>
      <c r="T11" s="15"/>
      <c r="U11" s="15"/>
      <c r="V11" s="15"/>
      <c r="W11" s="15"/>
      <c r="X11" s="15"/>
      <c r="Y11" s="15"/>
      <c r="Z11" s="15"/>
    </row>
    <row r="12" spans="1:26" ht="16.5" x14ac:dyDescent="0.25">
      <c r="A12" s="48"/>
      <c r="B12" s="148"/>
      <c r="C12" s="146"/>
      <c r="D12" s="148"/>
      <c r="E12" s="148"/>
      <c r="F12" s="148"/>
      <c r="G12" s="148"/>
      <c r="H12" s="148"/>
      <c r="I12" s="15"/>
      <c r="J12" s="48"/>
      <c r="K12" s="48"/>
      <c r="L12" s="48"/>
      <c r="M12" s="48"/>
      <c r="N12" s="48"/>
      <c r="O12" s="48"/>
      <c r="P12" s="48"/>
      <c r="Q12" s="48"/>
      <c r="R12" s="48"/>
      <c r="S12" s="15"/>
      <c r="T12" s="15"/>
      <c r="U12" s="15"/>
      <c r="V12" s="15"/>
      <c r="W12" s="15"/>
      <c r="X12" s="15"/>
      <c r="Y12" s="15"/>
      <c r="Z12" s="15"/>
    </row>
    <row r="13" spans="1:26" ht="16.5" x14ac:dyDescent="0.25">
      <c r="A13" s="48"/>
      <c r="B13" s="501" t="s">
        <v>8</v>
      </c>
      <c r="C13" s="450"/>
      <c r="D13" s="519" t="str">
        <f>'PDI-01'!E11</f>
        <v xml:space="preserve">Cultura, desarrollo humano y deporte universitario como estilo de vida UTP (PDI2028 – BCV - 44)      </v>
      </c>
      <c r="E13" s="415"/>
      <c r="F13" s="415"/>
      <c r="G13" s="415"/>
      <c r="H13" s="416"/>
      <c r="I13" s="15"/>
      <c r="J13" s="48"/>
      <c r="K13" s="48"/>
      <c r="L13" s="48"/>
      <c r="M13" s="48"/>
      <c r="N13" s="48"/>
      <c r="O13" s="48"/>
      <c r="P13" s="48"/>
      <c r="Q13" s="48"/>
      <c r="R13" s="48"/>
      <c r="S13" s="15"/>
      <c r="T13" s="15"/>
      <c r="U13" s="15"/>
      <c r="V13" s="15"/>
      <c r="W13" s="15"/>
      <c r="X13" s="15"/>
      <c r="Y13" s="15"/>
      <c r="Z13" s="15"/>
    </row>
    <row r="14" spans="1:26" ht="16.5" x14ac:dyDescent="0.3">
      <c r="A14" s="18"/>
      <c r="B14" s="162"/>
      <c r="C14" s="162"/>
      <c r="D14" s="162"/>
      <c r="E14" s="162"/>
      <c r="F14" s="162"/>
      <c r="G14" s="162"/>
      <c r="H14" s="162"/>
      <c r="I14" s="15"/>
      <c r="J14" s="18"/>
      <c r="K14" s="18"/>
      <c r="L14" s="18"/>
      <c r="M14" s="18"/>
      <c r="N14" s="18"/>
      <c r="O14" s="18"/>
      <c r="P14" s="18"/>
      <c r="Q14" s="18"/>
      <c r="R14" s="18"/>
      <c r="S14" s="15"/>
      <c r="T14" s="15"/>
      <c r="U14" s="15"/>
      <c r="V14" s="15"/>
      <c r="W14" s="15"/>
      <c r="X14" s="15"/>
      <c r="Y14" s="15"/>
      <c r="Z14" s="15"/>
    </row>
    <row r="15" spans="1:26" ht="117.75" customHeight="1" x14ac:dyDescent="0.3">
      <c r="A15" s="18"/>
      <c r="B15" s="513" t="s">
        <v>295</v>
      </c>
      <c r="C15" s="441"/>
      <c r="D15" s="518" t="s">
        <v>296</v>
      </c>
      <c r="E15" s="415"/>
      <c r="F15" s="415"/>
      <c r="G15" s="415"/>
      <c r="H15" s="416"/>
      <c r="I15" s="15"/>
      <c r="J15" s="18"/>
      <c r="K15" s="18"/>
      <c r="L15" s="18"/>
      <c r="M15" s="18"/>
      <c r="N15" s="18"/>
      <c r="O15" s="18"/>
      <c r="P15" s="18"/>
      <c r="Q15" s="18"/>
      <c r="R15" s="18"/>
      <c r="S15" s="15"/>
      <c r="T15" s="15"/>
      <c r="U15" s="15"/>
      <c r="V15" s="15"/>
      <c r="W15" s="15"/>
      <c r="X15" s="15"/>
      <c r="Y15" s="15"/>
      <c r="Z15" s="15"/>
    </row>
    <row r="16" spans="1:26" ht="16.5" x14ac:dyDescent="0.3">
      <c r="A16" s="18"/>
      <c r="B16" s="421" t="s">
        <v>297</v>
      </c>
      <c r="C16" s="415"/>
      <c r="D16" s="415"/>
      <c r="E16" s="415"/>
      <c r="F16" s="415"/>
      <c r="G16" s="415"/>
      <c r="H16" s="416"/>
      <c r="I16" s="127"/>
      <c r="J16" s="127"/>
      <c r="K16" s="127"/>
      <c r="L16" s="127"/>
      <c r="M16" s="127"/>
      <c r="N16" s="127"/>
      <c r="O16" s="127"/>
      <c r="P16" s="127"/>
      <c r="Q16" s="127"/>
      <c r="R16" s="127"/>
      <c r="S16" s="15"/>
      <c r="T16" s="15"/>
      <c r="U16" s="15"/>
      <c r="V16" s="15"/>
      <c r="W16" s="15"/>
      <c r="X16" s="15"/>
      <c r="Y16" s="15"/>
      <c r="Z16" s="15"/>
    </row>
    <row r="17" spans="1:26" ht="16.5" x14ac:dyDescent="0.3">
      <c r="A17" s="18"/>
      <c r="B17" s="60"/>
      <c r="C17" s="60"/>
      <c r="D17" s="60"/>
      <c r="E17" s="60"/>
      <c r="F17" s="60"/>
      <c r="G17" s="60"/>
      <c r="H17" s="60"/>
      <c r="I17" s="51"/>
      <c r="J17" s="71"/>
      <c r="K17" s="71"/>
      <c r="L17" s="71"/>
      <c r="M17" s="71"/>
      <c r="N17" s="71"/>
      <c r="O17" s="71"/>
      <c r="P17" s="71"/>
      <c r="Q17" s="71"/>
      <c r="R17" s="71"/>
      <c r="S17" s="15"/>
      <c r="T17" s="15"/>
      <c r="U17" s="15"/>
      <c r="V17" s="15"/>
      <c r="W17" s="15"/>
      <c r="X17" s="15"/>
      <c r="Y17" s="15"/>
      <c r="Z17" s="15"/>
    </row>
    <row r="18" spans="1:26" ht="32.25" customHeight="1" x14ac:dyDescent="0.3">
      <c r="A18" s="18"/>
      <c r="B18" s="166" t="s">
        <v>298</v>
      </c>
      <c r="C18" s="420" t="str">
        <f>'PDI-03'!H16</f>
        <v>Consolidar un modelo de deporte, cultura y desarrollo humano Universitario construido con la participación de todos los grupos sociales y de interés del deporte UTP (nivel directivo y operativo), conforme a la normatividad nacional, el objetivo visionar de la Universidad y las tendencias y necesidades del deporte y la cultura UTP.</v>
      </c>
      <c r="D18" s="415"/>
      <c r="E18" s="415"/>
      <c r="F18" s="415"/>
      <c r="G18" s="415"/>
      <c r="H18" s="416"/>
      <c r="I18" s="167"/>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68" t="s">
        <v>299</v>
      </c>
      <c r="C20" s="168" t="s">
        <v>300</v>
      </c>
      <c r="D20" s="168" t="s">
        <v>301</v>
      </c>
      <c r="E20" s="168" t="s">
        <v>302</v>
      </c>
      <c r="F20" s="168" t="s">
        <v>303</v>
      </c>
      <c r="G20" s="169" t="s">
        <v>304</v>
      </c>
      <c r="H20" s="169" t="s">
        <v>305</v>
      </c>
      <c r="I20" s="15"/>
      <c r="J20" s="15"/>
      <c r="K20" s="15"/>
      <c r="L20" s="15"/>
      <c r="M20" s="15"/>
      <c r="N20" s="15"/>
      <c r="O20" s="15"/>
      <c r="P20" s="15"/>
      <c r="Q20" s="15"/>
      <c r="R20" s="15"/>
      <c r="S20" s="15"/>
      <c r="T20" s="15"/>
      <c r="U20" s="15"/>
      <c r="V20" s="15"/>
      <c r="W20" s="15"/>
      <c r="X20" s="15"/>
      <c r="Y20" s="15"/>
      <c r="Z20" s="15"/>
    </row>
    <row r="21" spans="1:26" ht="111" customHeight="1" x14ac:dyDescent="0.25">
      <c r="A21" s="15"/>
      <c r="B21" s="113" t="s">
        <v>306</v>
      </c>
      <c r="C21" s="113" t="s">
        <v>307</v>
      </c>
      <c r="D21" s="113" t="s">
        <v>308</v>
      </c>
      <c r="E21" s="113" t="s">
        <v>309</v>
      </c>
      <c r="F21" s="113">
        <f t="array" ref="F21">IFERROR(INDEX('Anexo Tabla Riesgos'!$E$9:$E$13,MATCH(D21,'Anexo Tabla Riesgos'!$D$9:$D$13,0))*INDEX('Anexo Tabla Riesgos'!$F$8:$J$8,MATCH(E21,'Anexo Tabla Riesgos'!$F$7:$J$7,0)),"-")</f>
        <v>4</v>
      </c>
      <c r="G21" s="113" t="s">
        <v>310</v>
      </c>
      <c r="H21" s="113" t="s">
        <v>311</v>
      </c>
      <c r="I21" s="15"/>
      <c r="J21" s="15"/>
      <c r="K21" s="15"/>
      <c r="L21" s="15"/>
      <c r="M21" s="15"/>
      <c r="N21" s="15"/>
      <c r="O21" s="15"/>
      <c r="P21" s="15"/>
      <c r="Q21" s="15"/>
      <c r="R21" s="15"/>
      <c r="S21" s="15"/>
      <c r="T21" s="15"/>
      <c r="U21" s="15"/>
      <c r="V21" s="15"/>
      <c r="W21" s="15"/>
      <c r="X21" s="15"/>
      <c r="Y21" s="15"/>
      <c r="Z21" s="15"/>
    </row>
    <row r="22" spans="1:26" ht="62.25" customHeight="1" x14ac:dyDescent="0.25">
      <c r="A22" s="15"/>
      <c r="B22" s="384" t="s">
        <v>312</v>
      </c>
      <c r="C22" s="384" t="s">
        <v>313</v>
      </c>
      <c r="D22" s="384" t="s">
        <v>314</v>
      </c>
      <c r="E22" s="384" t="s">
        <v>314</v>
      </c>
      <c r="F22" s="384">
        <f t="array" ref="F22">IFERROR(INDEX('Anexo Tabla Riesgos'!$E$9:$E$13,MATCH(D22,'Anexo Tabla Riesgos'!$D$9:$D$13,0))*INDEX('Anexo Tabla Riesgos'!$F$8:$J$8,MATCH(E22,'Anexo Tabla Riesgos'!$F$7:$J$7,0)),"-")</f>
        <v>9</v>
      </c>
      <c r="G22" s="384" t="s">
        <v>315</v>
      </c>
      <c r="H22" s="384" t="s">
        <v>316</v>
      </c>
      <c r="I22" s="15"/>
      <c r="J22" s="15"/>
      <c r="K22" s="15"/>
      <c r="L22" s="15"/>
      <c r="M22" s="15"/>
      <c r="N22" s="15"/>
      <c r="O22" s="15"/>
      <c r="P22" s="15"/>
      <c r="Q22" s="15"/>
      <c r="R22" s="15"/>
      <c r="S22" s="15"/>
      <c r="T22" s="15"/>
      <c r="U22" s="15"/>
      <c r="V22" s="15"/>
      <c r="W22" s="15"/>
      <c r="X22" s="15"/>
      <c r="Y22" s="15"/>
      <c r="Z22" s="15"/>
    </row>
    <row r="23" spans="1:26" ht="30" customHeight="1" x14ac:dyDescent="0.3">
      <c r="A23" s="15"/>
      <c r="B23" s="170"/>
      <c r="C23" s="170"/>
      <c r="D23" s="170"/>
      <c r="E23" s="170"/>
      <c r="F23" s="170" t="str">
        <f t="array" ref="F23">IFERROR(INDEX('Anexo Tabla Riesgos'!$E$9:$E$13,MATCH(D23,'Anexo Tabla Riesgos'!$D$9:$D$13,0))*INDEX('Anexo Tabla Riesgos'!$F$8:$J$8,MATCH(E23,'Anexo Tabla Riesgos'!$F$7:$J$7,0)),"-")</f>
        <v>-</v>
      </c>
      <c r="G23" s="170"/>
      <c r="H23" s="170"/>
      <c r="I23" s="15"/>
      <c r="J23" s="15"/>
      <c r="K23" s="15"/>
      <c r="L23" s="15"/>
      <c r="M23" s="15"/>
      <c r="N23" s="15"/>
      <c r="O23" s="15"/>
      <c r="P23" s="15"/>
      <c r="Q23" s="15"/>
      <c r="R23" s="15"/>
      <c r="S23" s="15"/>
      <c r="T23" s="15"/>
      <c r="U23" s="15"/>
      <c r="V23" s="15"/>
      <c r="W23" s="15"/>
      <c r="X23" s="15"/>
      <c r="Y23" s="15"/>
      <c r="Z23" s="15"/>
    </row>
    <row r="24" spans="1:26" ht="30" customHeight="1" x14ac:dyDescent="0.3">
      <c r="A24" s="15"/>
      <c r="B24" s="171"/>
      <c r="C24" s="171"/>
      <c r="D24" s="171"/>
      <c r="E24" s="171"/>
      <c r="F24" s="171" t="str">
        <f t="array" ref="F24">IFERROR(INDEX('Anexo Tabla Riesgos'!$E$9:$E$13,MATCH(D24,'Anexo Tabla Riesgos'!$D$9:$D$13,0))*INDEX('Anexo Tabla Riesgos'!$F$8:$J$8,MATCH(E24,'Anexo Tabla Riesgos'!$F$7:$J$7,0)),"-")</f>
        <v>-</v>
      </c>
      <c r="G24" s="171"/>
      <c r="H24" s="171"/>
      <c r="I24" s="15"/>
      <c r="J24" s="15"/>
      <c r="K24" s="15"/>
      <c r="L24" s="15"/>
      <c r="M24" s="15"/>
      <c r="N24" s="15"/>
      <c r="O24" s="15"/>
      <c r="P24" s="15"/>
      <c r="Q24" s="15"/>
      <c r="R24" s="15"/>
      <c r="S24" s="15"/>
      <c r="T24" s="15"/>
      <c r="U24" s="15"/>
      <c r="V24" s="15"/>
      <c r="W24" s="15"/>
      <c r="X24" s="15"/>
      <c r="Y24" s="15"/>
      <c r="Z24" s="15"/>
    </row>
    <row r="25" spans="1:26" ht="30" customHeight="1" x14ac:dyDescent="0.3">
      <c r="A25" s="15"/>
      <c r="B25" s="170"/>
      <c r="C25" s="170"/>
      <c r="D25" s="170"/>
      <c r="E25" s="170"/>
      <c r="F25" s="170" t="str">
        <f t="array" ref="F25">IFERROR(INDEX('Anexo Tabla Riesgos'!$E$9:$E$13,MATCH(D25,'Anexo Tabla Riesgos'!$D$9:$D$13,0))*INDEX('Anexo Tabla Riesgos'!$F$8:$J$8,MATCH(E25,'Anexo Tabla Riesgos'!$F$7:$J$7,0)),"-")</f>
        <v>-</v>
      </c>
      <c r="G25" s="170"/>
      <c r="H25" s="170"/>
      <c r="I25" s="15"/>
      <c r="J25" s="15"/>
      <c r="K25" s="15"/>
      <c r="L25" s="15"/>
      <c r="M25" s="15"/>
      <c r="N25" s="15"/>
      <c r="O25" s="15"/>
      <c r="P25" s="15"/>
      <c r="Q25" s="15"/>
      <c r="R25" s="15"/>
      <c r="S25" s="15"/>
      <c r="T25" s="15"/>
      <c r="U25" s="15"/>
      <c r="V25" s="15"/>
      <c r="W25" s="15"/>
      <c r="X25" s="15"/>
      <c r="Y25" s="15"/>
      <c r="Z25" s="15"/>
    </row>
    <row r="26" spans="1:26" ht="30" customHeight="1" x14ac:dyDescent="0.3">
      <c r="A26" s="15"/>
      <c r="B26" s="171"/>
      <c r="C26" s="171"/>
      <c r="D26" s="171"/>
      <c r="E26" s="171"/>
      <c r="F26" s="171" t="str">
        <f t="array" ref="F26">IFERROR(INDEX('Anexo Tabla Riesgos'!$E$9:$E$13,MATCH(D26,'Anexo Tabla Riesgos'!$D$9:$D$13,0))*INDEX('Anexo Tabla Riesgos'!$F$8:$J$8,MATCH(E26,'Anexo Tabla Riesgos'!$F$7:$J$7,0)),"-")</f>
        <v>-</v>
      </c>
      <c r="G26" s="171"/>
      <c r="H26" s="171"/>
      <c r="I26" s="15"/>
      <c r="J26" s="15"/>
      <c r="K26" s="15"/>
      <c r="L26" s="15"/>
      <c r="M26" s="15"/>
      <c r="N26" s="15"/>
      <c r="O26" s="15"/>
      <c r="P26" s="15"/>
      <c r="Q26" s="15"/>
      <c r="R26" s="15"/>
      <c r="S26" s="15"/>
      <c r="T26" s="15"/>
      <c r="U26" s="15"/>
      <c r="V26" s="15"/>
      <c r="W26" s="15"/>
      <c r="X26" s="15"/>
      <c r="Y26" s="15"/>
      <c r="Z26" s="15"/>
    </row>
    <row r="27" spans="1:26" ht="30" customHeight="1" x14ac:dyDescent="0.3">
      <c r="A27" s="15"/>
      <c r="B27" s="170"/>
      <c r="C27" s="170"/>
      <c r="D27" s="170"/>
      <c r="E27" s="170"/>
      <c r="F27" s="170" t="str">
        <f t="array" ref="F27">IFERROR(INDEX('Anexo Tabla Riesgos'!$E$9:$E$13,MATCH(D27,'Anexo Tabla Riesgos'!$D$9:$D$13,0))*INDEX('Anexo Tabla Riesgos'!$F$8:$J$8,MATCH(E27,'Anexo Tabla Riesgos'!$F$7:$J$7,0)),"-")</f>
        <v>-</v>
      </c>
      <c r="G27" s="170"/>
      <c r="H27" s="170"/>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72" t="b">
        <f>AND(F21&gt;=3,F21&lt;=8)</f>
        <v>1</v>
      </c>
      <c r="N28" s="15"/>
      <c r="O28" s="15"/>
      <c r="P28" s="15"/>
      <c r="Q28" s="15"/>
      <c r="R28" s="15"/>
      <c r="S28" s="15"/>
      <c r="T28" s="15"/>
      <c r="U28" s="15"/>
      <c r="V28" s="15"/>
      <c r="W28" s="15"/>
      <c r="X28" s="15"/>
      <c r="Y28" s="15"/>
      <c r="Z28" s="15"/>
    </row>
    <row r="29" spans="1:26" ht="15.75" customHeight="1" x14ac:dyDescent="0.25">
      <c r="A29" s="15"/>
      <c r="B29" s="518" t="s">
        <v>317</v>
      </c>
      <c r="C29" s="415"/>
      <c r="D29" s="415"/>
      <c r="E29" s="415"/>
      <c r="F29" s="415"/>
      <c r="G29" s="415"/>
      <c r="H29" s="416"/>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5.75" hidden="1" customHeight="1" x14ac:dyDescent="0.25">
      <c r="A225" s="15"/>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5.75" hidden="1" customHeight="1" x14ac:dyDescent="0.25">
      <c r="A226" s="15"/>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5.75" hidden="1" customHeight="1" x14ac:dyDescent="0.25">
      <c r="A227" s="15"/>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5.75" hidden="1" customHeight="1" x14ac:dyDescent="0.25">
      <c r="A228" s="15"/>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5.75" hidden="1" customHeight="1" x14ac:dyDescent="0.25">
      <c r="A229" s="15"/>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5.75" hidden="1" customHeight="1" x14ac:dyDescent="0.25">
      <c r="A230" s="15"/>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5.75" hidden="1" customHeight="1" x14ac:dyDescent="0.25">
      <c r="A231" s="15"/>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5.75" hidden="1" customHeight="1" x14ac:dyDescent="0.25">
      <c r="A232" s="15"/>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5.75" hidden="1" customHeight="1" x14ac:dyDescent="0.25">
      <c r="A233" s="15"/>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5.75" hidden="1" customHeight="1" x14ac:dyDescent="0.25">
      <c r="A234" s="15"/>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5.75" hidden="1" customHeight="1" x14ac:dyDescent="0.25">
      <c r="A235" s="15"/>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5.75" hidden="1" customHeight="1" x14ac:dyDescent="0.25">
      <c r="A236" s="15"/>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5.75" hidden="1" customHeight="1" x14ac:dyDescent="0.25">
      <c r="A237" s="15"/>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5.75" hidden="1" customHeight="1" x14ac:dyDescent="0.25">
      <c r="A238" s="15"/>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5.75" hidden="1" customHeight="1" x14ac:dyDescent="0.25">
      <c r="A239" s="15"/>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5.75" hidden="1" customHeight="1" x14ac:dyDescent="0.25">
      <c r="A240" s="15"/>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5.75" hidden="1" customHeight="1" x14ac:dyDescent="0.25">
      <c r="A241" s="15"/>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5.75" hidden="1" customHeight="1" x14ac:dyDescent="0.25">
      <c r="A242" s="15"/>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5.75" hidden="1" customHeight="1" x14ac:dyDescent="0.25">
      <c r="A243" s="15"/>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5.75" hidden="1" customHeight="1" x14ac:dyDescent="0.25">
      <c r="A244" s="15"/>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5.75" hidden="1" customHeight="1" x14ac:dyDescent="0.25">
      <c r="A245" s="15"/>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5.75" hidden="1" customHeight="1" x14ac:dyDescent="0.25">
      <c r="A246" s="15"/>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5.75" hidden="1" customHeight="1" x14ac:dyDescent="0.25">
      <c r="A247" s="15"/>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5.75" hidden="1" customHeight="1" x14ac:dyDescent="0.25">
      <c r="A248" s="15"/>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5.75" hidden="1" customHeight="1" x14ac:dyDescent="0.25">
      <c r="A249" s="15"/>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5.75" hidden="1" customHeight="1" x14ac:dyDescent="0.25">
      <c r="A250" s="15"/>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5.75" hidden="1" customHeight="1" x14ac:dyDescent="0.25">
      <c r="A251" s="15"/>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5.75" hidden="1" customHeight="1" x14ac:dyDescent="0.25">
      <c r="A252" s="15"/>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5.75" hidden="1" customHeight="1" x14ac:dyDescent="0.25">
      <c r="A253" s="15"/>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5.75" hidden="1" customHeight="1" x14ac:dyDescent="0.25">
      <c r="A254" s="15"/>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5.75" hidden="1" customHeight="1" x14ac:dyDescent="0.25">
      <c r="A255" s="15"/>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5.75" hidden="1" customHeight="1" x14ac:dyDescent="0.25">
      <c r="A256" s="15"/>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5.75" hidden="1" customHeight="1" x14ac:dyDescent="0.25">
      <c r="A257" s="15"/>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5.75" hidden="1" customHeight="1" x14ac:dyDescent="0.25">
      <c r="A258" s="15"/>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5.75" hidden="1" customHeight="1" x14ac:dyDescent="0.25">
      <c r="A259" s="15"/>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5.75" hidden="1" customHeight="1" x14ac:dyDescent="0.25">
      <c r="A260" s="15"/>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5.75" hidden="1" customHeight="1" x14ac:dyDescent="0.25">
      <c r="A261" s="15"/>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5.75" hidden="1" customHeight="1" x14ac:dyDescent="0.25">
      <c r="A262" s="15"/>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5.75" hidden="1" customHeight="1" x14ac:dyDescent="0.25">
      <c r="A263" s="15"/>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5.75" hidden="1" customHeight="1" x14ac:dyDescent="0.25">
      <c r="A264" s="15"/>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5.75" hidden="1" customHeight="1" x14ac:dyDescent="0.25">
      <c r="A265" s="15"/>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5.75" hidden="1" customHeight="1" x14ac:dyDescent="0.25">
      <c r="A266" s="15"/>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5.75" hidden="1" customHeight="1" x14ac:dyDescent="0.25">
      <c r="A267" s="15"/>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5.75" hidden="1" customHeight="1" x14ac:dyDescent="0.25">
      <c r="A268" s="15"/>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5.75" hidden="1" customHeight="1" x14ac:dyDescent="0.25">
      <c r="A269" s="15"/>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5.75" hidden="1" customHeight="1" x14ac:dyDescent="0.25">
      <c r="A270" s="15"/>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5.75" hidden="1" customHeight="1" x14ac:dyDescent="0.25">
      <c r="A271" s="15"/>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5.75" hidden="1" customHeight="1" x14ac:dyDescent="0.25">
      <c r="A272" s="15"/>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5.75" hidden="1" customHeight="1" x14ac:dyDescent="0.25">
      <c r="A273" s="15"/>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5.75" hidden="1" customHeight="1" x14ac:dyDescent="0.25">
      <c r="A274" s="15"/>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5.75" hidden="1" customHeight="1" x14ac:dyDescent="0.25">
      <c r="A275" s="15"/>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5.75" hidden="1" customHeight="1" x14ac:dyDescent="0.25">
      <c r="A276" s="15"/>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5.75" hidden="1" customHeight="1" x14ac:dyDescent="0.25">
      <c r="A277" s="15"/>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5.75" hidden="1" customHeight="1" x14ac:dyDescent="0.25">
      <c r="A278" s="15"/>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5.75" hidden="1" customHeight="1" x14ac:dyDescent="0.25">
      <c r="A279" s="15"/>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5.75" hidden="1" customHeight="1" x14ac:dyDescent="0.25">
      <c r="A280" s="15"/>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5.75" hidden="1" customHeight="1" x14ac:dyDescent="0.25">
      <c r="A281" s="15"/>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5.75" hidden="1" customHeight="1" x14ac:dyDescent="0.25">
      <c r="A282" s="15"/>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5.75" hidden="1" customHeight="1" x14ac:dyDescent="0.25">
      <c r="A283" s="15"/>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5.75" hidden="1" customHeight="1" x14ac:dyDescent="0.25">
      <c r="A284" s="15"/>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5.75" hidden="1" customHeight="1" x14ac:dyDescent="0.25">
      <c r="A285" s="15"/>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5.75" hidden="1" customHeight="1" x14ac:dyDescent="0.25">
      <c r="A286" s="15"/>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5.75" hidden="1" customHeight="1" x14ac:dyDescent="0.25">
      <c r="A287" s="15"/>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5.75" hidden="1" customHeight="1" x14ac:dyDescent="0.25">
      <c r="A288" s="15"/>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5.75" hidden="1" customHeight="1" x14ac:dyDescent="0.25">
      <c r="A289" s="15"/>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5.75" hidden="1" customHeight="1" x14ac:dyDescent="0.25">
      <c r="A290" s="15"/>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5.75" hidden="1" customHeight="1" x14ac:dyDescent="0.25">
      <c r="A291" s="15"/>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5.75" hidden="1" customHeight="1" x14ac:dyDescent="0.25">
      <c r="A292" s="15"/>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5.75" hidden="1" customHeight="1" x14ac:dyDescent="0.25">
      <c r="A293" s="15"/>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5.75" hidden="1" customHeight="1" x14ac:dyDescent="0.25">
      <c r="A294" s="15"/>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5.75" hidden="1" customHeight="1" x14ac:dyDescent="0.25">
      <c r="A295" s="15"/>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5.75" hidden="1" customHeight="1" x14ac:dyDescent="0.25">
      <c r="A296" s="15"/>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5.75" hidden="1" customHeight="1" x14ac:dyDescent="0.25">
      <c r="A297" s="15"/>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5.75" hidden="1" customHeight="1" x14ac:dyDescent="0.25">
      <c r="A298" s="15"/>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5.75" hidden="1" customHeight="1" x14ac:dyDescent="0.25">
      <c r="A299" s="15"/>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5.75" hidden="1" customHeight="1" x14ac:dyDescent="0.25">
      <c r="A300" s="15"/>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5.75" hidden="1" customHeight="1" x14ac:dyDescent="0.25">
      <c r="A301" s="15"/>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5.75" hidden="1" customHeight="1" x14ac:dyDescent="0.25">
      <c r="A302" s="15"/>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5.75" hidden="1" customHeight="1" x14ac:dyDescent="0.25">
      <c r="A303" s="15"/>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5.75" hidden="1" customHeight="1" x14ac:dyDescent="0.25">
      <c r="A304" s="15"/>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5.75" hidden="1" customHeight="1" x14ac:dyDescent="0.25">
      <c r="A305" s="15"/>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5.75" hidden="1" customHeight="1" x14ac:dyDescent="0.25">
      <c r="A306" s="15"/>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5.75" hidden="1" customHeight="1" x14ac:dyDescent="0.25">
      <c r="A307" s="15"/>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5.75" hidden="1" customHeight="1" x14ac:dyDescent="0.25">
      <c r="A308" s="15"/>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5.75" hidden="1" customHeight="1" x14ac:dyDescent="0.25">
      <c r="A309" s="15"/>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5.75" hidden="1" customHeight="1" x14ac:dyDescent="0.25">
      <c r="A310" s="15"/>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5.75" hidden="1" customHeight="1" x14ac:dyDescent="0.25">
      <c r="A311" s="15"/>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5.75" hidden="1" customHeight="1" x14ac:dyDescent="0.25">
      <c r="A312" s="15"/>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5.75" hidden="1" customHeight="1" x14ac:dyDescent="0.25">
      <c r="A313" s="15"/>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5.75" hidden="1" customHeight="1" x14ac:dyDescent="0.25">
      <c r="A314" s="15"/>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5.75" hidden="1" customHeight="1" x14ac:dyDescent="0.25">
      <c r="A315" s="15"/>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5.75" hidden="1" customHeight="1" x14ac:dyDescent="0.25">
      <c r="A316" s="15"/>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5.75" hidden="1" customHeight="1" x14ac:dyDescent="0.25">
      <c r="A317" s="15"/>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5.75" hidden="1" customHeight="1" x14ac:dyDescent="0.25">
      <c r="A318" s="15"/>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5.75" hidden="1" customHeight="1" x14ac:dyDescent="0.25">
      <c r="A319" s="15"/>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5.75" hidden="1" customHeight="1" x14ac:dyDescent="0.25">
      <c r="A320" s="15"/>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5.75" hidden="1" customHeight="1" x14ac:dyDescent="0.25">
      <c r="A321" s="15"/>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5.75" hidden="1" customHeight="1" x14ac:dyDescent="0.25">
      <c r="A322" s="15"/>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5.75" hidden="1" customHeight="1" x14ac:dyDescent="0.25">
      <c r="A323" s="15"/>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5.75" hidden="1" customHeight="1" x14ac:dyDescent="0.25">
      <c r="A324" s="15"/>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5.75" hidden="1" customHeight="1" x14ac:dyDescent="0.25">
      <c r="A325" s="15"/>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5.75" hidden="1" customHeight="1" x14ac:dyDescent="0.25">
      <c r="A326" s="15"/>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5.75" hidden="1" customHeight="1" x14ac:dyDescent="0.25">
      <c r="A327" s="15"/>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5.75" hidden="1" customHeight="1" x14ac:dyDescent="0.25">
      <c r="A328" s="15"/>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5.75" hidden="1" customHeight="1" x14ac:dyDescent="0.25">
      <c r="A329" s="15"/>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5.75" hidden="1" customHeight="1" x14ac:dyDescent="0.25">
      <c r="A330" s="15"/>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5.75" hidden="1" customHeight="1" x14ac:dyDescent="0.25">
      <c r="A331" s="15"/>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5.75" hidden="1" customHeight="1" x14ac:dyDescent="0.25">
      <c r="A332" s="15"/>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5.75" hidden="1" customHeight="1" x14ac:dyDescent="0.25">
      <c r="A333" s="15"/>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5.75" hidden="1" customHeight="1" x14ac:dyDescent="0.25">
      <c r="A334" s="15"/>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5.75" hidden="1" customHeight="1" x14ac:dyDescent="0.25">
      <c r="A335" s="15"/>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5.75" hidden="1" customHeight="1" x14ac:dyDescent="0.25">
      <c r="A336" s="15"/>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5.75" hidden="1" customHeight="1" x14ac:dyDescent="0.25">
      <c r="A337" s="15"/>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5.75" hidden="1" customHeight="1" x14ac:dyDescent="0.25">
      <c r="A338" s="15"/>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5.75" hidden="1" customHeight="1" x14ac:dyDescent="0.25">
      <c r="A339" s="15"/>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5.75" hidden="1" customHeight="1" x14ac:dyDescent="0.25">
      <c r="A340" s="15"/>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5.75" hidden="1" customHeight="1" x14ac:dyDescent="0.25">
      <c r="A341" s="15"/>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5.75" hidden="1" customHeight="1" x14ac:dyDescent="0.25">
      <c r="A342" s="15"/>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5.75" hidden="1" customHeight="1" x14ac:dyDescent="0.25">
      <c r="A343" s="15"/>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5.75" hidden="1" customHeight="1" x14ac:dyDescent="0.25">
      <c r="A344" s="15"/>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5.75" hidden="1" customHeight="1" x14ac:dyDescent="0.25">
      <c r="A345" s="15"/>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5.75" hidden="1" customHeight="1" x14ac:dyDescent="0.25">
      <c r="A346" s="15"/>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5.75" hidden="1" customHeight="1" x14ac:dyDescent="0.25">
      <c r="A347" s="15"/>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5.75" hidden="1" customHeight="1" x14ac:dyDescent="0.25">
      <c r="A348" s="15"/>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5.75" hidden="1" customHeight="1" x14ac:dyDescent="0.25">
      <c r="A349" s="15"/>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5.75" hidden="1" customHeight="1" x14ac:dyDescent="0.25">
      <c r="A350" s="15"/>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5.75" hidden="1" customHeight="1" x14ac:dyDescent="0.25">
      <c r="A351" s="15"/>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5.75" hidden="1" customHeight="1" x14ac:dyDescent="0.25">
      <c r="A352" s="15"/>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5.75" hidden="1" customHeight="1" x14ac:dyDescent="0.25">
      <c r="A353" s="15"/>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5.75" hidden="1" customHeight="1" x14ac:dyDescent="0.25">
      <c r="A354" s="15"/>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5.75" hidden="1" customHeight="1" x14ac:dyDescent="0.25">
      <c r="A355" s="15"/>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5.75" hidden="1" customHeight="1" x14ac:dyDescent="0.25">
      <c r="A356" s="15"/>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5.75" hidden="1" customHeight="1" x14ac:dyDescent="0.25">
      <c r="A357" s="15"/>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5.75" hidden="1" customHeight="1" x14ac:dyDescent="0.25">
      <c r="A358" s="15"/>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5.75" hidden="1" customHeight="1" x14ac:dyDescent="0.25">
      <c r="A359" s="15"/>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5.75" hidden="1" customHeight="1" x14ac:dyDescent="0.25">
      <c r="A360" s="15"/>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5.75" hidden="1" customHeight="1" x14ac:dyDescent="0.25">
      <c r="A361" s="15"/>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5.75" hidden="1" customHeight="1" x14ac:dyDescent="0.25">
      <c r="A362" s="15"/>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5.75" hidden="1" customHeight="1" x14ac:dyDescent="0.25">
      <c r="A363" s="15"/>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5.75" hidden="1" customHeight="1" x14ac:dyDescent="0.25">
      <c r="A364" s="15"/>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5.75" hidden="1" customHeight="1" x14ac:dyDescent="0.25">
      <c r="A365" s="15"/>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5.75" hidden="1" customHeight="1" x14ac:dyDescent="0.25">
      <c r="A366" s="15"/>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5.75" hidden="1" customHeight="1" x14ac:dyDescent="0.25">
      <c r="A367" s="15"/>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5.75" hidden="1" customHeight="1" x14ac:dyDescent="0.25">
      <c r="A368" s="15"/>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5.75" hidden="1" customHeight="1" x14ac:dyDescent="0.25">
      <c r="A369" s="15"/>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5.75" hidden="1" customHeight="1" x14ac:dyDescent="0.25">
      <c r="A370" s="15"/>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5.75" hidden="1" customHeight="1" x14ac:dyDescent="0.25">
      <c r="A371" s="15"/>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5.75" hidden="1" customHeight="1" x14ac:dyDescent="0.25">
      <c r="A372" s="15"/>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5.75" hidden="1" customHeight="1" x14ac:dyDescent="0.25">
      <c r="A373" s="15"/>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5.75" hidden="1" customHeight="1" x14ac:dyDescent="0.25">
      <c r="A374" s="15"/>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5.75" hidden="1" customHeight="1" x14ac:dyDescent="0.25">
      <c r="A375" s="15"/>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5.75" hidden="1" customHeight="1" x14ac:dyDescent="0.25">
      <c r="A376" s="15"/>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5.75" hidden="1" customHeight="1" x14ac:dyDescent="0.25">
      <c r="A377" s="15"/>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5.75" hidden="1" customHeight="1" x14ac:dyDescent="0.25">
      <c r="A378" s="15"/>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5.75" hidden="1" customHeight="1" x14ac:dyDescent="0.25">
      <c r="A379" s="15"/>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5.75" hidden="1" customHeight="1" x14ac:dyDescent="0.25">
      <c r="A380" s="15"/>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5.75" hidden="1" customHeight="1" x14ac:dyDescent="0.25">
      <c r="A381" s="15"/>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5.75" hidden="1" customHeight="1" x14ac:dyDescent="0.25">
      <c r="A382" s="15"/>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5.75" hidden="1" customHeight="1" x14ac:dyDescent="0.25">
      <c r="A383" s="15"/>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5.75" hidden="1" customHeight="1" x14ac:dyDescent="0.25">
      <c r="A384" s="15"/>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5.75" hidden="1" customHeight="1" x14ac:dyDescent="0.25">
      <c r="A385" s="15"/>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5.75" hidden="1" customHeight="1" x14ac:dyDescent="0.25">
      <c r="A386" s="15"/>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5.75" hidden="1" customHeight="1" x14ac:dyDescent="0.25">
      <c r="A387" s="15"/>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5.75" hidden="1" customHeight="1" x14ac:dyDescent="0.25">
      <c r="A388" s="15"/>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5.75" hidden="1" customHeight="1" x14ac:dyDescent="0.25">
      <c r="A389" s="15"/>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5.75" hidden="1" customHeight="1" x14ac:dyDescent="0.25">
      <c r="A390" s="15"/>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5.75" hidden="1" customHeight="1" x14ac:dyDescent="0.25">
      <c r="A391" s="15"/>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5.75" hidden="1" customHeight="1" x14ac:dyDescent="0.25">
      <c r="A392" s="15"/>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5.75" hidden="1" customHeight="1" x14ac:dyDescent="0.25">
      <c r="A393" s="15"/>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5.75" hidden="1" customHeight="1" x14ac:dyDescent="0.25">
      <c r="A394" s="15"/>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5.75" hidden="1" customHeight="1" x14ac:dyDescent="0.25">
      <c r="A395" s="15"/>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5.75" hidden="1" customHeight="1" x14ac:dyDescent="0.25">
      <c r="A396" s="15"/>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5.75" hidden="1" customHeight="1" x14ac:dyDescent="0.25">
      <c r="A397" s="15"/>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5.75" hidden="1" customHeight="1" x14ac:dyDescent="0.25">
      <c r="A398" s="15"/>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5.75" hidden="1" customHeight="1" x14ac:dyDescent="0.25">
      <c r="A399" s="15"/>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5.75" hidden="1" customHeight="1" x14ac:dyDescent="0.25">
      <c r="A400" s="15"/>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5.75" hidden="1" customHeight="1" x14ac:dyDescent="0.25">
      <c r="A401" s="15"/>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5.75" hidden="1" customHeight="1" x14ac:dyDescent="0.25">
      <c r="A402" s="15"/>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5.75" hidden="1" customHeight="1" x14ac:dyDescent="0.25">
      <c r="A403" s="15"/>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5.75" hidden="1" customHeight="1" x14ac:dyDescent="0.25">
      <c r="A404" s="15"/>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5.75" hidden="1" customHeight="1" x14ac:dyDescent="0.25">
      <c r="A405" s="15"/>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5.75" hidden="1" customHeight="1" x14ac:dyDescent="0.25">
      <c r="A406" s="15"/>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5.75" hidden="1" customHeight="1" x14ac:dyDescent="0.25">
      <c r="A407" s="15"/>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5.75" hidden="1" customHeight="1" x14ac:dyDescent="0.25">
      <c r="A408" s="15"/>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5.75" hidden="1" customHeight="1" x14ac:dyDescent="0.25">
      <c r="A409" s="15"/>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5.75" hidden="1" customHeight="1" x14ac:dyDescent="0.25">
      <c r="A410" s="15"/>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5.75" hidden="1" customHeight="1" x14ac:dyDescent="0.25">
      <c r="A411" s="15"/>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5.75" hidden="1" customHeight="1" x14ac:dyDescent="0.25">
      <c r="A412" s="15"/>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5.75" hidden="1" customHeight="1" x14ac:dyDescent="0.25">
      <c r="A413" s="15"/>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5.75" hidden="1" customHeight="1" x14ac:dyDescent="0.25">
      <c r="A414" s="15"/>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5.75" hidden="1" customHeight="1" x14ac:dyDescent="0.25">
      <c r="A415" s="15"/>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5.75" hidden="1" customHeight="1" x14ac:dyDescent="0.25">
      <c r="A416" s="15"/>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5.75" hidden="1" customHeight="1" x14ac:dyDescent="0.25">
      <c r="A417" s="15"/>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5.75" hidden="1" customHeight="1" x14ac:dyDescent="0.25">
      <c r="A418" s="15"/>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5.75" hidden="1" customHeight="1" x14ac:dyDescent="0.25">
      <c r="A419" s="15"/>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5.75" hidden="1" customHeight="1" x14ac:dyDescent="0.25">
      <c r="A420" s="15"/>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5.75" hidden="1" customHeight="1" x14ac:dyDescent="0.25">
      <c r="A421" s="15"/>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5.75" hidden="1" customHeight="1" x14ac:dyDescent="0.25">
      <c r="A422" s="15"/>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5.75" hidden="1" customHeight="1" x14ac:dyDescent="0.25">
      <c r="A423" s="15"/>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5.75" hidden="1" customHeight="1" x14ac:dyDescent="0.25">
      <c r="A424" s="15"/>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5.75" hidden="1" customHeight="1" x14ac:dyDescent="0.25">
      <c r="A425" s="15"/>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5.75" hidden="1" customHeight="1" x14ac:dyDescent="0.25">
      <c r="A426" s="15"/>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5.75" hidden="1" customHeight="1" x14ac:dyDescent="0.25">
      <c r="A427" s="15"/>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5.75" hidden="1" customHeight="1" x14ac:dyDescent="0.25">
      <c r="A428" s="15"/>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5.75" hidden="1" customHeight="1" x14ac:dyDescent="0.25">
      <c r="A429" s="15"/>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5.75" hidden="1" customHeight="1" x14ac:dyDescent="0.25">
      <c r="A430" s="15"/>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5.75" hidden="1" customHeight="1" x14ac:dyDescent="0.25">
      <c r="A431" s="15"/>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5.75" hidden="1" customHeight="1" x14ac:dyDescent="0.25">
      <c r="A432" s="15"/>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5.75" hidden="1" customHeight="1" x14ac:dyDescent="0.25">
      <c r="A433" s="15"/>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5.75" hidden="1" customHeight="1" x14ac:dyDescent="0.25">
      <c r="A434" s="15"/>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5.75" hidden="1" customHeight="1" x14ac:dyDescent="0.25">
      <c r="A435" s="15"/>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5.75" hidden="1" customHeight="1" x14ac:dyDescent="0.25">
      <c r="A436" s="15"/>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5.75" hidden="1" customHeight="1" x14ac:dyDescent="0.25">
      <c r="A437" s="15"/>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5.75" hidden="1" customHeight="1" x14ac:dyDescent="0.25">
      <c r="A438" s="15"/>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5.75" hidden="1" customHeight="1" x14ac:dyDescent="0.25">
      <c r="A439" s="15"/>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5.75" hidden="1" customHeight="1" x14ac:dyDescent="0.25">
      <c r="A440" s="15"/>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5.75" hidden="1" customHeight="1" x14ac:dyDescent="0.25">
      <c r="A441" s="15"/>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5.75" hidden="1" customHeight="1" x14ac:dyDescent="0.25">
      <c r="A442" s="15"/>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5.75" hidden="1" customHeight="1" x14ac:dyDescent="0.25">
      <c r="A443" s="15"/>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5.75" hidden="1" customHeight="1" x14ac:dyDescent="0.25">
      <c r="A444" s="15"/>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5.75" hidden="1" customHeight="1" x14ac:dyDescent="0.25">
      <c r="A445" s="15"/>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5.75" hidden="1" customHeight="1" x14ac:dyDescent="0.25">
      <c r="A446" s="15"/>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5.75" hidden="1" customHeight="1" x14ac:dyDescent="0.25">
      <c r="A447" s="15"/>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5.75" hidden="1" customHeight="1" x14ac:dyDescent="0.25">
      <c r="A448" s="15"/>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5.75" hidden="1" customHeight="1" x14ac:dyDescent="0.25">
      <c r="A449" s="15"/>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5.75" hidden="1" customHeight="1" x14ac:dyDescent="0.25">
      <c r="A450" s="15"/>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5.75" hidden="1" customHeight="1" x14ac:dyDescent="0.25">
      <c r="A451" s="15"/>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5.75" hidden="1" customHeight="1" x14ac:dyDescent="0.25">
      <c r="A452" s="15"/>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5.75" hidden="1" customHeight="1" x14ac:dyDescent="0.25">
      <c r="A453" s="15"/>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5.75" hidden="1" customHeight="1" x14ac:dyDescent="0.25">
      <c r="A454" s="15"/>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5.75" hidden="1" customHeight="1" x14ac:dyDescent="0.25">
      <c r="A455" s="15"/>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5.75" hidden="1" customHeight="1" x14ac:dyDescent="0.25">
      <c r="A456" s="15"/>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5.75" hidden="1" customHeight="1" x14ac:dyDescent="0.25">
      <c r="A457" s="15"/>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5.75" hidden="1" customHeight="1" x14ac:dyDescent="0.25">
      <c r="A458" s="15"/>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5.75" hidden="1" customHeight="1" x14ac:dyDescent="0.25">
      <c r="A459" s="15"/>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5.75" hidden="1" customHeight="1" x14ac:dyDescent="0.25">
      <c r="A460" s="15"/>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5.75" hidden="1" customHeight="1" x14ac:dyDescent="0.25">
      <c r="A461" s="15"/>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5.75" hidden="1" customHeight="1" x14ac:dyDescent="0.25">
      <c r="A462" s="15"/>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5.75" hidden="1" customHeight="1" x14ac:dyDescent="0.25">
      <c r="A463" s="15"/>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5.75" hidden="1" customHeight="1" x14ac:dyDescent="0.25">
      <c r="A464" s="15"/>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5.75" hidden="1" customHeight="1" x14ac:dyDescent="0.25">
      <c r="A465" s="15"/>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5.75" hidden="1" customHeight="1" x14ac:dyDescent="0.25">
      <c r="A466" s="15"/>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5.75" hidden="1" customHeight="1" x14ac:dyDescent="0.25">
      <c r="A467" s="15"/>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5.75" hidden="1" customHeight="1" x14ac:dyDescent="0.25">
      <c r="A468" s="15"/>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5.75" hidden="1" customHeight="1" x14ac:dyDescent="0.25">
      <c r="A469" s="15"/>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5.75" hidden="1" customHeight="1" x14ac:dyDescent="0.25">
      <c r="A470" s="15"/>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5.75" hidden="1" customHeight="1" x14ac:dyDescent="0.25">
      <c r="A471" s="15"/>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5.75" hidden="1" customHeight="1" x14ac:dyDescent="0.25">
      <c r="A472" s="15"/>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5.75" hidden="1" customHeight="1" x14ac:dyDescent="0.25">
      <c r="A473" s="15"/>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5.75" hidden="1" customHeight="1" x14ac:dyDescent="0.25">
      <c r="A474" s="15"/>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5.75" hidden="1" customHeight="1" x14ac:dyDescent="0.25">
      <c r="A475" s="15"/>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5.75" hidden="1" customHeight="1" x14ac:dyDescent="0.25">
      <c r="A476" s="15"/>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5.75" hidden="1" customHeight="1" x14ac:dyDescent="0.25">
      <c r="A477" s="15"/>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5.75" hidden="1" customHeight="1" x14ac:dyDescent="0.25">
      <c r="A478" s="15"/>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5.75" hidden="1" customHeight="1" x14ac:dyDescent="0.25">
      <c r="A479" s="15"/>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5.75" hidden="1" customHeight="1" x14ac:dyDescent="0.25">
      <c r="A480" s="15"/>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5.75" hidden="1" customHeight="1" x14ac:dyDescent="0.25">
      <c r="A481" s="15"/>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5.75" hidden="1" customHeight="1" x14ac:dyDescent="0.25">
      <c r="A482" s="15"/>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5.75" hidden="1" customHeight="1" x14ac:dyDescent="0.25">
      <c r="A483" s="15"/>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5.75" hidden="1" customHeight="1" x14ac:dyDescent="0.25">
      <c r="A484" s="15"/>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5.75" hidden="1" customHeight="1" x14ac:dyDescent="0.25">
      <c r="A485" s="15"/>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5.75" hidden="1" customHeight="1" x14ac:dyDescent="0.25">
      <c r="A486" s="15"/>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5.75" hidden="1" customHeight="1" x14ac:dyDescent="0.25">
      <c r="A487" s="15"/>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5.75" hidden="1" customHeight="1" x14ac:dyDescent="0.25">
      <c r="A488" s="15"/>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5.75" hidden="1" customHeight="1" x14ac:dyDescent="0.25">
      <c r="A489" s="15"/>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5.75" hidden="1" customHeight="1" x14ac:dyDescent="0.25">
      <c r="A490" s="15"/>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5.75" hidden="1" customHeight="1" x14ac:dyDescent="0.25">
      <c r="A491" s="15"/>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5.75" hidden="1" customHeight="1" x14ac:dyDescent="0.25">
      <c r="A492" s="15"/>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5.75" hidden="1" customHeight="1" x14ac:dyDescent="0.25">
      <c r="A493" s="15"/>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5.75" hidden="1" customHeight="1" x14ac:dyDescent="0.25">
      <c r="A494" s="15"/>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5.75" hidden="1" customHeight="1" x14ac:dyDescent="0.25">
      <c r="A495" s="15"/>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5.75" hidden="1" customHeight="1" x14ac:dyDescent="0.25">
      <c r="A496" s="15"/>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5.75" hidden="1" customHeight="1" x14ac:dyDescent="0.25">
      <c r="A497" s="15"/>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5.75" hidden="1" customHeight="1" x14ac:dyDescent="0.25">
      <c r="A498" s="15"/>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5.75" hidden="1" customHeight="1" x14ac:dyDescent="0.25">
      <c r="A499" s="15"/>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5.75" hidden="1" customHeight="1" x14ac:dyDescent="0.25">
      <c r="A500" s="15"/>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5.75" hidden="1" customHeight="1" x14ac:dyDescent="0.25">
      <c r="A501" s="15"/>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5.75" hidden="1" customHeight="1" x14ac:dyDescent="0.25">
      <c r="A502" s="15"/>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5.75" hidden="1" customHeight="1" x14ac:dyDescent="0.25">
      <c r="A503" s="15"/>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5.75" hidden="1" customHeight="1" x14ac:dyDescent="0.25">
      <c r="A504" s="15"/>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5.75" hidden="1" customHeight="1" x14ac:dyDescent="0.25">
      <c r="A505" s="15"/>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5.75" hidden="1" customHeight="1" x14ac:dyDescent="0.25">
      <c r="A506" s="15"/>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5.75" hidden="1" customHeight="1" x14ac:dyDescent="0.25">
      <c r="A507" s="15"/>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5.75" hidden="1" customHeight="1" x14ac:dyDescent="0.25">
      <c r="A508" s="15"/>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5.75" hidden="1" customHeight="1" x14ac:dyDescent="0.25">
      <c r="A509" s="15"/>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5.75" hidden="1" customHeight="1" x14ac:dyDescent="0.25">
      <c r="A510" s="15"/>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5.75" hidden="1" customHeight="1" x14ac:dyDescent="0.25">
      <c r="A511" s="15"/>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5.75" hidden="1" customHeight="1" x14ac:dyDescent="0.25">
      <c r="A512" s="15"/>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5.75" hidden="1" customHeight="1" x14ac:dyDescent="0.25">
      <c r="A513" s="15"/>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5.75" hidden="1" customHeight="1" x14ac:dyDescent="0.25">
      <c r="A514" s="15"/>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5.75" hidden="1" customHeight="1" x14ac:dyDescent="0.25">
      <c r="A515" s="15"/>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5.75" hidden="1" customHeight="1" x14ac:dyDescent="0.25">
      <c r="A516" s="15"/>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5.75" hidden="1" customHeight="1" x14ac:dyDescent="0.25">
      <c r="A517" s="15"/>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5.75" hidden="1" customHeight="1" x14ac:dyDescent="0.25">
      <c r="A518" s="15"/>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5.75" hidden="1" customHeight="1" x14ac:dyDescent="0.25">
      <c r="A519" s="15"/>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5.75" hidden="1" customHeight="1" x14ac:dyDescent="0.25">
      <c r="A520" s="15"/>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5.75" hidden="1" customHeight="1" x14ac:dyDescent="0.25">
      <c r="A521" s="15"/>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5.75" hidden="1" customHeight="1" x14ac:dyDescent="0.25">
      <c r="A522" s="15"/>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5.75" hidden="1" customHeight="1" x14ac:dyDescent="0.25">
      <c r="A523" s="15"/>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5.75" hidden="1" customHeight="1" x14ac:dyDescent="0.25">
      <c r="A524" s="15"/>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5.75" hidden="1" customHeight="1" x14ac:dyDescent="0.25">
      <c r="A525" s="15"/>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5.75" hidden="1" customHeight="1" x14ac:dyDescent="0.25">
      <c r="A526" s="15"/>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5.75" hidden="1" customHeight="1" x14ac:dyDescent="0.25">
      <c r="A527" s="15"/>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5.75" hidden="1" customHeight="1" x14ac:dyDescent="0.25">
      <c r="A528" s="15"/>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5.75" hidden="1" customHeight="1" x14ac:dyDescent="0.25">
      <c r="A529" s="15"/>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5.75" hidden="1" customHeight="1" x14ac:dyDescent="0.25">
      <c r="A530" s="15"/>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5.75" hidden="1" customHeight="1" x14ac:dyDescent="0.25">
      <c r="A531" s="15"/>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5.75" hidden="1" customHeight="1" x14ac:dyDescent="0.25">
      <c r="A532" s="15"/>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5.75" hidden="1" customHeight="1" x14ac:dyDescent="0.25">
      <c r="A533" s="15"/>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5.75" hidden="1" customHeight="1" x14ac:dyDescent="0.25">
      <c r="A534" s="15"/>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5.75" hidden="1" customHeight="1" x14ac:dyDescent="0.25">
      <c r="A535" s="15"/>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5.75" hidden="1" customHeight="1" x14ac:dyDescent="0.25">
      <c r="A536" s="15"/>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5.75" hidden="1" customHeight="1" x14ac:dyDescent="0.25">
      <c r="A537" s="15"/>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5.75" hidden="1" customHeight="1" x14ac:dyDescent="0.25">
      <c r="A538" s="15"/>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5.75" hidden="1" customHeight="1" x14ac:dyDescent="0.25">
      <c r="A539" s="15"/>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5.75" hidden="1" customHeight="1" x14ac:dyDescent="0.25">
      <c r="A540" s="15"/>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5.75" hidden="1" customHeight="1" x14ac:dyDescent="0.25">
      <c r="A541" s="15"/>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5.75" hidden="1" customHeight="1" x14ac:dyDescent="0.25">
      <c r="A542" s="15"/>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5.75" hidden="1" customHeight="1" x14ac:dyDescent="0.25">
      <c r="A543" s="15"/>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5.75" hidden="1" customHeight="1" x14ac:dyDescent="0.25">
      <c r="A544" s="15"/>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5.75" hidden="1" customHeight="1" x14ac:dyDescent="0.25">
      <c r="A545" s="15"/>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5.75" hidden="1" customHeight="1" x14ac:dyDescent="0.25">
      <c r="A546" s="15"/>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5.75" hidden="1" customHeight="1" x14ac:dyDescent="0.25">
      <c r="A547" s="15"/>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5.75" hidden="1" customHeight="1" x14ac:dyDescent="0.25">
      <c r="A548" s="15"/>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5.75" hidden="1" customHeight="1" x14ac:dyDescent="0.25">
      <c r="A549" s="15"/>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5.75" hidden="1" customHeight="1" x14ac:dyDescent="0.25">
      <c r="A550" s="15"/>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5.75" hidden="1" customHeight="1" x14ac:dyDescent="0.25">
      <c r="A551" s="15"/>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5.75" hidden="1" customHeight="1" x14ac:dyDescent="0.25">
      <c r="A552" s="15"/>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5.75" hidden="1" customHeight="1" x14ac:dyDescent="0.25">
      <c r="A553" s="15"/>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5.75" hidden="1" customHeight="1" x14ac:dyDescent="0.25">
      <c r="A554" s="15"/>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5.75" hidden="1" customHeight="1" x14ac:dyDescent="0.25">
      <c r="A555" s="15"/>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5.75" hidden="1" customHeight="1" x14ac:dyDescent="0.25">
      <c r="A556" s="15"/>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5.75" hidden="1" customHeight="1" x14ac:dyDescent="0.25">
      <c r="A557" s="15"/>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5.75" hidden="1" customHeight="1" x14ac:dyDescent="0.25">
      <c r="A558" s="15"/>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5.75" hidden="1" customHeight="1" x14ac:dyDescent="0.25">
      <c r="A559" s="15"/>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5.75" hidden="1" customHeight="1" x14ac:dyDescent="0.25">
      <c r="A560" s="15"/>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5.75" hidden="1" customHeight="1" x14ac:dyDescent="0.25">
      <c r="A561" s="15"/>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5.75" hidden="1" customHeight="1" x14ac:dyDescent="0.25">
      <c r="A562" s="15"/>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5.75" hidden="1" customHeight="1" x14ac:dyDescent="0.25">
      <c r="A563" s="15"/>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5.75" hidden="1" customHeight="1" x14ac:dyDescent="0.25">
      <c r="A564" s="15"/>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5.75" hidden="1" customHeight="1" x14ac:dyDescent="0.25">
      <c r="A565" s="15"/>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5.75" hidden="1" customHeight="1" x14ac:dyDescent="0.25">
      <c r="A566" s="15"/>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5.75" hidden="1" customHeight="1" x14ac:dyDescent="0.25">
      <c r="A567" s="15"/>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5.75" hidden="1" customHeight="1" x14ac:dyDescent="0.25">
      <c r="A568" s="15"/>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5.75" hidden="1" customHeight="1" x14ac:dyDescent="0.25">
      <c r="A569" s="15"/>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5.75" hidden="1" customHeight="1" x14ac:dyDescent="0.25">
      <c r="A570" s="15"/>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5.75" hidden="1" customHeight="1" x14ac:dyDescent="0.25">
      <c r="A571" s="15"/>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5.75" hidden="1" customHeight="1" x14ac:dyDescent="0.25">
      <c r="A572" s="15"/>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5.75" hidden="1" customHeight="1" x14ac:dyDescent="0.25">
      <c r="A573" s="15"/>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5.75" hidden="1" customHeight="1" x14ac:dyDescent="0.25">
      <c r="A574" s="15"/>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5.75" hidden="1" customHeight="1" x14ac:dyDescent="0.25">
      <c r="A575" s="15"/>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5.75" hidden="1" customHeight="1" x14ac:dyDescent="0.25">
      <c r="A576" s="15"/>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5.75" hidden="1" customHeight="1" x14ac:dyDescent="0.25">
      <c r="A577" s="15"/>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5.75" hidden="1" customHeight="1" x14ac:dyDescent="0.25">
      <c r="A578" s="15"/>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5.75" hidden="1" customHeight="1" x14ac:dyDescent="0.25">
      <c r="A579" s="15"/>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5.75" hidden="1" customHeight="1" x14ac:dyDescent="0.25">
      <c r="A580" s="15"/>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5.75" hidden="1" customHeight="1" x14ac:dyDescent="0.25">
      <c r="A581" s="15"/>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5.75" hidden="1" customHeight="1" x14ac:dyDescent="0.25">
      <c r="A582" s="15"/>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5.75" hidden="1" customHeight="1" x14ac:dyDescent="0.25">
      <c r="A583" s="15"/>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5.75" hidden="1" customHeight="1" x14ac:dyDescent="0.25">
      <c r="A584" s="15"/>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5.75" hidden="1" customHeight="1" x14ac:dyDescent="0.25">
      <c r="A585" s="15"/>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5.75" hidden="1" customHeight="1" x14ac:dyDescent="0.25">
      <c r="A586" s="15"/>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5.75" hidden="1" customHeight="1" x14ac:dyDescent="0.25">
      <c r="A587" s="15"/>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5.75" hidden="1" customHeight="1" x14ac:dyDescent="0.25">
      <c r="A588" s="15"/>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5.75" hidden="1" customHeight="1" x14ac:dyDescent="0.25">
      <c r="A589" s="15"/>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5.75" hidden="1" customHeight="1" x14ac:dyDescent="0.25">
      <c r="A590" s="15"/>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5.75" hidden="1" customHeight="1" x14ac:dyDescent="0.25">
      <c r="A591" s="15"/>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5.75" hidden="1" customHeight="1" x14ac:dyDescent="0.25">
      <c r="A592" s="15"/>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5.75" hidden="1" customHeight="1" x14ac:dyDescent="0.25">
      <c r="A593" s="15"/>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5.75" hidden="1" customHeight="1" x14ac:dyDescent="0.25">
      <c r="A594" s="15"/>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5.75" hidden="1" customHeight="1" x14ac:dyDescent="0.25">
      <c r="A595" s="15"/>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5.75" hidden="1" customHeight="1" x14ac:dyDescent="0.25">
      <c r="A596" s="15"/>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5.75" hidden="1" customHeight="1" x14ac:dyDescent="0.25">
      <c r="A597" s="15"/>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5.75" hidden="1" customHeight="1" x14ac:dyDescent="0.25">
      <c r="A598" s="15"/>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5.75" hidden="1" customHeight="1" x14ac:dyDescent="0.25">
      <c r="A599" s="15"/>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5.75" hidden="1" customHeight="1" x14ac:dyDescent="0.25">
      <c r="A600" s="15"/>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5.75" hidden="1" customHeight="1" x14ac:dyDescent="0.25">
      <c r="A601" s="15"/>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5.75" hidden="1" customHeight="1" x14ac:dyDescent="0.25">
      <c r="A602" s="15"/>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5.75" hidden="1" customHeight="1" x14ac:dyDescent="0.25">
      <c r="A603" s="15"/>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5.75" hidden="1" customHeight="1" x14ac:dyDescent="0.25">
      <c r="A604" s="15"/>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5.75" hidden="1" customHeight="1" x14ac:dyDescent="0.25">
      <c r="A605" s="15"/>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5.75" hidden="1" customHeight="1" x14ac:dyDescent="0.25">
      <c r="A606" s="15"/>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5.75" hidden="1" customHeight="1" x14ac:dyDescent="0.25">
      <c r="A607" s="15"/>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5.75" hidden="1" customHeight="1" x14ac:dyDescent="0.25">
      <c r="A608" s="15"/>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5.75" hidden="1" customHeight="1" x14ac:dyDescent="0.25">
      <c r="A609" s="15"/>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5.75" hidden="1" customHeight="1" x14ac:dyDescent="0.25">
      <c r="A610" s="15"/>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5.75" hidden="1" customHeight="1" x14ac:dyDescent="0.25">
      <c r="A611" s="15"/>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5.75" hidden="1" customHeight="1" x14ac:dyDescent="0.25">
      <c r="A612" s="15"/>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5.75" hidden="1" customHeight="1" x14ac:dyDescent="0.25">
      <c r="A613" s="15"/>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5.75" hidden="1" customHeight="1" x14ac:dyDescent="0.25">
      <c r="A614" s="15"/>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5.75" hidden="1" customHeight="1" x14ac:dyDescent="0.25">
      <c r="A615" s="15"/>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5.75" hidden="1" customHeight="1" x14ac:dyDescent="0.25">
      <c r="A616" s="15"/>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5.75" hidden="1" customHeight="1" x14ac:dyDescent="0.25">
      <c r="A617" s="15"/>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5.75" hidden="1" customHeight="1" x14ac:dyDescent="0.25">
      <c r="A618" s="15"/>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5.75" hidden="1" customHeight="1" x14ac:dyDescent="0.25">
      <c r="A619" s="15"/>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5.75" hidden="1" customHeight="1" x14ac:dyDescent="0.25">
      <c r="A620" s="15"/>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5.75" hidden="1" customHeight="1" x14ac:dyDescent="0.25">
      <c r="A621" s="15"/>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5.75" hidden="1" customHeight="1" x14ac:dyDescent="0.25">
      <c r="A622" s="15"/>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5.75" hidden="1" customHeight="1" x14ac:dyDescent="0.25">
      <c r="A623" s="15"/>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5.75" hidden="1" customHeight="1" x14ac:dyDescent="0.25">
      <c r="A624" s="15"/>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5.75" hidden="1" customHeight="1" x14ac:dyDescent="0.25">
      <c r="A625" s="15"/>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5.75" hidden="1" customHeight="1" x14ac:dyDescent="0.25">
      <c r="A626" s="15"/>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5.75" hidden="1" customHeight="1" x14ac:dyDescent="0.25">
      <c r="A627" s="15"/>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5.75" hidden="1" customHeight="1" x14ac:dyDescent="0.25">
      <c r="A628" s="15"/>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5.75" hidden="1" customHeight="1" x14ac:dyDescent="0.25">
      <c r="A629" s="15"/>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5.75" hidden="1" customHeight="1" x14ac:dyDescent="0.25">
      <c r="A630" s="15"/>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5.75" hidden="1" customHeight="1" x14ac:dyDescent="0.25">
      <c r="A631" s="15"/>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5.75" hidden="1" customHeight="1" x14ac:dyDescent="0.25">
      <c r="A632" s="15"/>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5.75" hidden="1" customHeight="1" x14ac:dyDescent="0.25">
      <c r="A633" s="15"/>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5.75" hidden="1" customHeight="1" x14ac:dyDescent="0.25">
      <c r="A634" s="15"/>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5.75" hidden="1" customHeight="1" x14ac:dyDescent="0.25">
      <c r="A635" s="15"/>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5.75" hidden="1" customHeight="1" x14ac:dyDescent="0.25">
      <c r="A636" s="15"/>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5.75" hidden="1" customHeight="1" x14ac:dyDescent="0.25">
      <c r="A637" s="15"/>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5.75" hidden="1" customHeight="1" x14ac:dyDescent="0.25">
      <c r="A638" s="15"/>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5.75" hidden="1" customHeight="1" x14ac:dyDescent="0.25">
      <c r="A639" s="15"/>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5.75" hidden="1" customHeight="1" x14ac:dyDescent="0.25">
      <c r="A640" s="15"/>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5.75" hidden="1" customHeight="1" x14ac:dyDescent="0.25">
      <c r="A641" s="15"/>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5.75" hidden="1" customHeight="1" x14ac:dyDescent="0.25">
      <c r="A642" s="15"/>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5.75" hidden="1" customHeight="1" x14ac:dyDescent="0.25">
      <c r="A643" s="15"/>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5.75" hidden="1" customHeight="1" x14ac:dyDescent="0.25">
      <c r="A644" s="15"/>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5.75" hidden="1" customHeight="1" x14ac:dyDescent="0.25">
      <c r="A645" s="15"/>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5.75" hidden="1" customHeight="1" x14ac:dyDescent="0.25">
      <c r="A646" s="15"/>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5.75" hidden="1" customHeight="1" x14ac:dyDescent="0.25">
      <c r="A647" s="15"/>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5.75" hidden="1" customHeight="1" x14ac:dyDescent="0.25">
      <c r="A648" s="15"/>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5.75" hidden="1" customHeight="1" x14ac:dyDescent="0.25">
      <c r="A649" s="15"/>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5.75" hidden="1" customHeight="1" x14ac:dyDescent="0.25">
      <c r="A650" s="15"/>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5.75" hidden="1" customHeight="1" x14ac:dyDescent="0.25">
      <c r="A651" s="15"/>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5.75" hidden="1" customHeight="1" x14ac:dyDescent="0.25">
      <c r="A652" s="15"/>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5.75" hidden="1" customHeight="1" x14ac:dyDescent="0.25">
      <c r="A653" s="15"/>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5.75" hidden="1" customHeight="1" x14ac:dyDescent="0.25">
      <c r="A654" s="15"/>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5.75" hidden="1" customHeight="1" x14ac:dyDescent="0.25">
      <c r="A655" s="15"/>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5.75" hidden="1" customHeight="1" x14ac:dyDescent="0.25">
      <c r="A656" s="15"/>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5.75" hidden="1" customHeight="1" x14ac:dyDescent="0.25">
      <c r="A657" s="15"/>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5.75" hidden="1" customHeight="1" x14ac:dyDescent="0.25">
      <c r="A658" s="15"/>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5.75" hidden="1" customHeight="1" x14ac:dyDescent="0.25">
      <c r="A659" s="15"/>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5.75" hidden="1" customHeight="1" x14ac:dyDescent="0.25">
      <c r="A660" s="15"/>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5.75" hidden="1" customHeight="1" x14ac:dyDescent="0.25">
      <c r="A661" s="15"/>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5.75" hidden="1" customHeight="1" x14ac:dyDescent="0.25">
      <c r="A662" s="15"/>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5.75" hidden="1" customHeight="1" x14ac:dyDescent="0.25">
      <c r="A663" s="15"/>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5.75" hidden="1" customHeight="1" x14ac:dyDescent="0.25">
      <c r="A664" s="15"/>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5.75" hidden="1" customHeight="1" x14ac:dyDescent="0.25">
      <c r="A665" s="15"/>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5.75" hidden="1" customHeight="1" x14ac:dyDescent="0.25">
      <c r="A666" s="15"/>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5.75" hidden="1" customHeight="1" x14ac:dyDescent="0.25">
      <c r="A667" s="15"/>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5.75" hidden="1" customHeight="1" x14ac:dyDescent="0.25">
      <c r="A668" s="15"/>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5.75" hidden="1" customHeight="1" x14ac:dyDescent="0.25">
      <c r="A669" s="15"/>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5.75" hidden="1" customHeight="1" x14ac:dyDescent="0.25">
      <c r="A670" s="15"/>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5.75" hidden="1" customHeight="1" x14ac:dyDescent="0.25">
      <c r="A671" s="15"/>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5.75" hidden="1" customHeight="1" x14ac:dyDescent="0.25">
      <c r="A672" s="15"/>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5.75" hidden="1" customHeight="1" x14ac:dyDescent="0.25">
      <c r="A673" s="15"/>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5.75" hidden="1" customHeight="1" x14ac:dyDescent="0.25">
      <c r="A674" s="15"/>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5.75" hidden="1" customHeight="1" x14ac:dyDescent="0.25">
      <c r="A675" s="15"/>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5.75" hidden="1" customHeight="1" x14ac:dyDescent="0.25">
      <c r="A676" s="15"/>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5.75" hidden="1" customHeight="1" x14ac:dyDescent="0.25">
      <c r="A677" s="15"/>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5.75" hidden="1" customHeight="1" x14ac:dyDescent="0.25">
      <c r="A678" s="15"/>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5.75" hidden="1" customHeight="1" x14ac:dyDescent="0.25">
      <c r="A679" s="15"/>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5.75" hidden="1" customHeight="1" x14ac:dyDescent="0.25">
      <c r="A680" s="15"/>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5.75" hidden="1" customHeight="1" x14ac:dyDescent="0.25">
      <c r="A681" s="15"/>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5.75" hidden="1" customHeight="1" x14ac:dyDescent="0.25">
      <c r="A682" s="15"/>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5.75" hidden="1" customHeight="1" x14ac:dyDescent="0.25">
      <c r="A683" s="15"/>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5.75" hidden="1" customHeight="1" x14ac:dyDescent="0.25">
      <c r="A684" s="15"/>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5.75" hidden="1" customHeight="1" x14ac:dyDescent="0.25">
      <c r="A685" s="15"/>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5.75" hidden="1" customHeight="1" x14ac:dyDescent="0.25">
      <c r="A686" s="15"/>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5.75" hidden="1" customHeight="1" x14ac:dyDescent="0.25">
      <c r="A687" s="15"/>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5.75" hidden="1" customHeight="1" x14ac:dyDescent="0.25">
      <c r="A688" s="15"/>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5.75" hidden="1" customHeight="1" x14ac:dyDescent="0.25">
      <c r="A689" s="15"/>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5.75" hidden="1" customHeight="1" x14ac:dyDescent="0.25">
      <c r="A690" s="15"/>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5.75" hidden="1" customHeight="1" x14ac:dyDescent="0.25">
      <c r="A691" s="15"/>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5.75" hidden="1" customHeight="1" x14ac:dyDescent="0.25">
      <c r="A692" s="15"/>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5.75" hidden="1" customHeight="1" x14ac:dyDescent="0.25">
      <c r="A693" s="15"/>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5.75" hidden="1" customHeight="1" x14ac:dyDescent="0.25">
      <c r="A694" s="15"/>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5.75" hidden="1" customHeight="1" x14ac:dyDescent="0.25">
      <c r="A695" s="15"/>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5.75" hidden="1" customHeight="1" x14ac:dyDescent="0.25">
      <c r="A696" s="15"/>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5.75" hidden="1" customHeight="1" x14ac:dyDescent="0.25">
      <c r="A697" s="15"/>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5.75" hidden="1" customHeight="1" x14ac:dyDescent="0.25">
      <c r="A698" s="15"/>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5.75" hidden="1" customHeight="1" x14ac:dyDescent="0.25">
      <c r="A699" s="15"/>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5.75" hidden="1" customHeight="1" x14ac:dyDescent="0.25">
      <c r="A700" s="15"/>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5.75" hidden="1" customHeight="1" x14ac:dyDescent="0.25">
      <c r="A701" s="15"/>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5.75" hidden="1" customHeight="1" x14ac:dyDescent="0.25">
      <c r="A702" s="15"/>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5.75" hidden="1" customHeight="1" x14ac:dyDescent="0.25">
      <c r="A703" s="15"/>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5.75" hidden="1" customHeight="1" x14ac:dyDescent="0.25">
      <c r="A704" s="15"/>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5.75" hidden="1" customHeight="1" x14ac:dyDescent="0.25">
      <c r="A705" s="15"/>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5.75" hidden="1" customHeight="1" x14ac:dyDescent="0.25">
      <c r="A706" s="15"/>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5.75" hidden="1" customHeight="1" x14ac:dyDescent="0.25">
      <c r="A707" s="15"/>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5.75" hidden="1" customHeight="1" x14ac:dyDescent="0.25">
      <c r="A708" s="15"/>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5.75" hidden="1" customHeight="1" x14ac:dyDescent="0.25">
      <c r="A709" s="15"/>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5.75" hidden="1" customHeight="1" x14ac:dyDescent="0.25">
      <c r="A710" s="15"/>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5.75" hidden="1" customHeight="1" x14ac:dyDescent="0.25">
      <c r="A711" s="15"/>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5.75" hidden="1" customHeight="1" x14ac:dyDescent="0.25">
      <c r="A712" s="15"/>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5.75" hidden="1" customHeight="1" x14ac:dyDescent="0.25">
      <c r="A713" s="15"/>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5.75" hidden="1" customHeight="1" x14ac:dyDescent="0.25">
      <c r="A714" s="15"/>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5.75" hidden="1" customHeight="1" x14ac:dyDescent="0.25">
      <c r="A715" s="15"/>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5.75" hidden="1" customHeight="1" x14ac:dyDescent="0.25">
      <c r="A716" s="15"/>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5.75" hidden="1" customHeight="1" x14ac:dyDescent="0.25">
      <c r="A717" s="15"/>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5.75" hidden="1" customHeight="1" x14ac:dyDescent="0.25">
      <c r="A718" s="15"/>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5.75" hidden="1" customHeight="1" x14ac:dyDescent="0.25">
      <c r="A719" s="15"/>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5.75" hidden="1" customHeight="1" x14ac:dyDescent="0.25">
      <c r="A720" s="15"/>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5.75" hidden="1" customHeight="1" x14ac:dyDescent="0.25">
      <c r="A721" s="15"/>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5.75" hidden="1" customHeight="1" x14ac:dyDescent="0.25">
      <c r="A722" s="15"/>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5.75" hidden="1" customHeight="1" x14ac:dyDescent="0.25">
      <c r="A723" s="15"/>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5.75" hidden="1" customHeight="1" x14ac:dyDescent="0.25">
      <c r="A724" s="15"/>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5.75" hidden="1" customHeight="1" x14ac:dyDescent="0.25">
      <c r="A725" s="15"/>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5.75" hidden="1" customHeight="1" x14ac:dyDescent="0.25">
      <c r="A726" s="15"/>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5.75" hidden="1" customHeight="1" x14ac:dyDescent="0.25">
      <c r="A727" s="15"/>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5.75" hidden="1" customHeight="1" x14ac:dyDescent="0.25">
      <c r="A728" s="15"/>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5.75" hidden="1" customHeight="1" x14ac:dyDescent="0.25">
      <c r="A729" s="15"/>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5.75" hidden="1" customHeight="1" x14ac:dyDescent="0.25">
      <c r="A730" s="15"/>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5.75" hidden="1" customHeight="1" x14ac:dyDescent="0.25">
      <c r="A731" s="15"/>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5.75" hidden="1" customHeight="1" x14ac:dyDescent="0.25">
      <c r="A732" s="15"/>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5.75" hidden="1" customHeight="1" x14ac:dyDescent="0.25">
      <c r="A733" s="15"/>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5.75" hidden="1" customHeight="1" x14ac:dyDescent="0.25">
      <c r="A734" s="15"/>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5.75" hidden="1" customHeight="1" x14ac:dyDescent="0.25">
      <c r="A735" s="15"/>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5.75" hidden="1" customHeight="1" x14ac:dyDescent="0.25">
      <c r="A736" s="15"/>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5.75" hidden="1" customHeight="1" x14ac:dyDescent="0.25">
      <c r="A737" s="15"/>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5.75" hidden="1" customHeight="1" x14ac:dyDescent="0.25">
      <c r="A738" s="15"/>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5.75" hidden="1" customHeight="1" x14ac:dyDescent="0.25">
      <c r="A739" s="15"/>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5.75" hidden="1" customHeight="1" x14ac:dyDescent="0.25">
      <c r="A740" s="15"/>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5.75" hidden="1" customHeight="1" x14ac:dyDescent="0.25">
      <c r="A741" s="15"/>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5.75" hidden="1" customHeight="1" x14ac:dyDescent="0.25">
      <c r="A742" s="15"/>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5.75" hidden="1" customHeight="1" x14ac:dyDescent="0.25">
      <c r="A743" s="15"/>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5.75" hidden="1" customHeight="1" x14ac:dyDescent="0.25">
      <c r="A744" s="15"/>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5.75" hidden="1" customHeight="1" x14ac:dyDescent="0.25">
      <c r="A745" s="15"/>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5.75" hidden="1" customHeight="1" x14ac:dyDescent="0.25">
      <c r="A746" s="15"/>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5.75" hidden="1" customHeight="1" x14ac:dyDescent="0.25">
      <c r="A747" s="15"/>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5.75" hidden="1" customHeight="1" x14ac:dyDescent="0.25">
      <c r="A748" s="15"/>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5.75" hidden="1" customHeight="1" x14ac:dyDescent="0.25">
      <c r="A749" s="15"/>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5.75" hidden="1" customHeight="1" x14ac:dyDescent="0.25">
      <c r="A750" s="15"/>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5.75" hidden="1" customHeight="1" x14ac:dyDescent="0.25">
      <c r="A751" s="15"/>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5.75" hidden="1" customHeight="1" x14ac:dyDescent="0.25">
      <c r="A752" s="15"/>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5.75" hidden="1" customHeight="1" x14ac:dyDescent="0.25">
      <c r="A753" s="15"/>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5.75" hidden="1" customHeight="1" x14ac:dyDescent="0.25">
      <c r="A754" s="15"/>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5.75" hidden="1" customHeight="1" x14ac:dyDescent="0.25">
      <c r="A755" s="15"/>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5.75" hidden="1" customHeight="1" x14ac:dyDescent="0.25">
      <c r="A756" s="15"/>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5.75" hidden="1" customHeight="1" x14ac:dyDescent="0.25">
      <c r="A757" s="15"/>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5.75" hidden="1" customHeight="1" x14ac:dyDescent="0.25">
      <c r="A758" s="15"/>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5.75" hidden="1" customHeight="1" x14ac:dyDescent="0.25">
      <c r="A759" s="15"/>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5.75" hidden="1" customHeight="1" x14ac:dyDescent="0.25">
      <c r="A760" s="15"/>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5.75" hidden="1" customHeight="1" x14ac:dyDescent="0.25">
      <c r="A761" s="15"/>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5.75" hidden="1" customHeight="1" x14ac:dyDescent="0.25">
      <c r="A762" s="15"/>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5.75" hidden="1" customHeight="1" x14ac:dyDescent="0.25">
      <c r="A763" s="15"/>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5.75" hidden="1" customHeight="1" x14ac:dyDescent="0.25">
      <c r="A764" s="15"/>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5.75" hidden="1" customHeight="1" x14ac:dyDescent="0.25">
      <c r="A765" s="15"/>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5.75" hidden="1" customHeight="1" x14ac:dyDescent="0.25">
      <c r="A766" s="15"/>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5.75" hidden="1" customHeight="1" x14ac:dyDescent="0.25">
      <c r="A767" s="15"/>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5.75" hidden="1" customHeight="1" x14ac:dyDescent="0.25">
      <c r="A768" s="15"/>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5.75" hidden="1" customHeight="1" x14ac:dyDescent="0.25">
      <c r="A769" s="15"/>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5.75" hidden="1" customHeight="1" x14ac:dyDescent="0.25">
      <c r="A770" s="15"/>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5.75" hidden="1" customHeight="1" x14ac:dyDescent="0.25">
      <c r="A771" s="15"/>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5.75" hidden="1" customHeight="1" x14ac:dyDescent="0.25">
      <c r="A772" s="15"/>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5.75" hidden="1" customHeight="1" x14ac:dyDescent="0.25">
      <c r="A773" s="15"/>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5.75" hidden="1" customHeight="1" x14ac:dyDescent="0.25">
      <c r="A774" s="15"/>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5.75" hidden="1" customHeight="1" x14ac:dyDescent="0.25">
      <c r="A775" s="15"/>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5.75" hidden="1" customHeight="1" x14ac:dyDescent="0.25">
      <c r="A776" s="15"/>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5.75" hidden="1" customHeight="1" x14ac:dyDescent="0.25">
      <c r="A777" s="15"/>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5.75" hidden="1" customHeight="1" x14ac:dyDescent="0.25">
      <c r="A778" s="15"/>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5.75" hidden="1" customHeight="1" x14ac:dyDescent="0.25">
      <c r="A779" s="15"/>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5.75" hidden="1" customHeight="1" x14ac:dyDescent="0.25">
      <c r="A780" s="15"/>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5.75" hidden="1" customHeight="1" x14ac:dyDescent="0.25">
      <c r="A781" s="15"/>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5.75" hidden="1" customHeight="1" x14ac:dyDescent="0.25">
      <c r="A782" s="15"/>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5.75" hidden="1" customHeight="1" x14ac:dyDescent="0.25">
      <c r="A783" s="15"/>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5.75" hidden="1" customHeight="1" x14ac:dyDescent="0.25">
      <c r="A784" s="15"/>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5.75" hidden="1" customHeight="1" x14ac:dyDescent="0.25">
      <c r="A785" s="15"/>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5.75" hidden="1" customHeight="1" x14ac:dyDescent="0.25">
      <c r="A786" s="15"/>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5.75" hidden="1" customHeight="1" x14ac:dyDescent="0.25">
      <c r="A787" s="15"/>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5.75" hidden="1" customHeight="1" x14ac:dyDescent="0.25">
      <c r="A788" s="15"/>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5.75" hidden="1" customHeight="1" x14ac:dyDescent="0.25">
      <c r="A789" s="15"/>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5.75" hidden="1" customHeight="1" x14ac:dyDescent="0.25">
      <c r="A790" s="15"/>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5.75" hidden="1" customHeight="1" x14ac:dyDescent="0.25">
      <c r="A791" s="15"/>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5.75" hidden="1" customHeight="1" x14ac:dyDescent="0.25">
      <c r="A792" s="15"/>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5.75" hidden="1" customHeight="1" x14ac:dyDescent="0.25">
      <c r="A793" s="15"/>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5.75" hidden="1" customHeight="1" x14ac:dyDescent="0.25">
      <c r="A794" s="15"/>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5.75" hidden="1" customHeight="1" x14ac:dyDescent="0.25">
      <c r="A795" s="15"/>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5.75" hidden="1" customHeight="1" x14ac:dyDescent="0.25">
      <c r="A796" s="15"/>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5.75" hidden="1" customHeight="1" x14ac:dyDescent="0.25">
      <c r="A797" s="15"/>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5.75" hidden="1" customHeight="1" x14ac:dyDescent="0.25">
      <c r="A798" s="15"/>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5.75" hidden="1" customHeight="1" x14ac:dyDescent="0.25">
      <c r="A799" s="15"/>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5.75" hidden="1" customHeight="1" x14ac:dyDescent="0.25">
      <c r="A800" s="15"/>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5.75" hidden="1" customHeight="1" x14ac:dyDescent="0.25">
      <c r="A801" s="15"/>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5.75" hidden="1" customHeight="1" x14ac:dyDescent="0.25">
      <c r="A802" s="15"/>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5.75" hidden="1" customHeight="1" x14ac:dyDescent="0.25">
      <c r="A803" s="15"/>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5.75" hidden="1" customHeight="1" x14ac:dyDescent="0.25">
      <c r="A804" s="15"/>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5.75" hidden="1" customHeight="1" x14ac:dyDescent="0.25">
      <c r="A805" s="15"/>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5.75" hidden="1" customHeight="1" x14ac:dyDescent="0.25">
      <c r="A806" s="15"/>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5.75" hidden="1" customHeight="1" x14ac:dyDescent="0.25">
      <c r="A807" s="15"/>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5.75" hidden="1" customHeight="1" x14ac:dyDescent="0.25">
      <c r="A808" s="15"/>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5.75" hidden="1" customHeight="1" x14ac:dyDescent="0.25">
      <c r="A809" s="15"/>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5.75" hidden="1" customHeight="1" x14ac:dyDescent="0.25">
      <c r="A810" s="15"/>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5.75" hidden="1" customHeight="1" x14ac:dyDescent="0.25">
      <c r="A811" s="15"/>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5.75" hidden="1" customHeight="1" x14ac:dyDescent="0.25">
      <c r="A812" s="15"/>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5.75" hidden="1" customHeight="1" x14ac:dyDescent="0.25">
      <c r="A813" s="15"/>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5.75" hidden="1" customHeight="1" x14ac:dyDescent="0.25">
      <c r="A814" s="15"/>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5.75" hidden="1" customHeight="1" x14ac:dyDescent="0.25">
      <c r="A815" s="15"/>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5.75" hidden="1" customHeight="1" x14ac:dyDescent="0.25">
      <c r="A816" s="15"/>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5.75" hidden="1" customHeight="1" x14ac:dyDescent="0.25">
      <c r="A817" s="15"/>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5.75" hidden="1" customHeight="1" x14ac:dyDescent="0.25">
      <c r="A818" s="15"/>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5.75" hidden="1" customHeight="1" x14ac:dyDescent="0.25">
      <c r="A819" s="15"/>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5.75" hidden="1" customHeight="1" x14ac:dyDescent="0.25">
      <c r="A820" s="15"/>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5.75" hidden="1" customHeight="1" x14ac:dyDescent="0.25">
      <c r="A821" s="15"/>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5.75" hidden="1" customHeight="1" x14ac:dyDescent="0.25">
      <c r="A822" s="15"/>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5.75" hidden="1" customHeight="1" x14ac:dyDescent="0.25">
      <c r="A823" s="15"/>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5.75" hidden="1" customHeight="1" x14ac:dyDescent="0.25">
      <c r="A824" s="15"/>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5.75" hidden="1" customHeight="1" x14ac:dyDescent="0.25">
      <c r="A825" s="15"/>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5.75" hidden="1" customHeight="1" x14ac:dyDescent="0.25">
      <c r="A826" s="15"/>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5.75" hidden="1" customHeight="1" x14ac:dyDescent="0.25">
      <c r="A827" s="15"/>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5.75" hidden="1" customHeight="1" x14ac:dyDescent="0.25">
      <c r="A828" s="15"/>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5.75" hidden="1" customHeight="1" x14ac:dyDescent="0.25">
      <c r="A829" s="15"/>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5.75" hidden="1" customHeight="1" x14ac:dyDescent="0.25">
      <c r="A830" s="15"/>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5.75" hidden="1" customHeight="1" x14ac:dyDescent="0.25">
      <c r="A831" s="15"/>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5.75" hidden="1" customHeight="1" x14ac:dyDescent="0.25">
      <c r="A832" s="15"/>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5.75" hidden="1" customHeight="1" x14ac:dyDescent="0.25">
      <c r="A833" s="15"/>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5.75" hidden="1" customHeight="1" x14ac:dyDescent="0.25">
      <c r="A834" s="15"/>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5.75" hidden="1" customHeight="1" x14ac:dyDescent="0.25">
      <c r="A835" s="15"/>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5.75" hidden="1" customHeight="1" x14ac:dyDescent="0.25">
      <c r="A836" s="15"/>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5.75" hidden="1" customHeight="1" x14ac:dyDescent="0.25">
      <c r="A837" s="15"/>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5.75" hidden="1" customHeight="1" x14ac:dyDescent="0.25">
      <c r="A838" s="15"/>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5.75" hidden="1" customHeight="1" x14ac:dyDescent="0.25">
      <c r="A839" s="15"/>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5.75" hidden="1" customHeight="1" x14ac:dyDescent="0.25">
      <c r="A840" s="15"/>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5.75" hidden="1" customHeight="1" x14ac:dyDescent="0.25">
      <c r="A841" s="15"/>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5.75" hidden="1" customHeight="1" x14ac:dyDescent="0.25">
      <c r="A842" s="15"/>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5.75" hidden="1" customHeight="1" x14ac:dyDescent="0.25">
      <c r="A843" s="15"/>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5.75" hidden="1" customHeight="1" x14ac:dyDescent="0.25">
      <c r="A844" s="15"/>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5.75" hidden="1" customHeight="1" x14ac:dyDescent="0.25">
      <c r="A845" s="15"/>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5.75" hidden="1" customHeight="1" x14ac:dyDescent="0.25">
      <c r="A846" s="15"/>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5.75" hidden="1" customHeight="1" x14ac:dyDescent="0.25">
      <c r="A847" s="15"/>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5.75" hidden="1" customHeight="1" x14ac:dyDescent="0.25">
      <c r="A848" s="15"/>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5.75" hidden="1" customHeight="1" x14ac:dyDescent="0.25">
      <c r="A849" s="15"/>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5.75" hidden="1" customHeight="1" x14ac:dyDescent="0.25">
      <c r="A850" s="15"/>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5.75" hidden="1" customHeight="1" x14ac:dyDescent="0.25">
      <c r="A851" s="15"/>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5.75" hidden="1" customHeight="1" x14ac:dyDescent="0.25">
      <c r="A852" s="15"/>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5.75" hidden="1" customHeight="1" x14ac:dyDescent="0.25">
      <c r="A853" s="15"/>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5.75" hidden="1" customHeight="1" x14ac:dyDescent="0.25">
      <c r="A854" s="15"/>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5.75" hidden="1" customHeight="1" x14ac:dyDescent="0.25">
      <c r="A855" s="15"/>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5.75" hidden="1" customHeight="1" x14ac:dyDescent="0.25">
      <c r="A856" s="15"/>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5.75" hidden="1" customHeight="1" x14ac:dyDescent="0.25">
      <c r="A857" s="15"/>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5.75" hidden="1" customHeight="1" x14ac:dyDescent="0.25">
      <c r="A858" s="15"/>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5.75" hidden="1" customHeight="1" x14ac:dyDescent="0.25">
      <c r="A859" s="15"/>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5.75" hidden="1" customHeight="1" x14ac:dyDescent="0.25">
      <c r="A860" s="15"/>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5.75" hidden="1" customHeight="1" x14ac:dyDescent="0.25">
      <c r="A861" s="15"/>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5.75" hidden="1" customHeight="1" x14ac:dyDescent="0.25">
      <c r="A862" s="15"/>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5.75" hidden="1" customHeight="1" x14ac:dyDescent="0.25">
      <c r="A863" s="15"/>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5.75" hidden="1" customHeight="1" x14ac:dyDescent="0.25">
      <c r="A864" s="15"/>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5.75" hidden="1" customHeight="1" x14ac:dyDescent="0.25">
      <c r="A865" s="15"/>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5.75" hidden="1" customHeight="1" x14ac:dyDescent="0.25">
      <c r="A866" s="15"/>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5.75" hidden="1" customHeight="1" x14ac:dyDescent="0.25">
      <c r="A867" s="15"/>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5.75" hidden="1" customHeight="1" x14ac:dyDescent="0.25">
      <c r="A868" s="15"/>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5.75" hidden="1" customHeight="1" x14ac:dyDescent="0.25">
      <c r="A869" s="15"/>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5.75" hidden="1" customHeight="1" x14ac:dyDescent="0.25">
      <c r="A870" s="15"/>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5.75" hidden="1" customHeight="1" x14ac:dyDescent="0.25">
      <c r="A871" s="15"/>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5.75" hidden="1" customHeight="1" x14ac:dyDescent="0.25">
      <c r="A872" s="15"/>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5.75" hidden="1" customHeight="1" x14ac:dyDescent="0.25">
      <c r="A873" s="15"/>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5.75" hidden="1" customHeight="1" x14ac:dyDescent="0.25">
      <c r="A874" s="15"/>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5.75" hidden="1" customHeight="1" x14ac:dyDescent="0.25">
      <c r="A875" s="15"/>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5.75" hidden="1" customHeight="1" x14ac:dyDescent="0.25">
      <c r="A876" s="15"/>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5.75" hidden="1" customHeight="1" x14ac:dyDescent="0.25">
      <c r="A877" s="15"/>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5.75" hidden="1" customHeight="1" x14ac:dyDescent="0.25">
      <c r="A878" s="15"/>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5.75" hidden="1" customHeight="1" x14ac:dyDescent="0.25">
      <c r="A879" s="15"/>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5.75" hidden="1" customHeight="1" x14ac:dyDescent="0.25">
      <c r="A880" s="15"/>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5.75" hidden="1" customHeight="1" x14ac:dyDescent="0.25">
      <c r="A881" s="15"/>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5.75" hidden="1" customHeight="1" x14ac:dyDescent="0.25">
      <c r="A882" s="15"/>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5.75" hidden="1" customHeight="1" x14ac:dyDescent="0.25">
      <c r="A883" s="15"/>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5.75" hidden="1" customHeight="1" x14ac:dyDescent="0.25">
      <c r="A884" s="15"/>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5.75" hidden="1" customHeight="1" x14ac:dyDescent="0.25">
      <c r="A885" s="15"/>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5.75" hidden="1" customHeight="1" x14ac:dyDescent="0.25">
      <c r="A886" s="15"/>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5.75" hidden="1" customHeight="1" x14ac:dyDescent="0.25">
      <c r="A887" s="15"/>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5.75" hidden="1" customHeight="1" x14ac:dyDescent="0.25">
      <c r="A888" s="15"/>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5.75" hidden="1" customHeight="1" x14ac:dyDescent="0.25">
      <c r="A889" s="15"/>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5.75" hidden="1" customHeight="1" x14ac:dyDescent="0.25">
      <c r="A890" s="15"/>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5.75" hidden="1" customHeight="1" x14ac:dyDescent="0.25">
      <c r="A891" s="15"/>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5.75" hidden="1" customHeight="1" x14ac:dyDescent="0.25">
      <c r="A892" s="15"/>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5.75" hidden="1" customHeight="1" x14ac:dyDescent="0.25">
      <c r="A893" s="15"/>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5.75" hidden="1" customHeight="1" x14ac:dyDescent="0.25">
      <c r="A894" s="15"/>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5.75" hidden="1" customHeight="1" x14ac:dyDescent="0.25">
      <c r="A895" s="15"/>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5.75" hidden="1" customHeight="1" x14ac:dyDescent="0.25">
      <c r="A896" s="15"/>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5.75" hidden="1" customHeight="1" x14ac:dyDescent="0.25">
      <c r="A897" s="15"/>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5.75" hidden="1" customHeight="1" x14ac:dyDescent="0.25">
      <c r="A898" s="15"/>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5.75" hidden="1" customHeight="1" x14ac:dyDescent="0.25">
      <c r="A899" s="15"/>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5.75" hidden="1" customHeight="1" x14ac:dyDescent="0.25">
      <c r="A900" s="15"/>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5.75" hidden="1" customHeight="1" x14ac:dyDescent="0.25">
      <c r="A901" s="15"/>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5.75" hidden="1" customHeight="1" x14ac:dyDescent="0.25">
      <c r="A902" s="15"/>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5.75" hidden="1" customHeight="1" x14ac:dyDescent="0.25">
      <c r="A903" s="15"/>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5.75" hidden="1" customHeight="1" x14ac:dyDescent="0.25">
      <c r="A904" s="15"/>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5.75" hidden="1" customHeight="1" x14ac:dyDescent="0.25">
      <c r="A905" s="15"/>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5.75" hidden="1" customHeight="1" x14ac:dyDescent="0.25">
      <c r="A906" s="15"/>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5.75" hidden="1" customHeight="1" x14ac:dyDescent="0.25">
      <c r="A907" s="15"/>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5.75" hidden="1" customHeight="1" x14ac:dyDescent="0.25">
      <c r="A908" s="15"/>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5.75" hidden="1" customHeight="1" x14ac:dyDescent="0.25">
      <c r="A909" s="15"/>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5.75" hidden="1" customHeight="1" x14ac:dyDescent="0.25">
      <c r="A910" s="15"/>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5.75" hidden="1" customHeight="1" x14ac:dyDescent="0.25">
      <c r="A911" s="15"/>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5.75" hidden="1" customHeight="1" x14ac:dyDescent="0.25">
      <c r="A912" s="15"/>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5.75" hidden="1" customHeight="1" x14ac:dyDescent="0.25">
      <c r="A913" s="15"/>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5.75" hidden="1" customHeight="1" x14ac:dyDescent="0.25">
      <c r="A914" s="15"/>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5.75" hidden="1" customHeight="1" x14ac:dyDescent="0.25">
      <c r="A915" s="15"/>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5.75" hidden="1" customHeight="1" x14ac:dyDescent="0.25">
      <c r="A916" s="15"/>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5.75" hidden="1" customHeight="1" x14ac:dyDescent="0.25">
      <c r="A917" s="15"/>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5.75" hidden="1" customHeight="1" x14ac:dyDescent="0.25">
      <c r="A918" s="15"/>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5.75" hidden="1" customHeight="1" x14ac:dyDescent="0.25">
      <c r="A919" s="15"/>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5.75" hidden="1" customHeight="1" x14ac:dyDescent="0.25">
      <c r="A920" s="15"/>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5.75" hidden="1" customHeight="1" x14ac:dyDescent="0.25">
      <c r="A921" s="15"/>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5.75" hidden="1" customHeight="1" x14ac:dyDescent="0.25">
      <c r="A922" s="15"/>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5.75" hidden="1" customHeight="1" x14ac:dyDescent="0.25">
      <c r="A923" s="15"/>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5.75" hidden="1" customHeight="1" x14ac:dyDescent="0.25">
      <c r="A924" s="15"/>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5.75" hidden="1" customHeight="1" x14ac:dyDescent="0.25">
      <c r="A925" s="15"/>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5.75" hidden="1" customHeight="1" x14ac:dyDescent="0.25">
      <c r="A926" s="15"/>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5.75" hidden="1" customHeight="1" x14ac:dyDescent="0.25">
      <c r="A927" s="15"/>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5.75" hidden="1" customHeight="1" x14ac:dyDescent="0.25">
      <c r="A928" s="15"/>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5.75" hidden="1" customHeight="1" x14ac:dyDescent="0.25">
      <c r="A929" s="15"/>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5.75" hidden="1" customHeight="1" x14ac:dyDescent="0.25">
      <c r="A930" s="15"/>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5.75" hidden="1" customHeight="1" x14ac:dyDescent="0.25">
      <c r="A931" s="15"/>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5.75" hidden="1" customHeight="1" x14ac:dyDescent="0.25">
      <c r="A932" s="15"/>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5.75" hidden="1" customHeight="1" x14ac:dyDescent="0.25">
      <c r="A933" s="15"/>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5.75" hidden="1" customHeight="1" x14ac:dyDescent="0.25">
      <c r="A934" s="15"/>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5.75" hidden="1" customHeight="1" x14ac:dyDescent="0.25">
      <c r="A935" s="15"/>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5.75" hidden="1" customHeight="1" x14ac:dyDescent="0.25">
      <c r="A936" s="15"/>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5.75" hidden="1" customHeight="1" x14ac:dyDescent="0.25">
      <c r="A937" s="15"/>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5.75" hidden="1" customHeight="1" x14ac:dyDescent="0.25">
      <c r="A938" s="15"/>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5.75" hidden="1" customHeight="1" x14ac:dyDescent="0.25">
      <c r="A939" s="15"/>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5.75" hidden="1" customHeight="1" x14ac:dyDescent="0.25">
      <c r="A940" s="15"/>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5.75" hidden="1" customHeight="1" x14ac:dyDescent="0.25">
      <c r="A941" s="15"/>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5.75" hidden="1" customHeight="1" x14ac:dyDescent="0.25">
      <c r="A942" s="15"/>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5.75" hidden="1" customHeight="1" x14ac:dyDescent="0.25">
      <c r="A943" s="15"/>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5.75" hidden="1" customHeight="1" x14ac:dyDescent="0.25">
      <c r="A944" s="15"/>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5.75" hidden="1" customHeight="1" x14ac:dyDescent="0.25">
      <c r="A945" s="15"/>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5.75" hidden="1" customHeight="1" x14ac:dyDescent="0.25">
      <c r="A946" s="15"/>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5.75" hidden="1" customHeight="1" x14ac:dyDescent="0.25">
      <c r="A947" s="15"/>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5.75" hidden="1" customHeight="1" x14ac:dyDescent="0.25">
      <c r="A948" s="15"/>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5.75" hidden="1" customHeight="1" x14ac:dyDescent="0.25">
      <c r="A949" s="15"/>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5.75" hidden="1" customHeight="1" x14ac:dyDescent="0.25">
      <c r="A950" s="15"/>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5.75" hidden="1" customHeight="1" x14ac:dyDescent="0.25">
      <c r="A951" s="15"/>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5.75" hidden="1" customHeight="1" x14ac:dyDescent="0.25">
      <c r="A952" s="15"/>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5.75" hidden="1" customHeight="1" x14ac:dyDescent="0.25">
      <c r="A953" s="15"/>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5.75" hidden="1" customHeight="1" x14ac:dyDescent="0.25">
      <c r="A954" s="15"/>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5.75" hidden="1" customHeight="1" x14ac:dyDescent="0.25">
      <c r="A955" s="15"/>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5.75" hidden="1" customHeight="1" x14ac:dyDescent="0.25">
      <c r="A956" s="15"/>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5.75" hidden="1" customHeight="1" x14ac:dyDescent="0.25">
      <c r="A957" s="15"/>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5.75" hidden="1" customHeight="1" x14ac:dyDescent="0.25">
      <c r="A958" s="15"/>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5.75" hidden="1" customHeight="1" x14ac:dyDescent="0.25">
      <c r="A959" s="15"/>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5.75" hidden="1" customHeight="1" x14ac:dyDescent="0.25">
      <c r="A960" s="15"/>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5.75" hidden="1" customHeight="1" x14ac:dyDescent="0.25">
      <c r="A961" s="15"/>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5.75" hidden="1" customHeight="1" x14ac:dyDescent="0.25">
      <c r="A962" s="15"/>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5.75" hidden="1" customHeight="1" x14ac:dyDescent="0.25">
      <c r="A963" s="15"/>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5.75" hidden="1" customHeight="1" x14ac:dyDescent="0.25">
      <c r="A964" s="15"/>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5.75" hidden="1" customHeight="1" x14ac:dyDescent="0.25">
      <c r="A965" s="15"/>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5.75" hidden="1" customHeight="1" x14ac:dyDescent="0.25">
      <c r="A966" s="15"/>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5.75" hidden="1" customHeight="1" x14ac:dyDescent="0.25">
      <c r="A967" s="15"/>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5.75" hidden="1" customHeight="1" x14ac:dyDescent="0.25">
      <c r="A968" s="15"/>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5.75" hidden="1" customHeight="1" x14ac:dyDescent="0.25">
      <c r="A969" s="15"/>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5.75" hidden="1" customHeight="1" x14ac:dyDescent="0.25">
      <c r="A970" s="15"/>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5.75" hidden="1" customHeight="1" x14ac:dyDescent="0.25">
      <c r="A971" s="15"/>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5.75" hidden="1" customHeight="1" x14ac:dyDescent="0.25">
      <c r="A972" s="15"/>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5.75" hidden="1" customHeight="1" x14ac:dyDescent="0.25">
      <c r="A973" s="15"/>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5.75" hidden="1" customHeight="1" x14ac:dyDescent="0.25">
      <c r="A974" s="15"/>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5.75" hidden="1" customHeight="1" x14ac:dyDescent="0.25">
      <c r="A975" s="15"/>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5.75" hidden="1" customHeight="1" x14ac:dyDescent="0.25">
      <c r="A976" s="15"/>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5.75" hidden="1" customHeight="1" x14ac:dyDescent="0.25">
      <c r="A977" s="15"/>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5.75" hidden="1" customHeight="1" x14ac:dyDescent="0.25">
      <c r="A978" s="15"/>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5.75" hidden="1" customHeight="1" x14ac:dyDescent="0.25">
      <c r="A979" s="15"/>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5.75" hidden="1" customHeight="1" x14ac:dyDescent="0.25">
      <c r="A980" s="15"/>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5.75" hidden="1" customHeight="1" x14ac:dyDescent="0.25">
      <c r="A981" s="15"/>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5.75" hidden="1" customHeight="1" x14ac:dyDescent="0.25">
      <c r="A982" s="15"/>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5.75" hidden="1" customHeight="1" x14ac:dyDescent="0.25">
      <c r="A983" s="15"/>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5.75" hidden="1" customHeight="1" x14ac:dyDescent="0.25">
      <c r="A984" s="15"/>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5.75" hidden="1" customHeight="1" x14ac:dyDescent="0.25">
      <c r="A985" s="15"/>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5.75" hidden="1" customHeight="1" x14ac:dyDescent="0.25">
      <c r="A986" s="15"/>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5.75" hidden="1" customHeight="1" x14ac:dyDescent="0.25">
      <c r="A987" s="15"/>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5.75" hidden="1" customHeight="1" x14ac:dyDescent="0.25">
      <c r="A988" s="15"/>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5.75" hidden="1" customHeight="1" x14ac:dyDescent="0.25">
      <c r="A989" s="15"/>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5.75" hidden="1" customHeight="1" x14ac:dyDescent="0.25">
      <c r="A990" s="15"/>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5.75" hidden="1" customHeight="1" x14ac:dyDescent="0.25">
      <c r="A991" s="15"/>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5.75" hidden="1" customHeight="1" x14ac:dyDescent="0.25">
      <c r="A992" s="15"/>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5.75" hidden="1" customHeight="1" x14ac:dyDescent="0.25">
      <c r="A993" s="15"/>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5.75" hidden="1" customHeight="1" x14ac:dyDescent="0.25">
      <c r="A994" s="15"/>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5.75" hidden="1" customHeight="1" x14ac:dyDescent="0.25">
      <c r="A995" s="15"/>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5.75" hidden="1" customHeight="1" x14ac:dyDescent="0.25">
      <c r="A996" s="15"/>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5.75" hidden="1" customHeight="1" x14ac:dyDescent="0.25">
      <c r="A997" s="15"/>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5.75" hidden="1" customHeight="1" x14ac:dyDescent="0.25">
      <c r="A998" s="15"/>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5.75" hidden="1" customHeight="1" x14ac:dyDescent="0.25">
      <c r="A999" s="15"/>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5.75" hidden="1" customHeight="1" x14ac:dyDescent="0.25">
      <c r="A1000" s="15"/>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78" t="s">
        <v>299</v>
      </c>
    </row>
    <row r="4" spans="2:2" x14ac:dyDescent="0.25">
      <c r="B4" s="179" t="s">
        <v>336</v>
      </c>
    </row>
    <row r="5" spans="2:2" x14ac:dyDescent="0.25">
      <c r="B5" s="179" t="s">
        <v>337</v>
      </c>
    </row>
    <row r="6" spans="2:2" x14ac:dyDescent="0.25">
      <c r="B6" s="179" t="s">
        <v>338</v>
      </c>
    </row>
    <row r="7" spans="2:2" x14ac:dyDescent="0.25">
      <c r="B7" s="179" t="s">
        <v>339</v>
      </c>
    </row>
    <row r="8" spans="2:2" x14ac:dyDescent="0.25">
      <c r="B8" s="179" t="s">
        <v>340</v>
      </c>
    </row>
    <row r="9" spans="2:2" x14ac:dyDescent="0.25">
      <c r="B9" s="179" t="s">
        <v>341</v>
      </c>
    </row>
    <row r="10" spans="2:2" x14ac:dyDescent="0.25">
      <c r="B10" s="179" t="s">
        <v>342</v>
      </c>
    </row>
    <row r="11" spans="2:2" x14ac:dyDescent="0.25">
      <c r="B11" s="179" t="s">
        <v>343</v>
      </c>
    </row>
    <row r="12" spans="2:2" x14ac:dyDescent="0.25">
      <c r="B12" s="179" t="s">
        <v>344</v>
      </c>
    </row>
    <row r="13" spans="2:2" x14ac:dyDescent="0.25">
      <c r="B13" s="179" t="s">
        <v>312</v>
      </c>
    </row>
    <row r="14" spans="2:2" x14ac:dyDescent="0.25">
      <c r="B14" s="179" t="s">
        <v>345</v>
      </c>
    </row>
    <row r="15" spans="2:2" x14ac:dyDescent="0.25">
      <c r="B15" s="179" t="s">
        <v>306</v>
      </c>
    </row>
    <row r="16" spans="2:2" x14ac:dyDescent="0.25">
      <c r="B16" s="179" t="s">
        <v>346</v>
      </c>
    </row>
    <row r="18" spans="2:2" x14ac:dyDescent="0.25">
      <c r="B18" s="178" t="s">
        <v>301</v>
      </c>
    </row>
    <row r="19" spans="2:2" x14ac:dyDescent="0.25">
      <c r="B19" s="179" t="s">
        <v>347</v>
      </c>
    </row>
    <row r="20" spans="2:2" x14ac:dyDescent="0.25">
      <c r="B20" s="179" t="s">
        <v>348</v>
      </c>
    </row>
    <row r="21" spans="2:2" ht="15.75" customHeight="1" x14ac:dyDescent="0.25">
      <c r="B21" s="179" t="s">
        <v>349</v>
      </c>
    </row>
    <row r="22" spans="2:2" ht="15.75" customHeight="1" x14ac:dyDescent="0.25">
      <c r="B22" s="179" t="s">
        <v>350</v>
      </c>
    </row>
    <row r="23" spans="2:2" ht="15.75" customHeight="1" x14ac:dyDescent="0.25">
      <c r="B23" s="179" t="s">
        <v>351</v>
      </c>
    </row>
    <row r="24" spans="2:2" ht="15.75" customHeight="1" x14ac:dyDescent="0.25"/>
    <row r="25" spans="2:2" ht="15.75" customHeight="1" x14ac:dyDescent="0.25">
      <c r="B25" s="178" t="s">
        <v>302</v>
      </c>
    </row>
    <row r="26" spans="2:2" ht="15.75" customHeight="1" x14ac:dyDescent="0.25">
      <c r="B26" s="179" t="s">
        <v>352</v>
      </c>
    </row>
    <row r="27" spans="2:2" ht="15.75" customHeight="1" x14ac:dyDescent="0.25">
      <c r="B27" s="179" t="s">
        <v>353</v>
      </c>
    </row>
    <row r="28" spans="2:2" ht="15.75" customHeight="1" x14ac:dyDescent="0.25">
      <c r="B28" s="179" t="s">
        <v>349</v>
      </c>
    </row>
    <row r="29" spans="2:2" ht="15.75" customHeight="1" x14ac:dyDescent="0.25">
      <c r="B29" s="179" t="s">
        <v>354</v>
      </c>
    </row>
    <row r="30" spans="2:2" ht="15.75" customHeight="1" x14ac:dyDescent="0.25">
      <c r="B30" s="179" t="s">
        <v>355</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80"/>
      <c r="C35" s="181"/>
      <c r="D35" s="181"/>
      <c r="E35" s="181"/>
      <c r="F35" s="181"/>
      <c r="G35" s="181"/>
      <c r="H35" s="181"/>
      <c r="I35" s="181"/>
      <c r="J35" s="181"/>
      <c r="K35" s="182"/>
    </row>
    <row r="36" spans="2:20" ht="15.75" customHeight="1" x14ac:dyDescent="0.25">
      <c r="B36" s="183"/>
      <c r="C36" s="520" t="s">
        <v>356</v>
      </c>
      <c r="D36" s="412"/>
      <c r="E36" s="412"/>
      <c r="F36" s="412"/>
      <c r="G36" s="412"/>
      <c r="H36" s="412"/>
      <c r="I36" s="412"/>
      <c r="J36" s="413"/>
      <c r="K36" s="184"/>
    </row>
    <row r="37" spans="2:20" ht="15.75" customHeight="1" x14ac:dyDescent="0.25">
      <c r="B37" s="183"/>
      <c r="C37" s="15"/>
      <c r="D37" s="15"/>
      <c r="E37" s="15"/>
      <c r="F37" s="15"/>
      <c r="G37" s="15"/>
      <c r="H37" s="15"/>
      <c r="I37" s="15"/>
      <c r="J37" s="15"/>
      <c r="K37" s="184"/>
    </row>
    <row r="38" spans="2:20" ht="16.5" customHeight="1" x14ac:dyDescent="0.25">
      <c r="B38" s="183"/>
      <c r="C38" s="15"/>
      <c r="D38" s="15"/>
      <c r="E38" s="15"/>
      <c r="F38" s="521" t="s">
        <v>302</v>
      </c>
      <c r="G38" s="415"/>
      <c r="H38" s="415"/>
      <c r="I38" s="415"/>
      <c r="J38" s="416"/>
      <c r="K38" s="184"/>
      <c r="M38" s="185"/>
      <c r="N38" s="86" t="s">
        <v>357</v>
      </c>
      <c r="O38" s="86"/>
      <c r="P38" s="86"/>
      <c r="Q38" s="86"/>
      <c r="R38" s="86"/>
      <c r="S38" s="86"/>
      <c r="T38" s="86"/>
    </row>
    <row r="39" spans="2:20" ht="15.75" customHeight="1" x14ac:dyDescent="0.25">
      <c r="B39" s="183"/>
      <c r="C39" s="15"/>
      <c r="D39" s="15"/>
      <c r="E39" s="15"/>
      <c r="F39" s="186" t="s">
        <v>358</v>
      </c>
      <c r="G39" s="186" t="s">
        <v>359</v>
      </c>
      <c r="H39" s="186" t="s">
        <v>314</v>
      </c>
      <c r="I39" s="186" t="s">
        <v>309</v>
      </c>
      <c r="J39" s="186" t="s">
        <v>360</v>
      </c>
      <c r="K39" s="184"/>
      <c r="M39" s="15"/>
      <c r="N39" s="15"/>
      <c r="O39" s="15"/>
      <c r="P39" s="15"/>
      <c r="Q39" s="15"/>
      <c r="R39" s="15"/>
      <c r="S39" s="15"/>
      <c r="T39" s="15"/>
    </row>
    <row r="40" spans="2:20" ht="15.75" customHeight="1" x14ac:dyDescent="0.25">
      <c r="B40" s="183"/>
      <c r="C40" s="15"/>
      <c r="D40" s="15"/>
      <c r="E40" s="15"/>
      <c r="F40" s="186">
        <v>1</v>
      </c>
      <c r="G40" s="186">
        <v>2</v>
      </c>
      <c r="H40" s="186">
        <v>3</v>
      </c>
      <c r="I40" s="186">
        <v>4</v>
      </c>
      <c r="J40" s="186">
        <v>5</v>
      </c>
      <c r="K40" s="184"/>
      <c r="M40" s="187"/>
      <c r="N40" s="86" t="s">
        <v>361</v>
      </c>
      <c r="O40" s="86"/>
      <c r="P40" s="86"/>
      <c r="Q40" s="86"/>
      <c r="R40" s="86"/>
      <c r="S40" s="86"/>
      <c r="T40" s="86"/>
    </row>
    <row r="41" spans="2:20" ht="15.75" customHeight="1" x14ac:dyDescent="0.3">
      <c r="B41" s="183"/>
      <c r="C41" s="522" t="s">
        <v>301</v>
      </c>
      <c r="D41" s="188" t="s">
        <v>362</v>
      </c>
      <c r="E41" s="186">
        <v>5</v>
      </c>
      <c r="F41" s="189">
        <v>5</v>
      </c>
      <c r="G41" s="190">
        <v>10</v>
      </c>
      <c r="H41" s="191">
        <v>15</v>
      </c>
      <c r="I41" s="191">
        <v>20</v>
      </c>
      <c r="J41" s="191">
        <v>25</v>
      </c>
      <c r="K41" s="184"/>
      <c r="M41" s="15"/>
      <c r="N41" s="15"/>
      <c r="O41" s="15"/>
      <c r="P41" s="15"/>
      <c r="Q41" s="15"/>
      <c r="R41" s="15"/>
      <c r="S41" s="15"/>
      <c r="T41" s="15"/>
    </row>
    <row r="42" spans="2:20" ht="15.75" customHeight="1" x14ac:dyDescent="0.3">
      <c r="B42" s="183"/>
      <c r="C42" s="435"/>
      <c r="D42" s="188" t="s">
        <v>363</v>
      </c>
      <c r="E42" s="186">
        <v>4</v>
      </c>
      <c r="F42" s="189">
        <v>4</v>
      </c>
      <c r="G42" s="189">
        <v>8</v>
      </c>
      <c r="H42" s="190">
        <v>12</v>
      </c>
      <c r="I42" s="191">
        <v>16</v>
      </c>
      <c r="J42" s="191">
        <v>20</v>
      </c>
      <c r="K42" s="184"/>
      <c r="M42" s="192"/>
      <c r="N42" s="86" t="s">
        <v>364</v>
      </c>
      <c r="O42" s="86"/>
      <c r="P42" s="86"/>
      <c r="Q42" s="86"/>
      <c r="R42" s="86"/>
      <c r="S42" s="86"/>
      <c r="T42" s="86"/>
    </row>
    <row r="43" spans="2:20" ht="15.75" customHeight="1" x14ac:dyDescent="0.3">
      <c r="B43" s="183"/>
      <c r="C43" s="435"/>
      <c r="D43" s="188" t="s">
        <v>314</v>
      </c>
      <c r="E43" s="186">
        <v>3</v>
      </c>
      <c r="F43" s="189">
        <v>3</v>
      </c>
      <c r="G43" s="189">
        <v>6</v>
      </c>
      <c r="H43" s="190">
        <v>9</v>
      </c>
      <c r="I43" s="190">
        <v>12</v>
      </c>
      <c r="J43" s="191">
        <v>15</v>
      </c>
      <c r="K43" s="184"/>
      <c r="M43" s="15"/>
      <c r="N43" s="15"/>
      <c r="O43" s="15"/>
      <c r="P43" s="15"/>
      <c r="Q43" s="15"/>
      <c r="R43" s="15"/>
      <c r="S43" s="15"/>
      <c r="T43" s="15"/>
    </row>
    <row r="44" spans="2:20" ht="15.75" customHeight="1" x14ac:dyDescent="0.3">
      <c r="B44" s="183"/>
      <c r="C44" s="435"/>
      <c r="D44" s="188" t="s">
        <v>365</v>
      </c>
      <c r="E44" s="186">
        <v>2</v>
      </c>
      <c r="F44" s="79">
        <v>2</v>
      </c>
      <c r="G44" s="189">
        <v>4</v>
      </c>
      <c r="H44" s="189">
        <v>6</v>
      </c>
      <c r="I44" s="189">
        <v>8</v>
      </c>
      <c r="J44" s="190">
        <v>10</v>
      </c>
      <c r="K44" s="184"/>
      <c r="M44" s="177"/>
      <c r="N44" s="86" t="s">
        <v>366</v>
      </c>
      <c r="O44" s="86"/>
      <c r="P44" s="86"/>
      <c r="Q44" s="86"/>
      <c r="R44" s="86"/>
      <c r="S44" s="86"/>
      <c r="T44" s="86"/>
    </row>
    <row r="45" spans="2:20" ht="15.75" customHeight="1" x14ac:dyDescent="0.3">
      <c r="B45" s="183"/>
      <c r="C45" s="436"/>
      <c r="D45" s="188" t="s">
        <v>308</v>
      </c>
      <c r="E45" s="186">
        <v>1</v>
      </c>
      <c r="F45" s="79">
        <v>1</v>
      </c>
      <c r="G45" s="79">
        <v>2</v>
      </c>
      <c r="H45" s="189">
        <v>3</v>
      </c>
      <c r="I45" s="189">
        <v>4</v>
      </c>
      <c r="J45" s="189">
        <v>5</v>
      </c>
      <c r="K45" s="184"/>
    </row>
    <row r="46" spans="2:20" ht="15.75" customHeight="1" x14ac:dyDescent="0.25">
      <c r="B46" s="183"/>
      <c r="C46" s="15"/>
      <c r="D46" s="15"/>
      <c r="E46" s="15"/>
      <c r="F46" s="15"/>
      <c r="G46" s="15"/>
      <c r="H46" s="15"/>
      <c r="I46" s="15"/>
      <c r="J46" s="15"/>
      <c r="K46" s="184"/>
    </row>
    <row r="47" spans="2:20" ht="15.75" customHeight="1" x14ac:dyDescent="0.25">
      <c r="B47" s="183"/>
      <c r="C47" s="185"/>
      <c r="D47" s="417" t="s">
        <v>367</v>
      </c>
      <c r="E47" s="415"/>
      <c r="F47" s="415"/>
      <c r="G47" s="415"/>
      <c r="H47" s="415"/>
      <c r="I47" s="415"/>
      <c r="J47" s="416"/>
      <c r="K47" s="184"/>
    </row>
    <row r="48" spans="2:20" ht="15.75" customHeight="1" x14ac:dyDescent="0.25">
      <c r="B48" s="183"/>
      <c r="C48" s="15"/>
      <c r="D48" s="15"/>
      <c r="E48" s="15"/>
      <c r="F48" s="15"/>
      <c r="G48" s="15"/>
      <c r="H48" s="15"/>
      <c r="I48" s="15"/>
      <c r="J48" s="15"/>
      <c r="K48" s="184"/>
    </row>
    <row r="49" spans="2:24" ht="15.75" customHeight="1" x14ac:dyDescent="0.25">
      <c r="B49" s="183"/>
      <c r="C49" s="187"/>
      <c r="D49" s="417" t="s">
        <v>368</v>
      </c>
      <c r="E49" s="415"/>
      <c r="F49" s="415"/>
      <c r="G49" s="415"/>
      <c r="H49" s="415"/>
      <c r="I49" s="415"/>
      <c r="J49" s="416"/>
      <c r="K49" s="184"/>
    </row>
    <row r="50" spans="2:24" ht="15.75" customHeight="1" x14ac:dyDescent="0.25">
      <c r="B50" s="183"/>
      <c r="C50" s="15"/>
      <c r="D50" s="15"/>
      <c r="E50" s="15"/>
      <c r="F50" s="15"/>
      <c r="G50" s="15"/>
      <c r="H50" s="15"/>
      <c r="I50" s="15"/>
      <c r="J50" s="15"/>
      <c r="K50" s="184"/>
    </row>
    <row r="51" spans="2:24" ht="15.75" customHeight="1" x14ac:dyDescent="0.25">
      <c r="B51" s="183"/>
      <c r="C51" s="192"/>
      <c r="D51" s="417" t="s">
        <v>369</v>
      </c>
      <c r="E51" s="415"/>
      <c r="F51" s="415"/>
      <c r="G51" s="415"/>
      <c r="H51" s="415"/>
      <c r="I51" s="415"/>
      <c r="J51" s="416"/>
      <c r="K51" s="184"/>
    </row>
    <row r="52" spans="2:24" ht="15.75" customHeight="1" x14ac:dyDescent="0.25">
      <c r="B52" s="183"/>
      <c r="C52" s="15"/>
      <c r="D52" s="15"/>
      <c r="E52" s="15"/>
      <c r="F52" s="15"/>
      <c r="G52" s="15"/>
      <c r="H52" s="15"/>
      <c r="I52" s="15"/>
      <c r="J52" s="15"/>
      <c r="K52" s="184"/>
    </row>
    <row r="53" spans="2:24" ht="15.75" customHeight="1" x14ac:dyDescent="0.25">
      <c r="B53" s="183"/>
      <c r="C53" s="177"/>
      <c r="D53" s="417" t="s">
        <v>370</v>
      </c>
      <c r="E53" s="415"/>
      <c r="F53" s="415"/>
      <c r="G53" s="415"/>
      <c r="H53" s="415"/>
      <c r="I53" s="415"/>
      <c r="J53" s="416"/>
      <c r="K53" s="184"/>
    </row>
    <row r="54" spans="2:24" ht="15.75" customHeight="1" x14ac:dyDescent="0.25">
      <c r="B54" s="193"/>
      <c r="C54" s="194"/>
      <c r="D54" s="194"/>
      <c r="E54" s="194"/>
      <c r="F54" s="194"/>
      <c r="G54" s="194"/>
      <c r="H54" s="194"/>
      <c r="I54" s="194"/>
      <c r="J54" s="194"/>
      <c r="K54" s="195"/>
    </row>
    <row r="55" spans="2:24" ht="15.75" customHeight="1" x14ac:dyDescent="0.25"/>
    <row r="56" spans="2:24" ht="15.75" customHeight="1" x14ac:dyDescent="0.25"/>
    <row r="57" spans="2:24" ht="15.75" customHeight="1" x14ac:dyDescent="0.25">
      <c r="W57" s="196"/>
      <c r="X57" s="196"/>
    </row>
    <row r="58" spans="2:24" ht="15" customHeight="1" x14ac:dyDescent="0.25">
      <c r="W58" s="523"/>
      <c r="X58" s="197"/>
    </row>
    <row r="59" spans="2:24" ht="15" customHeight="1" x14ac:dyDescent="0.25">
      <c r="W59" s="484"/>
      <c r="X59" s="198"/>
    </row>
    <row r="60" spans="2:24" ht="15" customHeight="1" x14ac:dyDescent="0.25">
      <c r="W60" s="523"/>
      <c r="X60" s="197"/>
    </row>
    <row r="61" spans="2:24" ht="15" customHeight="1" x14ac:dyDescent="0.25">
      <c r="W61" s="484"/>
      <c r="X61" s="197"/>
    </row>
    <row r="62" spans="2:24" ht="15" customHeight="1" x14ac:dyDescent="0.25">
      <c r="W62" s="484"/>
      <c r="X62" s="198"/>
    </row>
    <row r="63" spans="2:24" ht="15" customHeight="1" x14ac:dyDescent="0.25">
      <c r="W63" s="484"/>
      <c r="X63" s="198"/>
    </row>
    <row r="64" spans="2:24" ht="15" customHeight="1" x14ac:dyDescent="0.25">
      <c r="W64" s="523"/>
      <c r="X64" s="197"/>
    </row>
    <row r="65" spans="23:24" ht="15" customHeight="1" x14ac:dyDescent="0.25">
      <c r="W65" s="484"/>
      <c r="X65" s="197"/>
    </row>
    <row r="66" spans="23:24" ht="15.75" customHeight="1" x14ac:dyDescent="0.25">
      <c r="W66" s="484"/>
      <c r="X66" s="198"/>
    </row>
    <row r="67" spans="23:24" ht="15" customHeight="1" x14ac:dyDescent="0.25">
      <c r="W67" s="523"/>
      <c r="X67" s="197"/>
    </row>
    <row r="68" spans="23:24" ht="15" customHeight="1" x14ac:dyDescent="0.25">
      <c r="W68" s="484"/>
      <c r="X68" s="197"/>
    </row>
    <row r="69" spans="23:24" ht="15" customHeight="1" x14ac:dyDescent="0.25">
      <c r="W69" s="484"/>
      <c r="X69" s="197"/>
    </row>
    <row r="70" spans="23:24" ht="15" customHeight="1" x14ac:dyDescent="0.25">
      <c r="W70" s="484"/>
      <c r="X70" s="197"/>
    </row>
    <row r="71" spans="23:24" ht="15" customHeight="1" x14ac:dyDescent="0.25">
      <c r="W71" s="484"/>
      <c r="X71" s="197"/>
    </row>
    <row r="72" spans="23:24" ht="15" customHeight="1" x14ac:dyDescent="0.25">
      <c r="W72" s="523"/>
      <c r="X72" s="197"/>
    </row>
    <row r="73" spans="23:24" ht="15" customHeight="1" x14ac:dyDescent="0.25">
      <c r="W73" s="484"/>
      <c r="X73" s="197"/>
    </row>
    <row r="74" spans="23:24" ht="15" customHeight="1" x14ac:dyDescent="0.25">
      <c r="W74" s="484"/>
      <c r="X74" s="197"/>
    </row>
    <row r="75" spans="23:24" ht="15" customHeight="1" x14ac:dyDescent="0.25">
      <c r="W75" s="484"/>
      <c r="X75" s="199"/>
    </row>
    <row r="76" spans="23:24" ht="15" customHeight="1" x14ac:dyDescent="0.25">
      <c r="W76" s="523"/>
      <c r="X76" s="200"/>
    </row>
    <row r="77" spans="23:24" ht="15.75" customHeight="1" x14ac:dyDescent="0.25">
      <c r="W77" s="484"/>
      <c r="X77" s="200"/>
    </row>
    <row r="78" spans="23:24" ht="15.75" customHeight="1" x14ac:dyDescent="0.25">
      <c r="W78" s="484"/>
      <c r="X78" s="200"/>
    </row>
    <row r="79" spans="23:24" ht="15.75" customHeight="1" x14ac:dyDescent="0.25">
      <c r="W79" s="523"/>
      <c r="X79" s="200"/>
    </row>
    <row r="80" spans="23:24" ht="15" customHeight="1" x14ac:dyDescent="0.25">
      <c r="W80" s="484"/>
      <c r="X80" s="200"/>
    </row>
    <row r="81" spans="23:24" ht="15" customHeight="1" x14ac:dyDescent="0.25">
      <c r="W81" s="523"/>
      <c r="X81" s="200"/>
    </row>
    <row r="82" spans="23:24" ht="15" customHeight="1" x14ac:dyDescent="0.25">
      <c r="W82" s="484"/>
      <c r="X82" s="200"/>
    </row>
    <row r="83" spans="23:24" ht="15.75" customHeight="1" x14ac:dyDescent="0.25">
      <c r="W83" s="523"/>
      <c r="X83" s="200"/>
    </row>
    <row r="84" spans="23:24" ht="15.75" customHeight="1" x14ac:dyDescent="0.25">
      <c r="W84" s="484"/>
      <c r="X84" s="200"/>
    </row>
    <row r="85" spans="23:24" ht="15.75" customHeight="1" x14ac:dyDescent="0.25">
      <c r="W85" s="484"/>
      <c r="X85" s="200"/>
    </row>
    <row r="86" spans="23:24" ht="15" customHeight="1" x14ac:dyDescent="0.25">
      <c r="W86" s="523"/>
      <c r="X86" s="200"/>
    </row>
    <row r="87" spans="23:24" ht="15" customHeight="1" x14ac:dyDescent="0.25">
      <c r="W87" s="484"/>
      <c r="X87" s="200"/>
    </row>
    <row r="88" spans="23:24" ht="15" customHeight="1" x14ac:dyDescent="0.25">
      <c r="W88" s="523"/>
      <c r="X88" s="200"/>
    </row>
    <row r="89" spans="23:24" ht="15" customHeight="1" x14ac:dyDescent="0.25">
      <c r="W89" s="484"/>
      <c r="X89" s="200"/>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80"/>
      <c r="C3" s="181"/>
      <c r="D3" s="181"/>
      <c r="E3" s="181"/>
      <c r="F3" s="181"/>
      <c r="G3" s="181"/>
      <c r="H3" s="181"/>
      <c r="I3" s="181"/>
      <c r="J3" s="181"/>
      <c r="K3" s="182"/>
      <c r="L3" s="15"/>
    </row>
    <row r="4" spans="1:12" ht="18" x14ac:dyDescent="0.25">
      <c r="A4" s="15"/>
      <c r="B4" s="183"/>
      <c r="C4" s="520" t="s">
        <v>356</v>
      </c>
      <c r="D4" s="412"/>
      <c r="E4" s="412"/>
      <c r="F4" s="412"/>
      <c r="G4" s="412"/>
      <c r="H4" s="412"/>
      <c r="I4" s="412"/>
      <c r="J4" s="413"/>
      <c r="K4" s="184"/>
      <c r="L4" s="15"/>
    </row>
    <row r="5" spans="1:12" ht="22.5" customHeight="1" x14ac:dyDescent="0.25">
      <c r="A5" s="15"/>
      <c r="B5" s="183"/>
      <c r="C5" s="15"/>
      <c r="D5" s="15"/>
      <c r="E5" s="15"/>
      <c r="F5" s="15"/>
      <c r="G5" s="15"/>
      <c r="H5" s="15"/>
      <c r="I5" s="15"/>
      <c r="J5" s="15"/>
      <c r="K5" s="184"/>
      <c r="L5" s="15"/>
    </row>
    <row r="6" spans="1:12" ht="16.5" x14ac:dyDescent="0.25">
      <c r="A6" s="15"/>
      <c r="B6" s="183"/>
      <c r="C6" s="15"/>
      <c r="D6" s="15"/>
      <c r="E6" s="15"/>
      <c r="F6" s="521" t="s">
        <v>302</v>
      </c>
      <c r="G6" s="415"/>
      <c r="H6" s="415"/>
      <c r="I6" s="415"/>
      <c r="J6" s="416"/>
      <c r="K6" s="184"/>
      <c r="L6" s="15"/>
    </row>
    <row r="7" spans="1:12" ht="16.5" x14ac:dyDescent="0.25">
      <c r="A7" s="15"/>
      <c r="B7" s="183"/>
      <c r="C7" s="15"/>
      <c r="D7" s="15"/>
      <c r="E7" s="15"/>
      <c r="F7" s="186" t="s">
        <v>358</v>
      </c>
      <c r="G7" s="186" t="s">
        <v>359</v>
      </c>
      <c r="H7" s="186" t="s">
        <v>314</v>
      </c>
      <c r="I7" s="186" t="s">
        <v>309</v>
      </c>
      <c r="J7" s="186" t="s">
        <v>360</v>
      </c>
      <c r="K7" s="184"/>
      <c r="L7" s="15"/>
    </row>
    <row r="8" spans="1:12" ht="16.5" x14ac:dyDescent="0.25">
      <c r="A8" s="15"/>
      <c r="B8" s="183"/>
      <c r="C8" s="15"/>
      <c r="D8" s="15"/>
      <c r="E8" s="15"/>
      <c r="F8" s="186">
        <v>1</v>
      </c>
      <c r="G8" s="186">
        <v>2</v>
      </c>
      <c r="H8" s="186">
        <v>3</v>
      </c>
      <c r="I8" s="186">
        <v>4</v>
      </c>
      <c r="J8" s="186">
        <v>5</v>
      </c>
      <c r="K8" s="184"/>
      <c r="L8" s="15"/>
    </row>
    <row r="9" spans="1:12" ht="16.5" x14ac:dyDescent="0.3">
      <c r="A9" s="15"/>
      <c r="B9" s="183"/>
      <c r="C9" s="522" t="s">
        <v>301</v>
      </c>
      <c r="D9" s="188" t="s">
        <v>362</v>
      </c>
      <c r="E9" s="186">
        <v>5</v>
      </c>
      <c r="F9" s="189">
        <v>5</v>
      </c>
      <c r="G9" s="190">
        <v>10</v>
      </c>
      <c r="H9" s="191">
        <v>15</v>
      </c>
      <c r="I9" s="191">
        <v>20</v>
      </c>
      <c r="J9" s="191">
        <v>25</v>
      </c>
      <c r="K9" s="184"/>
      <c r="L9" s="15"/>
    </row>
    <row r="10" spans="1:12" ht="16.5" x14ac:dyDescent="0.3">
      <c r="A10" s="15"/>
      <c r="B10" s="183"/>
      <c r="C10" s="435"/>
      <c r="D10" s="188" t="s">
        <v>363</v>
      </c>
      <c r="E10" s="186">
        <v>4</v>
      </c>
      <c r="F10" s="189">
        <v>4</v>
      </c>
      <c r="G10" s="189">
        <v>8</v>
      </c>
      <c r="H10" s="190">
        <v>12</v>
      </c>
      <c r="I10" s="191">
        <v>16</v>
      </c>
      <c r="J10" s="191">
        <v>20</v>
      </c>
      <c r="K10" s="184"/>
      <c r="L10" s="15"/>
    </row>
    <row r="11" spans="1:12" ht="16.5" x14ac:dyDescent="0.3">
      <c r="A11" s="15"/>
      <c r="B11" s="183"/>
      <c r="C11" s="435"/>
      <c r="D11" s="188" t="s">
        <v>314</v>
      </c>
      <c r="E11" s="186">
        <v>3</v>
      </c>
      <c r="F11" s="189">
        <v>3</v>
      </c>
      <c r="G11" s="189">
        <v>6</v>
      </c>
      <c r="H11" s="190">
        <v>9</v>
      </c>
      <c r="I11" s="190">
        <v>12</v>
      </c>
      <c r="J11" s="191">
        <v>15</v>
      </c>
      <c r="K11" s="184"/>
      <c r="L11" s="15"/>
    </row>
    <row r="12" spans="1:12" ht="16.5" x14ac:dyDescent="0.3">
      <c r="A12" s="15"/>
      <c r="B12" s="183"/>
      <c r="C12" s="435"/>
      <c r="D12" s="188" t="s">
        <v>365</v>
      </c>
      <c r="E12" s="186">
        <v>2</v>
      </c>
      <c r="F12" s="79">
        <v>2</v>
      </c>
      <c r="G12" s="189">
        <v>4</v>
      </c>
      <c r="H12" s="189">
        <v>6</v>
      </c>
      <c r="I12" s="189">
        <v>8</v>
      </c>
      <c r="J12" s="190">
        <v>10</v>
      </c>
      <c r="K12" s="184"/>
      <c r="L12" s="15"/>
    </row>
    <row r="13" spans="1:12" ht="16.5" x14ac:dyDescent="0.3">
      <c r="A13" s="15"/>
      <c r="B13" s="183"/>
      <c r="C13" s="436"/>
      <c r="D13" s="188" t="s">
        <v>308</v>
      </c>
      <c r="E13" s="186">
        <v>1</v>
      </c>
      <c r="F13" s="79">
        <v>1</v>
      </c>
      <c r="G13" s="79">
        <v>2</v>
      </c>
      <c r="H13" s="189">
        <v>3</v>
      </c>
      <c r="I13" s="189">
        <v>4</v>
      </c>
      <c r="J13" s="189">
        <v>5</v>
      </c>
      <c r="K13" s="184"/>
      <c r="L13" s="15"/>
    </row>
    <row r="14" spans="1:12" x14ac:dyDescent="0.25">
      <c r="A14" s="15"/>
      <c r="B14" s="183"/>
      <c r="C14" s="15"/>
      <c r="D14" s="15"/>
      <c r="E14" s="15"/>
      <c r="F14" s="15"/>
      <c r="G14" s="15"/>
      <c r="H14" s="15"/>
      <c r="I14" s="15"/>
      <c r="J14" s="15"/>
      <c r="K14" s="184"/>
      <c r="L14" s="15"/>
    </row>
    <row r="15" spans="1:12" x14ac:dyDescent="0.25">
      <c r="A15" s="15"/>
      <c r="B15" s="183"/>
      <c r="C15" s="185"/>
      <c r="D15" s="417" t="s">
        <v>367</v>
      </c>
      <c r="E15" s="415"/>
      <c r="F15" s="415"/>
      <c r="G15" s="415"/>
      <c r="H15" s="415"/>
      <c r="I15" s="415"/>
      <c r="J15" s="416"/>
      <c r="K15" s="184"/>
      <c r="L15" s="15"/>
    </row>
    <row r="16" spans="1:12" x14ac:dyDescent="0.25">
      <c r="A16" s="15"/>
      <c r="B16" s="183"/>
      <c r="C16" s="15"/>
      <c r="D16" s="15"/>
      <c r="E16" s="15"/>
      <c r="F16" s="15"/>
      <c r="G16" s="15"/>
      <c r="H16" s="15"/>
      <c r="I16" s="15"/>
      <c r="J16" s="15"/>
      <c r="K16" s="184"/>
      <c r="L16" s="15"/>
    </row>
    <row r="17" spans="1:12" x14ac:dyDescent="0.25">
      <c r="A17" s="15"/>
      <c r="B17" s="183"/>
      <c r="C17" s="187"/>
      <c r="D17" s="417" t="s">
        <v>368</v>
      </c>
      <c r="E17" s="415"/>
      <c r="F17" s="415"/>
      <c r="G17" s="415"/>
      <c r="H17" s="415"/>
      <c r="I17" s="415"/>
      <c r="J17" s="416"/>
      <c r="K17" s="184"/>
      <c r="L17" s="15"/>
    </row>
    <row r="18" spans="1:12" x14ac:dyDescent="0.25">
      <c r="A18" s="15"/>
      <c r="B18" s="183"/>
      <c r="C18" s="15"/>
      <c r="D18" s="15"/>
      <c r="E18" s="15"/>
      <c r="F18" s="15"/>
      <c r="G18" s="15"/>
      <c r="H18" s="15"/>
      <c r="I18" s="15"/>
      <c r="J18" s="15"/>
      <c r="K18" s="184"/>
      <c r="L18" s="15"/>
    </row>
    <row r="19" spans="1:12" x14ac:dyDescent="0.25">
      <c r="A19" s="15"/>
      <c r="B19" s="183"/>
      <c r="C19" s="192"/>
      <c r="D19" s="417" t="s">
        <v>369</v>
      </c>
      <c r="E19" s="415"/>
      <c r="F19" s="415"/>
      <c r="G19" s="415"/>
      <c r="H19" s="415"/>
      <c r="I19" s="415"/>
      <c r="J19" s="416"/>
      <c r="K19" s="184"/>
      <c r="L19" s="15"/>
    </row>
    <row r="20" spans="1:12" x14ac:dyDescent="0.25">
      <c r="A20" s="15"/>
      <c r="B20" s="183"/>
      <c r="C20" s="15"/>
      <c r="D20" s="15"/>
      <c r="E20" s="15"/>
      <c r="F20" s="15"/>
      <c r="G20" s="15"/>
      <c r="H20" s="15"/>
      <c r="I20" s="15"/>
      <c r="J20" s="15"/>
      <c r="K20" s="184"/>
      <c r="L20" s="15"/>
    </row>
    <row r="21" spans="1:12" ht="15.75" customHeight="1" x14ac:dyDescent="0.25">
      <c r="A21" s="15"/>
      <c r="B21" s="183"/>
      <c r="C21" s="177"/>
      <c r="D21" s="417" t="s">
        <v>370</v>
      </c>
      <c r="E21" s="415"/>
      <c r="F21" s="415"/>
      <c r="G21" s="415"/>
      <c r="H21" s="415"/>
      <c r="I21" s="415"/>
      <c r="J21" s="416"/>
      <c r="K21" s="184"/>
      <c r="L21" s="15"/>
    </row>
    <row r="22" spans="1:12" ht="15.75" customHeight="1" x14ac:dyDescent="0.25">
      <c r="A22" s="15"/>
      <c r="B22" s="193"/>
      <c r="C22" s="194"/>
      <c r="D22" s="194"/>
      <c r="E22" s="194"/>
      <c r="F22" s="194"/>
      <c r="G22" s="194"/>
      <c r="H22" s="194"/>
      <c r="I22" s="194"/>
      <c r="J22" s="194"/>
      <c r="K22" s="195"/>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01" t="s">
        <v>371</v>
      </c>
      <c r="D5" s="201" t="s">
        <v>371</v>
      </c>
      <c r="E5" s="201" t="s">
        <v>372</v>
      </c>
      <c r="H5" s="201" t="s">
        <v>373</v>
      </c>
      <c r="I5" s="201" t="s">
        <v>374</v>
      </c>
      <c r="K5" s="201" t="s">
        <v>373</v>
      </c>
    </row>
    <row r="6" spans="1:12" ht="31.5" x14ac:dyDescent="0.25">
      <c r="A6" s="202" t="s">
        <v>375</v>
      </c>
      <c r="B6" s="179" t="s">
        <v>376</v>
      </c>
      <c r="D6" s="202" t="s">
        <v>377</v>
      </c>
      <c r="E6" s="203" t="s">
        <v>378</v>
      </c>
      <c r="H6" s="204" t="s">
        <v>379</v>
      </c>
      <c r="I6" s="205" t="s">
        <v>380</v>
      </c>
      <c r="K6" s="204" t="s">
        <v>379</v>
      </c>
      <c r="L6" s="179" t="s">
        <v>381</v>
      </c>
    </row>
    <row r="7" spans="1:12" ht="15" customHeight="1" x14ac:dyDescent="0.25">
      <c r="A7" s="206" t="s">
        <v>22</v>
      </c>
      <c r="B7" s="179" t="s">
        <v>382</v>
      </c>
      <c r="D7" s="202" t="s">
        <v>377</v>
      </c>
      <c r="E7" s="207" t="s">
        <v>383</v>
      </c>
      <c r="H7" s="204" t="s">
        <v>379</v>
      </c>
      <c r="I7" s="203" t="s">
        <v>384</v>
      </c>
      <c r="K7" s="208" t="s">
        <v>385</v>
      </c>
      <c r="L7" s="179" t="s">
        <v>386</v>
      </c>
    </row>
    <row r="8" spans="1:12" ht="15.75" x14ac:dyDescent="0.25">
      <c r="A8" s="202" t="s">
        <v>387</v>
      </c>
      <c r="B8" s="179" t="s">
        <v>388</v>
      </c>
      <c r="D8" s="202" t="s">
        <v>377</v>
      </c>
      <c r="E8" s="203" t="s">
        <v>389</v>
      </c>
      <c r="H8" s="208" t="s">
        <v>385</v>
      </c>
      <c r="I8" s="209" t="s">
        <v>390</v>
      </c>
      <c r="K8" s="204" t="s">
        <v>391</v>
      </c>
      <c r="L8" s="179" t="s">
        <v>392</v>
      </c>
    </row>
    <row r="9" spans="1:12" ht="30" x14ac:dyDescent="0.25">
      <c r="A9" s="208" t="s">
        <v>27</v>
      </c>
      <c r="B9" s="179" t="s">
        <v>393</v>
      </c>
      <c r="D9" s="206" t="s">
        <v>394</v>
      </c>
      <c r="E9" s="210" t="s">
        <v>24</v>
      </c>
      <c r="H9" s="208" t="s">
        <v>385</v>
      </c>
      <c r="I9" s="209" t="s">
        <v>395</v>
      </c>
      <c r="K9" s="208" t="s">
        <v>35</v>
      </c>
      <c r="L9" s="179" t="s">
        <v>396</v>
      </c>
    </row>
    <row r="10" spans="1:12" ht="15" customHeight="1" x14ac:dyDescent="0.25">
      <c r="A10" s="202" t="s">
        <v>31</v>
      </c>
      <c r="B10" s="179" t="s">
        <v>397</v>
      </c>
      <c r="D10" s="206" t="s">
        <v>394</v>
      </c>
      <c r="E10" s="210" t="s">
        <v>25</v>
      </c>
      <c r="H10" s="208" t="s">
        <v>385</v>
      </c>
      <c r="I10" s="210" t="s">
        <v>398</v>
      </c>
      <c r="K10" s="204" t="s">
        <v>399</v>
      </c>
      <c r="L10" s="179" t="s">
        <v>400</v>
      </c>
    </row>
    <row r="11" spans="1:12" ht="15" customHeight="1" x14ac:dyDescent="0.25">
      <c r="A11" s="206" t="s">
        <v>401</v>
      </c>
      <c r="B11" s="179" t="s">
        <v>402</v>
      </c>
      <c r="D11" s="206" t="s">
        <v>394</v>
      </c>
      <c r="E11" s="210" t="s">
        <v>26</v>
      </c>
      <c r="H11" s="208" t="s">
        <v>385</v>
      </c>
      <c r="I11" s="210" t="s">
        <v>403</v>
      </c>
      <c r="K11" s="208" t="s">
        <v>404</v>
      </c>
      <c r="L11" s="179" t="s">
        <v>405</v>
      </c>
    </row>
    <row r="12" spans="1:12" ht="15.75" x14ac:dyDescent="0.25">
      <c r="A12" s="202" t="s">
        <v>406</v>
      </c>
      <c r="B12" s="179" t="s">
        <v>407</v>
      </c>
      <c r="D12" s="202" t="s">
        <v>408</v>
      </c>
      <c r="E12" s="203" t="s">
        <v>409</v>
      </c>
      <c r="H12" s="204" t="s">
        <v>391</v>
      </c>
      <c r="I12" s="205" t="s">
        <v>410</v>
      </c>
      <c r="K12" s="204" t="s">
        <v>411</v>
      </c>
      <c r="L12" s="179" t="s">
        <v>412</v>
      </c>
    </row>
    <row r="13" spans="1:12" ht="30" x14ac:dyDescent="0.25">
      <c r="A13" s="206" t="s">
        <v>413</v>
      </c>
      <c r="B13" s="179" t="s">
        <v>414</v>
      </c>
      <c r="D13" s="202" t="s">
        <v>408</v>
      </c>
      <c r="E13" s="203" t="s">
        <v>415</v>
      </c>
      <c r="H13" s="204" t="s">
        <v>391</v>
      </c>
      <c r="I13" s="205" t="s">
        <v>416</v>
      </c>
      <c r="K13" s="208" t="s">
        <v>417</v>
      </c>
      <c r="L13" s="179" t="s">
        <v>418</v>
      </c>
    </row>
    <row r="14" spans="1:12" ht="15" customHeight="1" x14ac:dyDescent="0.25">
      <c r="A14" s="202" t="s">
        <v>419</v>
      </c>
      <c r="B14" s="179" t="s">
        <v>420</v>
      </c>
      <c r="D14" s="202" t="s">
        <v>408</v>
      </c>
      <c r="E14" s="203" t="s">
        <v>421</v>
      </c>
      <c r="H14" s="204" t="s">
        <v>391</v>
      </c>
      <c r="I14" s="203" t="s">
        <v>422</v>
      </c>
      <c r="K14" s="204" t="s">
        <v>423</v>
      </c>
      <c r="L14" s="179" t="s">
        <v>424</v>
      </c>
    </row>
    <row r="15" spans="1:12" ht="31.5" x14ac:dyDescent="0.25">
      <c r="A15" s="206" t="s">
        <v>425</v>
      </c>
      <c r="B15" s="179" t="s">
        <v>426</v>
      </c>
      <c r="D15" s="202" t="s">
        <v>408</v>
      </c>
      <c r="E15" s="203" t="s">
        <v>427</v>
      </c>
      <c r="H15" s="208" t="s">
        <v>35</v>
      </c>
      <c r="I15" s="209" t="s">
        <v>428</v>
      </c>
      <c r="K15" s="208" t="s">
        <v>429</v>
      </c>
      <c r="L15" s="179" t="s">
        <v>430</v>
      </c>
    </row>
    <row r="16" spans="1:12" ht="31.5" x14ac:dyDescent="0.25">
      <c r="A16" s="202" t="s">
        <v>431</v>
      </c>
      <c r="B16" s="179" t="s">
        <v>432</v>
      </c>
      <c r="D16" s="202" t="s">
        <v>408</v>
      </c>
      <c r="E16" s="203" t="s">
        <v>433</v>
      </c>
      <c r="H16" s="208" t="s">
        <v>35</v>
      </c>
      <c r="I16" s="209" t="s">
        <v>37</v>
      </c>
      <c r="K16" s="204" t="s">
        <v>434</v>
      </c>
      <c r="L16" s="179" t="s">
        <v>435</v>
      </c>
    </row>
    <row r="17" spans="1:9" ht="31.5" x14ac:dyDescent="0.25">
      <c r="A17" s="206" t="s">
        <v>436</v>
      </c>
      <c r="B17" s="179" t="s">
        <v>437</v>
      </c>
      <c r="D17" s="206" t="s">
        <v>438</v>
      </c>
      <c r="E17" s="210" t="s">
        <v>28</v>
      </c>
      <c r="H17" s="208" t="s">
        <v>35</v>
      </c>
      <c r="I17" s="209" t="s">
        <v>439</v>
      </c>
    </row>
    <row r="18" spans="1:9" ht="31.5" x14ac:dyDescent="0.25">
      <c r="A18" s="211" t="s">
        <v>440</v>
      </c>
      <c r="D18" s="206" t="s">
        <v>438</v>
      </c>
      <c r="E18" s="210" t="s">
        <v>29</v>
      </c>
      <c r="H18" s="208" t="s">
        <v>35</v>
      </c>
      <c r="I18" s="209" t="s">
        <v>441</v>
      </c>
    </row>
    <row r="19" spans="1:9" ht="15.75" x14ac:dyDescent="0.25">
      <c r="D19" s="206" t="s">
        <v>438</v>
      </c>
      <c r="E19" s="210" t="s">
        <v>30</v>
      </c>
      <c r="H19" s="208" t="s">
        <v>35</v>
      </c>
      <c r="I19" s="209" t="s">
        <v>442</v>
      </c>
    </row>
    <row r="20" spans="1:9" ht="31.5" x14ac:dyDescent="0.25">
      <c r="A20" s="212" t="s">
        <v>443</v>
      </c>
      <c r="D20" s="202" t="s">
        <v>444</v>
      </c>
      <c r="E20" s="203" t="s">
        <v>32</v>
      </c>
      <c r="H20" s="204" t="s">
        <v>399</v>
      </c>
      <c r="I20" s="205" t="s">
        <v>445</v>
      </c>
    </row>
    <row r="21" spans="1:9" ht="15.75" customHeight="1" x14ac:dyDescent="0.25">
      <c r="A21" s="213" t="s">
        <v>446</v>
      </c>
      <c r="D21" s="202" t="s">
        <v>444</v>
      </c>
      <c r="E21" s="203" t="s">
        <v>33</v>
      </c>
      <c r="H21" s="204" t="s">
        <v>399</v>
      </c>
      <c r="I21" s="205" t="s">
        <v>447</v>
      </c>
    </row>
    <row r="22" spans="1:9" ht="15.75" customHeight="1" x14ac:dyDescent="0.25">
      <c r="A22" s="213" t="s">
        <v>448</v>
      </c>
      <c r="D22" s="206" t="s">
        <v>449</v>
      </c>
      <c r="E22" s="210" t="s">
        <v>450</v>
      </c>
      <c r="H22" s="204" t="s">
        <v>399</v>
      </c>
      <c r="I22" s="205" t="s">
        <v>451</v>
      </c>
    </row>
    <row r="23" spans="1:9" ht="15.75" customHeight="1" x14ac:dyDescent="0.25">
      <c r="A23" s="213" t="s">
        <v>452</v>
      </c>
      <c r="D23" s="206" t="s">
        <v>449</v>
      </c>
      <c r="E23" s="210" t="s">
        <v>453</v>
      </c>
      <c r="H23" s="204" t="s">
        <v>399</v>
      </c>
      <c r="I23" s="214" t="s">
        <v>454</v>
      </c>
    </row>
    <row r="24" spans="1:9" ht="15.75" customHeight="1" x14ac:dyDescent="0.25">
      <c r="A24" s="213" t="s">
        <v>455</v>
      </c>
      <c r="D24" s="202" t="s">
        <v>456</v>
      </c>
      <c r="E24" s="203" t="s">
        <v>457</v>
      </c>
      <c r="H24" s="208" t="s">
        <v>404</v>
      </c>
      <c r="I24" s="215" t="s">
        <v>458</v>
      </c>
    </row>
    <row r="25" spans="1:9" ht="15.75" customHeight="1" x14ac:dyDescent="0.25">
      <c r="A25" s="216" t="s">
        <v>459</v>
      </c>
      <c r="D25" s="202" t="s">
        <v>456</v>
      </c>
      <c r="E25" s="203" t="s">
        <v>460</v>
      </c>
      <c r="H25" s="208" t="s">
        <v>404</v>
      </c>
      <c r="I25" s="215" t="s">
        <v>461</v>
      </c>
    </row>
    <row r="26" spans="1:9" ht="15.75" customHeight="1" x14ac:dyDescent="0.25">
      <c r="A26" s="216" t="s">
        <v>462</v>
      </c>
      <c r="D26" s="206" t="s">
        <v>463</v>
      </c>
      <c r="E26" s="210" t="s">
        <v>464</v>
      </c>
      <c r="H26" s="208" t="s">
        <v>404</v>
      </c>
      <c r="I26" s="215" t="s">
        <v>465</v>
      </c>
    </row>
    <row r="27" spans="1:9" ht="15.75" customHeight="1" x14ac:dyDescent="0.25">
      <c r="A27" s="216" t="s">
        <v>466</v>
      </c>
      <c r="D27" s="206" t="s">
        <v>463</v>
      </c>
      <c r="E27" s="210" t="s">
        <v>467</v>
      </c>
      <c r="H27" s="204" t="s">
        <v>411</v>
      </c>
      <c r="I27" s="217" t="s">
        <v>468</v>
      </c>
    </row>
    <row r="28" spans="1:9" ht="15.75" customHeight="1" x14ac:dyDescent="0.25">
      <c r="A28" s="216" t="s">
        <v>469</v>
      </c>
      <c r="D28" s="206" t="s">
        <v>463</v>
      </c>
      <c r="E28" s="210" t="s">
        <v>470</v>
      </c>
      <c r="H28" s="204" t="s">
        <v>411</v>
      </c>
      <c r="I28" s="217" t="s">
        <v>471</v>
      </c>
    </row>
    <row r="29" spans="1:9" ht="15.75" customHeight="1" x14ac:dyDescent="0.25">
      <c r="A29" s="216" t="s">
        <v>472</v>
      </c>
      <c r="D29" s="202" t="s">
        <v>473</v>
      </c>
      <c r="E29" s="203" t="s">
        <v>474</v>
      </c>
      <c r="H29" s="208" t="s">
        <v>417</v>
      </c>
      <c r="I29" s="215" t="s">
        <v>475</v>
      </c>
    </row>
    <row r="30" spans="1:9" ht="15.75" customHeight="1" x14ac:dyDescent="0.25">
      <c r="A30" s="213" t="s">
        <v>476</v>
      </c>
      <c r="D30" s="206" t="s">
        <v>477</v>
      </c>
      <c r="E30" s="210" t="s">
        <v>478</v>
      </c>
      <c r="H30" s="208" t="s">
        <v>417</v>
      </c>
      <c r="I30" s="215" t="s">
        <v>479</v>
      </c>
    </row>
    <row r="31" spans="1:9" ht="15.75" customHeight="1" x14ac:dyDescent="0.25">
      <c r="A31" s="213" t="s">
        <v>122</v>
      </c>
      <c r="D31" s="206" t="s">
        <v>477</v>
      </c>
      <c r="E31" s="210" t="s">
        <v>480</v>
      </c>
      <c r="H31" s="204" t="s">
        <v>423</v>
      </c>
      <c r="I31" s="217" t="s">
        <v>481</v>
      </c>
    </row>
    <row r="32" spans="1:9" ht="15.75" customHeight="1" x14ac:dyDescent="0.25">
      <c r="D32" s="206" t="s">
        <v>477</v>
      </c>
      <c r="E32" s="210" t="s">
        <v>482</v>
      </c>
      <c r="H32" s="204" t="s">
        <v>423</v>
      </c>
      <c r="I32" s="217" t="s">
        <v>483</v>
      </c>
    </row>
    <row r="33" spans="1:9" ht="15.75" customHeight="1" x14ac:dyDescent="0.25">
      <c r="D33" s="202" t="s">
        <v>484</v>
      </c>
      <c r="E33" s="203" t="s">
        <v>485</v>
      </c>
      <c r="H33" s="204" t="s">
        <v>423</v>
      </c>
      <c r="I33" s="217" t="s">
        <v>486</v>
      </c>
    </row>
    <row r="34" spans="1:9" ht="15.75" customHeight="1" x14ac:dyDescent="0.25">
      <c r="D34" s="202" t="s">
        <v>484</v>
      </c>
      <c r="E34" s="203" t="s">
        <v>487</v>
      </c>
      <c r="H34" s="208" t="s">
        <v>429</v>
      </c>
      <c r="I34" s="215" t="s">
        <v>488</v>
      </c>
    </row>
    <row r="35" spans="1:9" ht="33.75" customHeight="1" x14ac:dyDescent="0.25">
      <c r="D35" s="206" t="s">
        <v>489</v>
      </c>
      <c r="E35" s="210" t="s">
        <v>490</v>
      </c>
      <c r="H35" s="208" t="s">
        <v>429</v>
      </c>
      <c r="I35" s="215" t="s">
        <v>491</v>
      </c>
    </row>
    <row r="36" spans="1:9" ht="34.5" customHeight="1" x14ac:dyDescent="0.25">
      <c r="H36" s="204" t="s">
        <v>434</v>
      </c>
      <c r="I36" s="217" t="s">
        <v>492</v>
      </c>
    </row>
    <row r="37" spans="1:9" ht="34.5" customHeight="1" x14ac:dyDescent="0.25">
      <c r="A37" s="218" t="s">
        <v>493</v>
      </c>
      <c r="H37" s="204" t="s">
        <v>434</v>
      </c>
      <c r="I37" s="217" t="s">
        <v>494</v>
      </c>
    </row>
    <row r="38" spans="1:9" ht="15.75" customHeight="1" x14ac:dyDescent="0.25">
      <c r="A38" s="219" t="s">
        <v>495</v>
      </c>
    </row>
    <row r="39" spans="1:9" ht="15" customHeight="1" x14ac:dyDescent="0.25">
      <c r="A39" s="210" t="s">
        <v>19</v>
      </c>
      <c r="D39" s="220" t="s">
        <v>496</v>
      </c>
    </row>
    <row r="40" spans="1:9" ht="15" customHeight="1" x14ac:dyDescent="0.25">
      <c r="A40" s="210" t="s">
        <v>497</v>
      </c>
      <c r="D40" s="220" t="s">
        <v>498</v>
      </c>
    </row>
    <row r="41" spans="1:9" ht="15.75" customHeight="1" x14ac:dyDescent="0.25">
      <c r="A41" s="210" t="s">
        <v>20</v>
      </c>
      <c r="D41" s="220" t="s">
        <v>499</v>
      </c>
      <c r="E41" s="220"/>
    </row>
    <row r="42" spans="1:9" ht="15.75" customHeight="1" x14ac:dyDescent="0.25">
      <c r="A42" s="210" t="s">
        <v>500</v>
      </c>
      <c r="D42" s="220" t="s">
        <v>50</v>
      </c>
      <c r="E42" s="220"/>
    </row>
    <row r="43" spans="1:9" ht="15.75" customHeight="1" x14ac:dyDescent="0.25">
      <c r="A43" s="210" t="s">
        <v>18</v>
      </c>
      <c r="D43" s="220" t="s">
        <v>52</v>
      </c>
      <c r="E43" s="220"/>
    </row>
    <row r="44" spans="1:9" ht="15.75" customHeight="1" x14ac:dyDescent="0.25">
      <c r="A44" s="210" t="s">
        <v>501</v>
      </c>
      <c r="D44" s="220" t="s">
        <v>54</v>
      </c>
      <c r="E44" s="220"/>
    </row>
    <row r="45" spans="1:9" ht="15" customHeight="1" x14ac:dyDescent="0.25">
      <c r="A45" s="210" t="s">
        <v>502</v>
      </c>
      <c r="D45" s="220" t="s">
        <v>503</v>
      </c>
    </row>
    <row r="46" spans="1:9" ht="15.75" customHeight="1" x14ac:dyDescent="0.25">
      <c r="A46" s="210" t="s">
        <v>504</v>
      </c>
      <c r="D46" s="220" t="s">
        <v>505</v>
      </c>
      <c r="E46" s="221"/>
    </row>
    <row r="47" spans="1:9" ht="15.75" customHeight="1" x14ac:dyDescent="0.25">
      <c r="A47" s="210" t="s">
        <v>506</v>
      </c>
      <c r="D47" s="220" t="s">
        <v>507</v>
      </c>
    </row>
    <row r="48" spans="1:9" ht="15.75" customHeight="1" x14ac:dyDescent="0.25">
      <c r="D48" s="220" t="s">
        <v>508</v>
      </c>
      <c r="E48" s="220"/>
    </row>
    <row r="49" spans="1:5" ht="15.75" customHeight="1" x14ac:dyDescent="0.25">
      <c r="A49" s="222" t="s">
        <v>86</v>
      </c>
      <c r="B49" s="196" t="s">
        <v>509</v>
      </c>
      <c r="D49" s="220" t="s">
        <v>510</v>
      </c>
      <c r="E49" s="220"/>
    </row>
    <row r="50" spans="1:5" ht="15.75" customHeight="1" x14ac:dyDescent="0.25">
      <c r="A50" s="199" t="s">
        <v>511</v>
      </c>
      <c r="B50" s="198" t="s">
        <v>512</v>
      </c>
      <c r="D50" s="220" t="s">
        <v>513</v>
      </c>
      <c r="E50" s="220"/>
    </row>
    <row r="51" spans="1:5" ht="15.75" customHeight="1" x14ac:dyDescent="0.25">
      <c r="A51" s="198" t="s">
        <v>514</v>
      </c>
      <c r="B51" s="198" t="s">
        <v>515</v>
      </c>
      <c r="D51" s="220" t="s">
        <v>516</v>
      </c>
    </row>
    <row r="52" spans="1:5" ht="15.75" customHeight="1" x14ac:dyDescent="0.25">
      <c r="A52" s="198" t="s">
        <v>12</v>
      </c>
      <c r="B52" s="198" t="s">
        <v>517</v>
      </c>
      <c r="D52" s="220" t="s">
        <v>518</v>
      </c>
    </row>
    <row r="53" spans="1:5" ht="15.75" customHeight="1" x14ac:dyDescent="0.25">
      <c r="A53" s="198" t="s">
        <v>519</v>
      </c>
      <c r="B53" s="199" t="s">
        <v>520</v>
      </c>
      <c r="D53" s="220" t="s">
        <v>521</v>
      </c>
    </row>
    <row r="54" spans="1:5" ht="15.75" customHeight="1" x14ac:dyDescent="0.25">
      <c r="A54" s="198" t="s">
        <v>522</v>
      </c>
      <c r="B54" s="198" t="s">
        <v>523</v>
      </c>
      <c r="D54" s="220" t="s">
        <v>524</v>
      </c>
    </row>
    <row r="55" spans="1:5" ht="15.75" customHeight="1" x14ac:dyDescent="0.25">
      <c r="D55" s="220" t="s">
        <v>56</v>
      </c>
    </row>
    <row r="56" spans="1:5" ht="15.75" customHeight="1" x14ac:dyDescent="0.25">
      <c r="D56" s="220" t="s">
        <v>525</v>
      </c>
    </row>
    <row r="57" spans="1:5" ht="15.75" customHeight="1" x14ac:dyDescent="0.25">
      <c r="A57" s="222" t="s">
        <v>86</v>
      </c>
      <c r="C57" s="196" t="s">
        <v>15</v>
      </c>
    </row>
    <row r="58" spans="1:5" ht="15.75" customHeight="1" x14ac:dyDescent="0.25">
      <c r="A58" s="199" t="s">
        <v>511</v>
      </c>
      <c r="B58" s="179" t="s">
        <v>526</v>
      </c>
      <c r="C58" s="198" t="s">
        <v>42</v>
      </c>
    </row>
    <row r="59" spans="1:5" ht="15.75" customHeight="1" x14ac:dyDescent="0.25">
      <c r="A59" s="199" t="s">
        <v>511</v>
      </c>
      <c r="B59" s="179" t="s">
        <v>526</v>
      </c>
      <c r="C59" s="198" t="s">
        <v>527</v>
      </c>
    </row>
    <row r="60" spans="1:5" ht="15.75" customHeight="1" x14ac:dyDescent="0.25">
      <c r="A60" s="199" t="s">
        <v>511</v>
      </c>
      <c r="B60" s="179" t="s">
        <v>526</v>
      </c>
      <c r="C60" s="198" t="s">
        <v>528</v>
      </c>
    </row>
    <row r="61" spans="1:5" ht="15.75" customHeight="1" x14ac:dyDescent="0.25">
      <c r="A61" s="199" t="s">
        <v>511</v>
      </c>
      <c r="B61" s="179" t="s">
        <v>526</v>
      </c>
      <c r="C61" s="198" t="s">
        <v>43</v>
      </c>
    </row>
    <row r="62" spans="1:5" ht="15.75" customHeight="1" x14ac:dyDescent="0.25">
      <c r="A62" s="199" t="s">
        <v>511</v>
      </c>
      <c r="B62" s="179" t="s">
        <v>526</v>
      </c>
      <c r="C62" s="198" t="s">
        <v>529</v>
      </c>
    </row>
    <row r="63" spans="1:5" ht="15.75" customHeight="1" x14ac:dyDescent="0.25">
      <c r="A63" s="199" t="s">
        <v>511</v>
      </c>
      <c r="B63" s="179" t="s">
        <v>526</v>
      </c>
      <c r="C63" s="198" t="s">
        <v>44</v>
      </c>
    </row>
    <row r="64" spans="1:5" ht="15.75" customHeight="1" x14ac:dyDescent="0.25">
      <c r="A64" s="198" t="s">
        <v>514</v>
      </c>
      <c r="B64" s="179" t="s">
        <v>530</v>
      </c>
      <c r="C64" s="101" t="s">
        <v>46</v>
      </c>
    </row>
    <row r="65" spans="1:3" ht="15.75" customHeight="1" x14ac:dyDescent="0.25">
      <c r="A65" s="198" t="s">
        <v>514</v>
      </c>
      <c r="B65" s="179" t="s">
        <v>530</v>
      </c>
      <c r="C65" s="101" t="s">
        <v>531</v>
      </c>
    </row>
    <row r="66" spans="1:3" ht="15.75" customHeight="1" x14ac:dyDescent="0.25">
      <c r="A66" s="198" t="s">
        <v>514</v>
      </c>
      <c r="B66" s="179" t="s">
        <v>530</v>
      </c>
      <c r="C66" s="101" t="s">
        <v>532</v>
      </c>
    </row>
    <row r="67" spans="1:3" ht="15.75" customHeight="1" x14ac:dyDescent="0.25">
      <c r="A67" s="198" t="s">
        <v>519</v>
      </c>
      <c r="B67" s="179" t="s">
        <v>533</v>
      </c>
      <c r="C67" s="101" t="s">
        <v>534</v>
      </c>
    </row>
    <row r="68" spans="1:3" ht="15.75" customHeight="1" x14ac:dyDescent="0.25">
      <c r="A68" s="198" t="s">
        <v>519</v>
      </c>
      <c r="B68" s="179" t="s">
        <v>533</v>
      </c>
      <c r="C68" s="101" t="s">
        <v>535</v>
      </c>
    </row>
    <row r="69" spans="1:3" ht="15.75" customHeight="1" x14ac:dyDescent="0.25">
      <c r="A69" s="198" t="s">
        <v>519</v>
      </c>
      <c r="B69" s="179" t="s">
        <v>533</v>
      </c>
      <c r="C69" s="101" t="s">
        <v>536</v>
      </c>
    </row>
    <row r="70" spans="1:3" ht="15.75" customHeight="1" x14ac:dyDescent="0.25">
      <c r="A70" s="198"/>
      <c r="B70" s="179" t="s">
        <v>533</v>
      </c>
      <c r="C70" s="101" t="s">
        <v>45</v>
      </c>
    </row>
    <row r="71" spans="1:3" ht="15.75" customHeight="1" x14ac:dyDescent="0.25">
      <c r="A71" s="198" t="s">
        <v>522</v>
      </c>
      <c r="B71" s="179" t="s">
        <v>537</v>
      </c>
      <c r="C71" s="101" t="s">
        <v>538</v>
      </c>
    </row>
    <row r="72" spans="1:3" ht="15.75" customHeight="1" x14ac:dyDescent="0.25">
      <c r="A72" s="198" t="s">
        <v>522</v>
      </c>
      <c r="B72" s="179" t="s">
        <v>537</v>
      </c>
      <c r="C72" s="101" t="s">
        <v>539</v>
      </c>
    </row>
    <row r="73" spans="1:3" ht="15.75" customHeight="1" x14ac:dyDescent="0.25">
      <c r="A73" s="198" t="s">
        <v>522</v>
      </c>
      <c r="B73" s="179" t="s">
        <v>537</v>
      </c>
      <c r="C73" s="101" t="s">
        <v>540</v>
      </c>
    </row>
    <row r="74" spans="1:3" ht="15.75" customHeight="1" x14ac:dyDescent="0.25">
      <c r="A74" s="198" t="s">
        <v>522</v>
      </c>
      <c r="B74" s="179" t="s">
        <v>537</v>
      </c>
      <c r="C74" s="101" t="s">
        <v>541</v>
      </c>
    </row>
    <row r="75" spans="1:3" ht="15.75" customHeight="1" x14ac:dyDescent="0.25">
      <c r="A75" s="198" t="s">
        <v>522</v>
      </c>
      <c r="B75" s="179" t="s">
        <v>537</v>
      </c>
      <c r="C75" s="101" t="s">
        <v>542</v>
      </c>
    </row>
    <row r="76" spans="1:3" ht="15.75" customHeight="1" x14ac:dyDescent="0.25">
      <c r="A76" s="198" t="s">
        <v>136</v>
      </c>
      <c r="B76" s="179" t="s">
        <v>543</v>
      </c>
      <c r="C76" s="101" t="s">
        <v>544</v>
      </c>
    </row>
    <row r="77" spans="1:3" ht="15.75" customHeight="1" x14ac:dyDescent="0.25">
      <c r="A77" s="198" t="s">
        <v>136</v>
      </c>
      <c r="B77" s="179" t="s">
        <v>543</v>
      </c>
      <c r="C77" s="101" t="s">
        <v>545</v>
      </c>
    </row>
    <row r="78" spans="1:3" ht="15.75" customHeight="1" x14ac:dyDescent="0.25">
      <c r="A78" s="198" t="s">
        <v>136</v>
      </c>
      <c r="B78" s="179" t="s">
        <v>543</v>
      </c>
      <c r="C78" s="101" t="s">
        <v>16</v>
      </c>
    </row>
    <row r="79" spans="1:3" ht="15.75" customHeight="1" x14ac:dyDescent="0.25">
      <c r="A79" s="198" t="s">
        <v>136</v>
      </c>
      <c r="B79" s="179" t="s">
        <v>543</v>
      </c>
      <c r="C79" s="101" t="s">
        <v>546</v>
      </c>
    </row>
    <row r="80" spans="1:3" ht="15.75" customHeight="1" x14ac:dyDescent="0.25">
      <c r="B80" s="101"/>
    </row>
    <row r="81" spans="1:2" ht="15.75" customHeight="1" x14ac:dyDescent="0.25">
      <c r="A81" s="199" t="s">
        <v>547</v>
      </c>
      <c r="B81" s="101"/>
    </row>
    <row r="82" spans="1:2" ht="15.75" customHeight="1" x14ac:dyDescent="0.25">
      <c r="A82" s="199" t="s">
        <v>514</v>
      </c>
      <c r="B82" s="101"/>
    </row>
    <row r="83" spans="1:2" ht="15.75" customHeight="1" x14ac:dyDescent="0.25">
      <c r="A83" s="199" t="s">
        <v>519</v>
      </c>
      <c r="B83" s="101"/>
    </row>
    <row r="84" spans="1:2" ht="15.75" customHeight="1" x14ac:dyDescent="0.25">
      <c r="A84" s="199" t="s">
        <v>522</v>
      </c>
      <c r="B84" s="101"/>
    </row>
    <row r="85" spans="1:2" ht="15.75" customHeight="1" x14ac:dyDescent="0.25">
      <c r="A85" s="199" t="s">
        <v>136</v>
      </c>
      <c r="B85" s="101"/>
    </row>
    <row r="86" spans="1:2" ht="15.75" customHeight="1" x14ac:dyDescent="0.25">
      <c r="B86" s="101"/>
    </row>
    <row r="87" spans="1:2" ht="15.75" customHeight="1" x14ac:dyDescent="0.25">
      <c r="B87" s="101"/>
    </row>
    <row r="88" spans="1:2" ht="15.75" customHeight="1" x14ac:dyDescent="0.25">
      <c r="B88" s="101"/>
    </row>
    <row r="89" spans="1:2" ht="15.75" customHeight="1" x14ac:dyDescent="0.25">
      <c r="B89" s="101"/>
    </row>
    <row r="90" spans="1:2" ht="15.75" customHeight="1" x14ac:dyDescent="0.25">
      <c r="B90" s="101"/>
    </row>
    <row r="91" spans="1:2" ht="15.75" customHeight="1" x14ac:dyDescent="0.25">
      <c r="B91" s="101"/>
    </row>
    <row r="92" spans="1:2" ht="15.75" customHeight="1" x14ac:dyDescent="0.25">
      <c r="B92" s="101"/>
    </row>
    <row r="93" spans="1:2" ht="15.75" customHeight="1" x14ac:dyDescent="0.25">
      <c r="B93" s="101"/>
    </row>
    <row r="94" spans="1:2" ht="15.75" customHeight="1" x14ac:dyDescent="0.25">
      <c r="B94" s="101"/>
    </row>
    <row r="95" spans="1:2" ht="15.75" customHeight="1" x14ac:dyDescent="0.25">
      <c r="B95" s="101"/>
    </row>
    <row r="96" spans="1:2" ht="15.75" customHeight="1" x14ac:dyDescent="0.25">
      <c r="B96" s="101"/>
    </row>
    <row r="97" spans="2:2" ht="15.75" customHeight="1" x14ac:dyDescent="0.25">
      <c r="B97" s="101"/>
    </row>
    <row r="98" spans="2:2" ht="15.75" customHeight="1" x14ac:dyDescent="0.25">
      <c r="B98" s="101"/>
    </row>
    <row r="99" spans="2:2" ht="15.75" customHeight="1" x14ac:dyDescent="0.25">
      <c r="B99" s="101"/>
    </row>
    <row r="100" spans="2:2" ht="15.75" customHeight="1" x14ac:dyDescent="0.25">
      <c r="B100" s="101"/>
    </row>
    <row r="101" spans="2:2" ht="15.75" customHeight="1" x14ac:dyDescent="0.25">
      <c r="B101" s="101"/>
    </row>
    <row r="102" spans="2:2" ht="15.75" customHeight="1" x14ac:dyDescent="0.25">
      <c r="B102" s="101"/>
    </row>
    <row r="103" spans="2:2" ht="15.75" customHeight="1" x14ac:dyDescent="0.25">
      <c r="B103" s="101"/>
    </row>
    <row r="104" spans="2:2" ht="15.75" customHeight="1" x14ac:dyDescent="0.25">
      <c r="B104" s="101"/>
    </row>
    <row r="105" spans="2:2" ht="15.75" customHeight="1" x14ac:dyDescent="0.25">
      <c r="B105" s="101"/>
    </row>
    <row r="106" spans="2:2" ht="15.75" customHeight="1" x14ac:dyDescent="0.25">
      <c r="B106" s="101"/>
    </row>
    <row r="107" spans="2:2" ht="15.75" customHeight="1" x14ac:dyDescent="0.25">
      <c r="B107" s="101"/>
    </row>
    <row r="108" spans="2:2" ht="15.75" customHeight="1" x14ac:dyDescent="0.25">
      <c r="B108" s="101"/>
    </row>
    <row r="109" spans="2:2" ht="15.75" customHeight="1" x14ac:dyDescent="0.25">
      <c r="B109" s="101"/>
    </row>
    <row r="110" spans="2:2" ht="15.75" customHeight="1" x14ac:dyDescent="0.25">
      <c r="B110" s="101"/>
    </row>
    <row r="111" spans="2:2" ht="15.75" customHeight="1" x14ac:dyDescent="0.25">
      <c r="B111" s="101"/>
    </row>
    <row r="112" spans="2:2" ht="15.75" customHeight="1" x14ac:dyDescent="0.25">
      <c r="B112" s="101"/>
    </row>
    <row r="113" spans="2:2" ht="15.75" customHeight="1" x14ac:dyDescent="0.25">
      <c r="B113" s="101"/>
    </row>
    <row r="114" spans="2:2" ht="15.75" customHeight="1" x14ac:dyDescent="0.25">
      <c r="B114" s="101"/>
    </row>
    <row r="115" spans="2:2" ht="15.75" customHeight="1" x14ac:dyDescent="0.25">
      <c r="B115" s="101"/>
    </row>
    <row r="116" spans="2:2" ht="15.75" customHeight="1" x14ac:dyDescent="0.25">
      <c r="B116" s="101"/>
    </row>
    <row r="117" spans="2:2" ht="15.75" customHeight="1" x14ac:dyDescent="0.25">
      <c r="B117" s="101"/>
    </row>
    <row r="118" spans="2:2" ht="15.75" customHeight="1" x14ac:dyDescent="0.25">
      <c r="B118" s="101"/>
    </row>
    <row r="119" spans="2:2" ht="15.75" customHeight="1" x14ac:dyDescent="0.25">
      <c r="B119" s="101"/>
    </row>
    <row r="120" spans="2:2" ht="15.75" customHeight="1" x14ac:dyDescent="0.25">
      <c r="B120" s="101"/>
    </row>
    <row r="121" spans="2:2" ht="15.75" customHeight="1" x14ac:dyDescent="0.25">
      <c r="B121" s="101"/>
    </row>
    <row r="122" spans="2:2" ht="15.75" customHeight="1" x14ac:dyDescent="0.25">
      <c r="B122" s="101"/>
    </row>
    <row r="123" spans="2:2" ht="15.75" customHeight="1" x14ac:dyDescent="0.25">
      <c r="B123" s="101"/>
    </row>
    <row r="124" spans="2:2" ht="15.75" customHeight="1" x14ac:dyDescent="0.25">
      <c r="B124" s="101"/>
    </row>
    <row r="125" spans="2:2" ht="15.75" customHeight="1" x14ac:dyDescent="0.25">
      <c r="B125" s="101"/>
    </row>
    <row r="126" spans="2:2" ht="15.75" customHeight="1" x14ac:dyDescent="0.25">
      <c r="B126" s="101"/>
    </row>
    <row r="127" spans="2:2" ht="15.75" customHeight="1" x14ac:dyDescent="0.25">
      <c r="B127" s="101"/>
    </row>
    <row r="128" spans="2:2" ht="15.75" customHeight="1" x14ac:dyDescent="0.25">
      <c r="B128" s="101"/>
    </row>
    <row r="129" spans="2:2" ht="15.75" customHeight="1" x14ac:dyDescent="0.25">
      <c r="B129" s="101"/>
    </row>
    <row r="130" spans="2:2" ht="15.75" customHeight="1" x14ac:dyDescent="0.25">
      <c r="B130" s="101"/>
    </row>
    <row r="131" spans="2:2" ht="15.75" customHeight="1" x14ac:dyDescent="0.25">
      <c r="B131" s="101"/>
    </row>
    <row r="132" spans="2:2" ht="15.75" customHeight="1" x14ac:dyDescent="0.25">
      <c r="B132" s="101"/>
    </row>
    <row r="133" spans="2:2" ht="15.75" customHeight="1" x14ac:dyDescent="0.25">
      <c r="B133" s="101"/>
    </row>
    <row r="134" spans="2:2" ht="15.75" customHeight="1" x14ac:dyDescent="0.25">
      <c r="B134" s="101"/>
    </row>
    <row r="135" spans="2:2" ht="15.75" customHeight="1" x14ac:dyDescent="0.25">
      <c r="B135" s="101"/>
    </row>
    <row r="136" spans="2:2" ht="15.75" customHeight="1" x14ac:dyDescent="0.25">
      <c r="B136" s="101"/>
    </row>
    <row r="137" spans="2:2" ht="15.75" customHeight="1" x14ac:dyDescent="0.25">
      <c r="B137" s="101"/>
    </row>
    <row r="138" spans="2:2" ht="15.75" customHeight="1" x14ac:dyDescent="0.25">
      <c r="B138" s="101"/>
    </row>
    <row r="139" spans="2:2" ht="15.75" customHeight="1" x14ac:dyDescent="0.25">
      <c r="B139" s="101"/>
    </row>
    <row r="140" spans="2:2" ht="15.75" customHeight="1" x14ac:dyDescent="0.25">
      <c r="B140" s="101"/>
    </row>
    <row r="141" spans="2:2" ht="15.75" customHeight="1" x14ac:dyDescent="0.25">
      <c r="B141" s="101"/>
    </row>
    <row r="142" spans="2:2" ht="15.75" customHeight="1" x14ac:dyDescent="0.25">
      <c r="B142" s="101"/>
    </row>
    <row r="143" spans="2:2" ht="15.75" customHeight="1" x14ac:dyDescent="0.25">
      <c r="B143" s="101"/>
    </row>
    <row r="144" spans="2:2" ht="15.75" customHeight="1" x14ac:dyDescent="0.25">
      <c r="B144" s="101"/>
    </row>
    <row r="145" spans="2:2" ht="15.75" customHeight="1" x14ac:dyDescent="0.25">
      <c r="B145" s="101"/>
    </row>
    <row r="146" spans="2:2" ht="15.75" customHeight="1" x14ac:dyDescent="0.25">
      <c r="B146" s="101"/>
    </row>
    <row r="147" spans="2:2" ht="15.75" customHeight="1" x14ac:dyDescent="0.25">
      <c r="B147" s="101"/>
    </row>
    <row r="148" spans="2:2" ht="15.75" customHeight="1" x14ac:dyDescent="0.25">
      <c r="B148" s="101"/>
    </row>
    <row r="149" spans="2:2" ht="15.75" customHeight="1" x14ac:dyDescent="0.25">
      <c r="B149" s="101"/>
    </row>
    <row r="150" spans="2:2" ht="15.75" customHeight="1" x14ac:dyDescent="0.25">
      <c r="B150" s="101"/>
    </row>
    <row r="151" spans="2:2" ht="15.75" customHeight="1" x14ac:dyDescent="0.25">
      <c r="B151" s="101"/>
    </row>
    <row r="152" spans="2:2" ht="15.75" customHeight="1" x14ac:dyDescent="0.25">
      <c r="B152" s="101"/>
    </row>
    <row r="153" spans="2:2" ht="15.75" customHeight="1" x14ac:dyDescent="0.25">
      <c r="B153" s="101"/>
    </row>
    <row r="154" spans="2:2" ht="15.75" customHeight="1" x14ac:dyDescent="0.25">
      <c r="B154" s="101"/>
    </row>
    <row r="155" spans="2:2" ht="15.75" customHeight="1" x14ac:dyDescent="0.25">
      <c r="B155" s="101"/>
    </row>
    <row r="156" spans="2:2" ht="15.75" customHeight="1" x14ac:dyDescent="0.25">
      <c r="B156" s="101"/>
    </row>
    <row r="157" spans="2:2" ht="15.75" customHeight="1" x14ac:dyDescent="0.25">
      <c r="B157" s="101"/>
    </row>
    <row r="158" spans="2:2" ht="15.75" customHeight="1" x14ac:dyDescent="0.25">
      <c r="B158" s="101"/>
    </row>
    <row r="159" spans="2:2" ht="15.75" customHeight="1" x14ac:dyDescent="0.25">
      <c r="B159" s="101"/>
    </row>
    <row r="160" spans="2:2" ht="15.75" customHeight="1" x14ac:dyDescent="0.25">
      <c r="B160" s="101"/>
    </row>
    <row r="161" spans="2:2" ht="15.75" customHeight="1" x14ac:dyDescent="0.25">
      <c r="B161" s="101"/>
    </row>
    <row r="162" spans="2:2" ht="15.75" customHeight="1" x14ac:dyDescent="0.25">
      <c r="B162" s="101"/>
    </row>
    <row r="163" spans="2:2" ht="15.75" customHeight="1" x14ac:dyDescent="0.25">
      <c r="B163" s="101"/>
    </row>
    <row r="164" spans="2:2" ht="15.75" customHeight="1" x14ac:dyDescent="0.25">
      <c r="B164" s="101"/>
    </row>
    <row r="165" spans="2:2" ht="15.75" customHeight="1" x14ac:dyDescent="0.25">
      <c r="B165" s="101"/>
    </row>
    <row r="166" spans="2:2" ht="15.75" customHeight="1" x14ac:dyDescent="0.25">
      <c r="B166" s="101"/>
    </row>
    <row r="167" spans="2:2" ht="15.75" customHeight="1" x14ac:dyDescent="0.25">
      <c r="B167" s="101"/>
    </row>
    <row r="168" spans="2:2" ht="15.75" customHeight="1" x14ac:dyDescent="0.25">
      <c r="B168" s="101"/>
    </row>
    <row r="169" spans="2:2" ht="15.75" customHeight="1" x14ac:dyDescent="0.25">
      <c r="B169" s="101"/>
    </row>
    <row r="170" spans="2:2" ht="15.75" customHeight="1" x14ac:dyDescent="0.25">
      <c r="B170" s="101"/>
    </row>
    <row r="171" spans="2:2" ht="15.75" customHeight="1" x14ac:dyDescent="0.25">
      <c r="B171" s="101"/>
    </row>
    <row r="172" spans="2:2" ht="15.75" customHeight="1" x14ac:dyDescent="0.25">
      <c r="B172" s="101"/>
    </row>
    <row r="173" spans="2:2" ht="15.75" customHeight="1" x14ac:dyDescent="0.25">
      <c r="B173" s="101"/>
    </row>
    <row r="174" spans="2:2" ht="15.75" customHeight="1" x14ac:dyDescent="0.25">
      <c r="B174" s="101"/>
    </row>
    <row r="175" spans="2:2" ht="15.75" customHeight="1" x14ac:dyDescent="0.25">
      <c r="B175" s="101"/>
    </row>
    <row r="176" spans="2:2" ht="15.75" customHeight="1" x14ac:dyDescent="0.25">
      <c r="B176" s="101"/>
    </row>
    <row r="177" spans="2:2" ht="15.75" customHeight="1" x14ac:dyDescent="0.25">
      <c r="B177" s="101"/>
    </row>
    <row r="178" spans="2:2" ht="15.75" customHeight="1" x14ac:dyDescent="0.25">
      <c r="B178" s="101"/>
    </row>
    <row r="179" spans="2:2" ht="15.75" customHeight="1" x14ac:dyDescent="0.25">
      <c r="B179" s="101"/>
    </row>
    <row r="180" spans="2:2" ht="15.75" customHeight="1" x14ac:dyDescent="0.25">
      <c r="B180" s="101"/>
    </row>
    <row r="181" spans="2:2" ht="15.75" customHeight="1" x14ac:dyDescent="0.25">
      <c r="B181" s="101"/>
    </row>
    <row r="182" spans="2:2" ht="15.75" customHeight="1" x14ac:dyDescent="0.25">
      <c r="B182" s="101"/>
    </row>
    <row r="183" spans="2:2" ht="15.75" customHeight="1" x14ac:dyDescent="0.25">
      <c r="B183" s="101"/>
    </row>
    <row r="184" spans="2:2" ht="15.75" customHeight="1" x14ac:dyDescent="0.25">
      <c r="B184" s="101"/>
    </row>
    <row r="185" spans="2:2" ht="15.75" customHeight="1" x14ac:dyDescent="0.25">
      <c r="B185" s="101"/>
    </row>
    <row r="186" spans="2:2" ht="15.75" customHeight="1" x14ac:dyDescent="0.25">
      <c r="B186" s="101"/>
    </row>
    <row r="187" spans="2:2" ht="15.75" customHeight="1" x14ac:dyDescent="0.25">
      <c r="B187" s="101"/>
    </row>
    <row r="188" spans="2:2" ht="15.75" customHeight="1" x14ac:dyDescent="0.25">
      <c r="B188" s="101"/>
    </row>
    <row r="189" spans="2:2" ht="15.75" customHeight="1" x14ac:dyDescent="0.25">
      <c r="B189" s="101"/>
    </row>
    <row r="190" spans="2:2" ht="15.75" customHeight="1" x14ac:dyDescent="0.25">
      <c r="B190" s="101"/>
    </row>
    <row r="191" spans="2:2" ht="15.75" customHeight="1" x14ac:dyDescent="0.25">
      <c r="B191" s="101"/>
    </row>
    <row r="192" spans="2:2" ht="15.75" customHeight="1" x14ac:dyDescent="0.25">
      <c r="B192" s="101"/>
    </row>
    <row r="193" spans="2:2" ht="15.75" customHeight="1" x14ac:dyDescent="0.25">
      <c r="B193" s="101"/>
    </row>
    <row r="194" spans="2:2" ht="15.75" customHeight="1" x14ac:dyDescent="0.25">
      <c r="B194" s="101"/>
    </row>
    <row r="195" spans="2:2" ht="15.75" customHeight="1" x14ac:dyDescent="0.25">
      <c r="B195" s="101"/>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53.25" customHeight="1" x14ac:dyDescent="0.25">
      <c r="A2" s="223" t="s">
        <v>548</v>
      </c>
      <c r="B2" s="224" t="s">
        <v>549</v>
      </c>
      <c r="C2" s="224" t="s">
        <v>114</v>
      </c>
      <c r="D2" s="224" t="s">
        <v>115</v>
      </c>
      <c r="E2" s="224" t="s">
        <v>116</v>
      </c>
      <c r="F2" s="224" t="s">
        <v>550</v>
      </c>
      <c r="G2" s="224" t="s">
        <v>551</v>
      </c>
      <c r="H2" s="224" t="s">
        <v>552</v>
      </c>
      <c r="I2" s="224" t="s">
        <v>553</v>
      </c>
      <c r="J2" s="224" t="s">
        <v>554</v>
      </c>
      <c r="K2" s="225" t="s">
        <v>110</v>
      </c>
      <c r="L2" s="225" t="s">
        <v>555</v>
      </c>
      <c r="M2" s="225" t="s">
        <v>556</v>
      </c>
      <c r="N2" s="223"/>
      <c r="O2" s="223"/>
      <c r="P2" s="223"/>
      <c r="Q2" s="223"/>
      <c r="R2" s="223"/>
      <c r="S2" s="223"/>
      <c r="T2" s="223"/>
      <c r="U2" s="223"/>
      <c r="V2" s="223"/>
      <c r="W2" s="223"/>
      <c r="X2" s="223"/>
      <c r="Y2" s="223"/>
      <c r="Z2" s="223"/>
    </row>
    <row r="3" spans="1:26" ht="126.75" customHeight="1" x14ac:dyDescent="0.25">
      <c r="A3" s="226" t="s">
        <v>557</v>
      </c>
      <c r="B3" s="227" t="s">
        <v>558</v>
      </c>
      <c r="C3" s="228" t="s">
        <v>559</v>
      </c>
      <c r="D3" s="229" t="s">
        <v>164</v>
      </c>
      <c r="E3" s="230" t="s">
        <v>560</v>
      </c>
      <c r="F3" s="231">
        <v>0.67810000000000004</v>
      </c>
      <c r="G3" s="231">
        <v>0.72919999999999996</v>
      </c>
      <c r="H3" s="231"/>
      <c r="I3" s="231">
        <v>0.8972</v>
      </c>
      <c r="J3" s="232"/>
      <c r="K3" s="233" t="s">
        <v>561</v>
      </c>
      <c r="L3" s="234" t="s">
        <v>562</v>
      </c>
      <c r="M3" s="234" t="s">
        <v>563</v>
      </c>
      <c r="N3" s="223"/>
      <c r="O3" s="223"/>
      <c r="P3" s="223"/>
      <c r="Q3" s="223"/>
      <c r="R3" s="223"/>
      <c r="S3" s="223"/>
      <c r="T3" s="223"/>
      <c r="U3" s="223"/>
      <c r="V3" s="223"/>
      <c r="W3" s="223"/>
      <c r="X3" s="223"/>
      <c r="Y3" s="223"/>
      <c r="Z3" s="223"/>
    </row>
    <row r="4" spans="1:26" ht="12" customHeight="1" x14ac:dyDescent="0.25">
      <c r="A4" s="226" t="s">
        <v>564</v>
      </c>
      <c r="B4" s="235" t="s">
        <v>565</v>
      </c>
      <c r="C4" s="236" t="s">
        <v>566</v>
      </c>
      <c r="D4" s="235" t="s">
        <v>567</v>
      </c>
      <c r="E4" s="235" t="s">
        <v>568</v>
      </c>
      <c r="F4" s="236">
        <v>19</v>
      </c>
      <c r="G4" s="236">
        <v>23</v>
      </c>
      <c r="H4" s="236"/>
      <c r="I4" s="236">
        <v>17</v>
      </c>
      <c r="J4" s="236"/>
      <c r="K4" s="235" t="s">
        <v>569</v>
      </c>
      <c r="L4" s="235" t="s">
        <v>570</v>
      </c>
      <c r="M4" s="524" t="s">
        <v>571</v>
      </c>
      <c r="N4" s="223"/>
      <c r="O4" s="223"/>
      <c r="P4" s="223"/>
      <c r="Q4" s="223"/>
      <c r="R4" s="223"/>
      <c r="S4" s="223"/>
      <c r="T4" s="223"/>
      <c r="U4" s="223"/>
      <c r="V4" s="223"/>
      <c r="W4" s="223"/>
      <c r="X4" s="223"/>
      <c r="Y4" s="223"/>
      <c r="Z4" s="223"/>
    </row>
    <row r="5" spans="1:26" ht="12" customHeight="1" x14ac:dyDescent="0.25">
      <c r="A5" s="226" t="s">
        <v>564</v>
      </c>
      <c r="B5" s="235" t="s">
        <v>572</v>
      </c>
      <c r="C5" s="237" t="s">
        <v>573</v>
      </c>
      <c r="D5" s="235" t="s">
        <v>567</v>
      </c>
      <c r="E5" s="235" t="s">
        <v>574</v>
      </c>
      <c r="F5" s="236">
        <v>3</v>
      </c>
      <c r="G5" s="236">
        <v>7</v>
      </c>
      <c r="H5" s="236"/>
      <c r="I5" s="236">
        <v>5</v>
      </c>
      <c r="J5" s="236"/>
      <c r="K5" s="235" t="s">
        <v>575</v>
      </c>
      <c r="L5" s="235" t="s">
        <v>576</v>
      </c>
      <c r="M5" s="436"/>
      <c r="N5" s="223"/>
      <c r="O5" s="223"/>
      <c r="P5" s="223"/>
      <c r="Q5" s="223"/>
      <c r="R5" s="223"/>
      <c r="S5" s="223"/>
      <c r="T5" s="223"/>
      <c r="U5" s="223"/>
      <c r="V5" s="223"/>
      <c r="W5" s="223"/>
      <c r="X5" s="223"/>
      <c r="Y5" s="223"/>
      <c r="Z5" s="223"/>
    </row>
    <row r="6" spans="1:26" ht="12" customHeight="1" x14ac:dyDescent="0.25">
      <c r="A6" s="226" t="s">
        <v>564</v>
      </c>
      <c r="B6" s="235" t="s">
        <v>577</v>
      </c>
      <c r="C6" s="235" t="s">
        <v>578</v>
      </c>
      <c r="D6" s="235" t="s">
        <v>579</v>
      </c>
      <c r="E6" s="235" t="s">
        <v>580</v>
      </c>
      <c r="F6" s="238">
        <v>0.2848</v>
      </c>
      <c r="G6" s="238">
        <v>0.29799999999999999</v>
      </c>
      <c r="H6" s="238"/>
      <c r="I6" s="238">
        <v>0.2334</v>
      </c>
      <c r="J6" s="238"/>
      <c r="K6" s="235" t="s">
        <v>581</v>
      </c>
      <c r="L6" s="235" t="s">
        <v>582</v>
      </c>
      <c r="M6" s="239" t="s">
        <v>571</v>
      </c>
      <c r="N6" s="223"/>
      <c r="O6" s="223"/>
      <c r="P6" s="223"/>
      <c r="Q6" s="223"/>
      <c r="R6" s="223"/>
      <c r="S6" s="223"/>
      <c r="T6" s="223"/>
      <c r="U6" s="223"/>
      <c r="V6" s="223"/>
      <c r="W6" s="223"/>
      <c r="X6" s="223"/>
      <c r="Y6" s="223"/>
      <c r="Z6" s="223"/>
    </row>
    <row r="7" spans="1:26" ht="12" customHeight="1" x14ac:dyDescent="0.25">
      <c r="A7" s="226" t="s">
        <v>564</v>
      </c>
      <c r="B7" s="235" t="s">
        <v>583</v>
      </c>
      <c r="C7" s="235" t="s">
        <v>584</v>
      </c>
      <c r="D7" s="235" t="s">
        <v>579</v>
      </c>
      <c r="E7" s="235" t="s">
        <v>585</v>
      </c>
      <c r="F7" s="238">
        <v>0.39600000000000002</v>
      </c>
      <c r="G7" s="238">
        <v>0.36149999999999999</v>
      </c>
      <c r="H7" s="238"/>
      <c r="I7" s="238">
        <v>0.36149999999999999</v>
      </c>
      <c r="J7" s="238"/>
      <c r="K7" s="235" t="s">
        <v>586</v>
      </c>
      <c r="L7" s="235" t="s">
        <v>587</v>
      </c>
      <c r="M7" s="239" t="s">
        <v>571</v>
      </c>
      <c r="N7" s="223"/>
      <c r="O7" s="223"/>
      <c r="P7" s="223"/>
      <c r="Q7" s="223"/>
      <c r="R7" s="223"/>
      <c r="S7" s="223"/>
      <c r="T7" s="223"/>
      <c r="U7" s="223"/>
      <c r="V7" s="223"/>
      <c r="W7" s="223"/>
      <c r="X7" s="223"/>
      <c r="Y7" s="223"/>
      <c r="Z7" s="223"/>
    </row>
    <row r="8" spans="1:26" ht="12" customHeight="1" x14ac:dyDescent="0.25">
      <c r="A8" s="226" t="s">
        <v>564</v>
      </c>
      <c r="B8" s="235" t="s">
        <v>588</v>
      </c>
      <c r="C8" s="235" t="s">
        <v>589</v>
      </c>
      <c r="D8" s="235" t="s">
        <v>579</v>
      </c>
      <c r="E8" s="235" t="s">
        <v>590</v>
      </c>
      <c r="F8" s="238">
        <v>0.20080000000000001</v>
      </c>
      <c r="G8" s="238">
        <v>0.193</v>
      </c>
      <c r="H8" s="238"/>
      <c r="I8" s="238">
        <v>0.2</v>
      </c>
      <c r="J8" s="238"/>
      <c r="K8" s="235" t="s">
        <v>591</v>
      </c>
      <c r="L8" s="235" t="s">
        <v>587</v>
      </c>
      <c r="M8" s="239" t="s">
        <v>571</v>
      </c>
      <c r="N8" s="223"/>
      <c r="O8" s="223"/>
      <c r="P8" s="223"/>
      <c r="Q8" s="223"/>
      <c r="R8" s="223"/>
      <c r="S8" s="223"/>
      <c r="T8" s="223"/>
      <c r="U8" s="223"/>
      <c r="V8" s="223"/>
      <c r="W8" s="223"/>
      <c r="X8" s="223"/>
      <c r="Y8" s="223"/>
      <c r="Z8" s="223"/>
    </row>
    <row r="9" spans="1:26" ht="12" customHeight="1" x14ac:dyDescent="0.25">
      <c r="A9" s="226" t="s">
        <v>564</v>
      </c>
      <c r="B9" s="235" t="s">
        <v>592</v>
      </c>
      <c r="C9" s="235" t="s">
        <v>593</v>
      </c>
      <c r="D9" s="235" t="s">
        <v>579</v>
      </c>
      <c r="E9" s="235" t="s">
        <v>594</v>
      </c>
      <c r="F9" s="238">
        <v>0.26300000000000001</v>
      </c>
      <c r="G9" s="238">
        <v>0.3</v>
      </c>
      <c r="H9" s="238"/>
      <c r="I9" s="238">
        <v>0.5</v>
      </c>
      <c r="J9" s="238"/>
      <c r="K9" s="235" t="s">
        <v>595</v>
      </c>
      <c r="L9" s="235" t="s">
        <v>596</v>
      </c>
      <c r="M9" s="239" t="s">
        <v>571</v>
      </c>
      <c r="N9" s="223"/>
      <c r="O9" s="223"/>
      <c r="P9" s="223"/>
      <c r="Q9" s="223"/>
      <c r="R9" s="223"/>
      <c r="S9" s="223"/>
      <c r="T9" s="223"/>
      <c r="U9" s="223"/>
      <c r="V9" s="223"/>
      <c r="W9" s="223"/>
      <c r="X9" s="223"/>
      <c r="Y9" s="223"/>
      <c r="Z9" s="223"/>
    </row>
    <row r="10" spans="1:26" ht="12" customHeight="1" x14ac:dyDescent="0.25">
      <c r="A10" s="226" t="s">
        <v>597</v>
      </c>
      <c r="B10" s="236" t="s">
        <v>598</v>
      </c>
      <c r="C10" s="237" t="s">
        <v>599</v>
      </c>
      <c r="D10" s="235" t="s">
        <v>164</v>
      </c>
      <c r="E10" s="236" t="s">
        <v>600</v>
      </c>
      <c r="F10" s="240">
        <v>0.89249999999999996</v>
      </c>
      <c r="G10" s="241">
        <v>0.9</v>
      </c>
      <c r="H10" s="242"/>
      <c r="I10" s="242">
        <v>0.83</v>
      </c>
      <c r="J10" s="242"/>
      <c r="K10" s="242" t="s">
        <v>601</v>
      </c>
      <c r="L10" s="236" t="s">
        <v>602</v>
      </c>
      <c r="M10" s="236" t="s">
        <v>603</v>
      </c>
      <c r="N10" s="223"/>
      <c r="O10" s="223"/>
      <c r="P10" s="223"/>
      <c r="Q10" s="223"/>
      <c r="R10" s="223"/>
      <c r="S10" s="223"/>
      <c r="T10" s="223"/>
      <c r="U10" s="223"/>
      <c r="V10" s="223"/>
      <c r="W10" s="223"/>
      <c r="X10" s="223"/>
      <c r="Y10" s="223"/>
      <c r="Z10" s="223"/>
    </row>
    <row r="11" spans="1:26" ht="12" customHeight="1" x14ac:dyDescent="0.25">
      <c r="A11" s="226" t="s">
        <v>597</v>
      </c>
      <c r="B11" s="236" t="s">
        <v>604</v>
      </c>
      <c r="C11" s="237" t="s">
        <v>605</v>
      </c>
      <c r="D11" s="235" t="s">
        <v>164</v>
      </c>
      <c r="E11" s="236" t="s">
        <v>606</v>
      </c>
      <c r="F11" s="240">
        <v>0.74619999999999997</v>
      </c>
      <c r="G11" s="242">
        <v>0.75</v>
      </c>
      <c r="H11" s="242"/>
      <c r="I11" s="242">
        <v>0.93</v>
      </c>
      <c r="J11" s="243"/>
      <c r="K11" s="244" t="s">
        <v>607</v>
      </c>
      <c r="L11" s="236" t="s">
        <v>602</v>
      </c>
      <c r="M11" s="236" t="s">
        <v>603</v>
      </c>
      <c r="N11" s="223"/>
      <c r="O11" s="223"/>
      <c r="P11" s="223"/>
      <c r="Q11" s="223"/>
      <c r="R11" s="223"/>
      <c r="S11" s="223"/>
      <c r="T11" s="223"/>
      <c r="U11" s="223"/>
      <c r="V11" s="223"/>
      <c r="W11" s="223"/>
      <c r="X11" s="223"/>
      <c r="Y11" s="223"/>
      <c r="Z11" s="223"/>
    </row>
    <row r="12" spans="1:26" ht="12" customHeight="1" x14ac:dyDescent="0.25">
      <c r="A12" s="226" t="s">
        <v>608</v>
      </c>
      <c r="B12" s="236" t="s">
        <v>609</v>
      </c>
      <c r="C12" s="236" t="s">
        <v>610</v>
      </c>
      <c r="D12" s="245" t="s">
        <v>611</v>
      </c>
      <c r="E12" s="236" t="s">
        <v>612</v>
      </c>
      <c r="F12" s="246">
        <v>165</v>
      </c>
      <c r="G12" s="246">
        <v>160</v>
      </c>
      <c r="H12" s="246"/>
      <c r="I12" s="246">
        <v>130</v>
      </c>
      <c r="J12" s="246"/>
      <c r="K12" s="242" t="s">
        <v>613</v>
      </c>
      <c r="L12" s="236" t="s">
        <v>614</v>
      </c>
      <c r="M12" s="236" t="s">
        <v>615</v>
      </c>
      <c r="N12" s="223"/>
      <c r="O12" s="223"/>
      <c r="P12" s="223"/>
      <c r="Q12" s="223"/>
      <c r="R12" s="223"/>
      <c r="S12" s="223"/>
      <c r="T12" s="223"/>
      <c r="U12" s="223"/>
      <c r="V12" s="223"/>
      <c r="W12" s="223"/>
      <c r="X12" s="223"/>
      <c r="Y12" s="223"/>
      <c r="Z12" s="223"/>
    </row>
    <row r="13" spans="1:26" ht="12" customHeight="1" x14ac:dyDescent="0.25">
      <c r="A13" s="226" t="s">
        <v>608</v>
      </c>
      <c r="B13" s="235" t="s">
        <v>616</v>
      </c>
      <c r="C13" s="236" t="s">
        <v>617</v>
      </c>
      <c r="D13" s="245" t="s">
        <v>164</v>
      </c>
      <c r="E13" s="236" t="s">
        <v>618</v>
      </c>
      <c r="F13" s="240">
        <v>0.27750000000000002</v>
      </c>
      <c r="G13" s="240">
        <v>0.2</v>
      </c>
      <c r="H13" s="242"/>
      <c r="I13" s="242">
        <v>0.5</v>
      </c>
      <c r="J13" s="247"/>
      <c r="K13" s="248" t="s">
        <v>619</v>
      </c>
      <c r="L13" s="249" t="s">
        <v>614</v>
      </c>
      <c r="M13" s="249" t="s">
        <v>615</v>
      </c>
      <c r="N13" s="223"/>
      <c r="O13" s="223"/>
      <c r="P13" s="223"/>
      <c r="Q13" s="223"/>
      <c r="R13" s="223"/>
      <c r="S13" s="223"/>
      <c r="T13" s="223"/>
      <c r="U13" s="223"/>
      <c r="V13" s="223"/>
      <c r="W13" s="223"/>
      <c r="X13" s="223"/>
      <c r="Y13" s="223"/>
      <c r="Z13" s="223"/>
    </row>
    <row r="14" spans="1:26" ht="12" customHeight="1" x14ac:dyDescent="0.25">
      <c r="A14" s="226" t="s">
        <v>608</v>
      </c>
      <c r="B14" s="236" t="s">
        <v>620</v>
      </c>
      <c r="C14" s="249" t="s">
        <v>621</v>
      </c>
      <c r="D14" s="249" t="s">
        <v>622</v>
      </c>
      <c r="E14" s="249" t="s">
        <v>623</v>
      </c>
      <c r="F14" s="249">
        <v>2</v>
      </c>
      <c r="G14" s="249">
        <v>4</v>
      </c>
      <c r="H14" s="249"/>
      <c r="I14" s="249">
        <v>4</v>
      </c>
      <c r="J14" s="250"/>
      <c r="K14" s="237" t="s">
        <v>624</v>
      </c>
      <c r="L14" s="236" t="s">
        <v>625</v>
      </c>
      <c r="M14" s="236" t="s">
        <v>615</v>
      </c>
      <c r="N14" s="223"/>
      <c r="O14" s="223"/>
      <c r="P14" s="223"/>
      <c r="Q14" s="223"/>
      <c r="R14" s="223"/>
      <c r="S14" s="223"/>
      <c r="T14" s="223"/>
      <c r="U14" s="223"/>
      <c r="V14" s="223"/>
      <c r="W14" s="223"/>
      <c r="X14" s="223"/>
      <c r="Y14" s="223"/>
      <c r="Z14" s="223"/>
    </row>
    <row r="15" spans="1:26" ht="12" customHeight="1" x14ac:dyDescent="0.25">
      <c r="A15" s="226" t="s">
        <v>608</v>
      </c>
      <c r="B15" s="236" t="s">
        <v>626</v>
      </c>
      <c r="C15" s="237" t="s">
        <v>627</v>
      </c>
      <c r="D15" s="235" t="s">
        <v>164</v>
      </c>
      <c r="E15" s="236" t="s">
        <v>628</v>
      </c>
      <c r="F15" s="240">
        <v>0.23899999999999999</v>
      </c>
      <c r="G15" s="242">
        <v>0.3</v>
      </c>
      <c r="H15" s="242"/>
      <c r="I15" s="242">
        <v>0.3</v>
      </c>
      <c r="J15" s="242"/>
      <c r="K15" s="242" t="s">
        <v>629</v>
      </c>
      <c r="L15" s="249"/>
      <c r="M15" s="236" t="s">
        <v>615</v>
      </c>
      <c r="N15" s="223"/>
      <c r="O15" s="223"/>
      <c r="P15" s="223"/>
      <c r="Q15" s="223"/>
      <c r="R15" s="223"/>
      <c r="S15" s="223"/>
      <c r="T15" s="223"/>
      <c r="U15" s="223"/>
      <c r="V15" s="223"/>
      <c r="W15" s="223"/>
      <c r="X15" s="223"/>
      <c r="Y15" s="223"/>
      <c r="Z15" s="223"/>
    </row>
    <row r="16" spans="1:26" ht="12" customHeight="1" x14ac:dyDescent="0.25">
      <c r="A16" s="226" t="s">
        <v>630</v>
      </c>
      <c r="B16" s="235" t="s">
        <v>631</v>
      </c>
      <c r="C16" s="251" t="s">
        <v>632</v>
      </c>
      <c r="D16" s="235" t="s">
        <v>164</v>
      </c>
      <c r="E16" s="235" t="s">
        <v>633</v>
      </c>
      <c r="F16" s="252">
        <v>0.96</v>
      </c>
      <c r="G16" s="252">
        <v>0.9</v>
      </c>
      <c r="H16" s="252"/>
      <c r="I16" s="252">
        <v>1</v>
      </c>
      <c r="J16" s="252"/>
      <c r="K16" s="252" t="s">
        <v>634</v>
      </c>
      <c r="L16" s="235" t="s">
        <v>635</v>
      </c>
      <c r="M16" s="235" t="s">
        <v>636</v>
      </c>
      <c r="N16" s="223"/>
      <c r="O16" s="223"/>
      <c r="P16" s="223"/>
      <c r="Q16" s="223"/>
      <c r="R16" s="223"/>
      <c r="S16" s="223"/>
      <c r="T16" s="223"/>
      <c r="U16" s="223"/>
      <c r="V16" s="223"/>
      <c r="W16" s="223"/>
      <c r="X16" s="223"/>
      <c r="Y16" s="223"/>
      <c r="Z16" s="223"/>
    </row>
    <row r="17" spans="1:26" ht="12" customHeight="1" x14ac:dyDescent="0.25">
      <c r="A17" s="226" t="s">
        <v>637</v>
      </c>
      <c r="B17" s="236" t="s">
        <v>638</v>
      </c>
      <c r="C17" s="237" t="s">
        <v>639</v>
      </c>
      <c r="D17" s="235" t="s">
        <v>164</v>
      </c>
      <c r="E17" s="236" t="s">
        <v>640</v>
      </c>
      <c r="F17" s="240">
        <v>1</v>
      </c>
      <c r="G17" s="240">
        <v>1</v>
      </c>
      <c r="H17" s="242"/>
      <c r="I17" s="242">
        <v>1</v>
      </c>
      <c r="J17" s="242"/>
      <c r="K17" s="242" t="s">
        <v>641</v>
      </c>
      <c r="L17" s="236" t="s">
        <v>642</v>
      </c>
      <c r="M17" s="236" t="s">
        <v>643</v>
      </c>
      <c r="N17" s="223"/>
      <c r="O17" s="223"/>
      <c r="P17" s="223"/>
      <c r="Q17" s="223"/>
      <c r="R17" s="223"/>
      <c r="S17" s="223"/>
      <c r="T17" s="223"/>
      <c r="U17" s="223"/>
      <c r="V17" s="223"/>
      <c r="W17" s="223"/>
      <c r="X17" s="223"/>
      <c r="Y17" s="223"/>
      <c r="Z17" s="223"/>
    </row>
    <row r="18" spans="1:26" ht="12" customHeight="1" x14ac:dyDescent="0.25">
      <c r="A18" s="226" t="s">
        <v>644</v>
      </c>
      <c r="B18" s="235" t="s">
        <v>645</v>
      </c>
      <c r="C18" s="235" t="s">
        <v>646</v>
      </c>
      <c r="D18" s="253" t="s">
        <v>611</v>
      </c>
      <c r="E18" s="235" t="s">
        <v>647</v>
      </c>
      <c r="F18" s="235">
        <v>19</v>
      </c>
      <c r="G18" s="235">
        <v>24</v>
      </c>
      <c r="H18" s="253"/>
      <c r="I18" s="253">
        <v>24</v>
      </c>
      <c r="J18" s="253"/>
      <c r="K18" s="235" t="s">
        <v>648</v>
      </c>
      <c r="L18" s="525" t="s">
        <v>649</v>
      </c>
      <c r="M18" s="235" t="s">
        <v>650</v>
      </c>
      <c r="N18" s="223"/>
      <c r="O18" s="223"/>
      <c r="P18" s="223"/>
      <c r="Q18" s="223"/>
      <c r="R18" s="223"/>
      <c r="S18" s="223"/>
      <c r="T18" s="223"/>
      <c r="U18" s="223"/>
      <c r="V18" s="223"/>
      <c r="W18" s="223"/>
      <c r="X18" s="223"/>
      <c r="Y18" s="223"/>
      <c r="Z18" s="223"/>
    </row>
    <row r="19" spans="1:26" ht="12" customHeight="1" x14ac:dyDescent="0.25">
      <c r="A19" s="226" t="s">
        <v>644</v>
      </c>
      <c r="B19" s="235" t="s">
        <v>651</v>
      </c>
      <c r="C19" s="235" t="s">
        <v>652</v>
      </c>
      <c r="D19" s="253" t="s">
        <v>164</v>
      </c>
      <c r="E19" s="235" t="s">
        <v>653</v>
      </c>
      <c r="F19" s="252">
        <v>1</v>
      </c>
      <c r="G19" s="252">
        <v>1</v>
      </c>
      <c r="H19" s="254"/>
      <c r="I19" s="254">
        <v>1</v>
      </c>
      <c r="J19" s="254"/>
      <c r="K19" s="235" t="s">
        <v>654</v>
      </c>
      <c r="L19" s="436"/>
      <c r="M19" s="235" t="s">
        <v>650</v>
      </c>
      <c r="N19" s="223"/>
      <c r="O19" s="223"/>
      <c r="P19" s="223"/>
      <c r="Q19" s="223"/>
      <c r="R19" s="223"/>
      <c r="S19" s="223"/>
      <c r="T19" s="223"/>
      <c r="U19" s="223"/>
      <c r="V19" s="223"/>
      <c r="W19" s="223"/>
      <c r="X19" s="223"/>
      <c r="Y19" s="223"/>
      <c r="Z19" s="223"/>
    </row>
    <row r="20" spans="1:26" ht="12" customHeight="1" x14ac:dyDescent="0.25">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1:26" ht="12" customHeight="1" x14ac:dyDescent="0.2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2" customHeight="1" x14ac:dyDescent="0.2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row>
    <row r="23" spans="1:26" ht="12" customHeight="1" x14ac:dyDescent="0.2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row>
    <row r="24" spans="1:26" ht="12" customHeight="1" x14ac:dyDescent="0.25">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row>
    <row r="25" spans="1:26" ht="12" customHeight="1" x14ac:dyDescent="0.25">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row>
    <row r="26" spans="1:26" ht="12" customHeight="1" x14ac:dyDescent="0.25">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row>
    <row r="27" spans="1:26" ht="12" customHeight="1" x14ac:dyDescent="0.25">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row>
    <row r="28" spans="1:26" ht="12" customHeight="1" x14ac:dyDescent="0.25">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row>
    <row r="29" spans="1:26" ht="12" customHeight="1" x14ac:dyDescent="0.25">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row>
    <row r="30" spans="1:26" ht="12" customHeight="1" x14ac:dyDescent="0.25">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row>
    <row r="31" spans="1:26" ht="12" customHeight="1" x14ac:dyDescent="0.25">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row>
    <row r="32" spans="1:26" ht="12" customHeight="1" x14ac:dyDescent="0.25">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row>
    <row r="33" spans="1:26" ht="12" customHeight="1" x14ac:dyDescent="0.25">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26" ht="12" customHeight="1" x14ac:dyDescent="0.25">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row>
    <row r="35" spans="1:26" ht="12" customHeight="1" x14ac:dyDescent="0.25">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row>
    <row r="36" spans="1:26" ht="12" customHeight="1" x14ac:dyDescent="0.25">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row>
    <row r="37" spans="1:26" ht="12" customHeight="1" x14ac:dyDescent="0.25">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row>
    <row r="38" spans="1:26" ht="12" customHeight="1" x14ac:dyDescent="0.25">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row>
    <row r="39" spans="1:26" ht="12" customHeight="1" x14ac:dyDescent="0.25">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row>
    <row r="40" spans="1:26" ht="12" customHeight="1" x14ac:dyDescent="0.25">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row>
    <row r="41" spans="1:26" ht="12" customHeight="1" x14ac:dyDescent="0.2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row>
    <row r="42" spans="1:26" ht="12" customHeight="1" x14ac:dyDescent="0.25">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6" ht="12" customHeight="1" x14ac:dyDescent="0.25">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6" ht="12" customHeight="1" x14ac:dyDescent="0.25">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6" ht="12" customHeight="1" x14ac:dyDescent="0.25">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row>
    <row r="46" spans="1:26" ht="12" customHeight="1" x14ac:dyDescent="0.25">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row>
    <row r="47" spans="1:26" ht="12" customHeight="1" x14ac:dyDescent="0.2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row>
    <row r="48" spans="1:26" ht="12"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row>
    <row r="49" spans="1:26" ht="12" customHeight="1" x14ac:dyDescent="0.25">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26" ht="12" customHeight="1" x14ac:dyDescent="0.25">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6" ht="12" customHeight="1" x14ac:dyDescent="0.25">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row>
    <row r="52" spans="1:26" ht="12" customHeight="1" x14ac:dyDescent="0.25">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12" customHeight="1" x14ac:dyDescent="0.25">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12" customHeight="1" x14ac:dyDescent="0.25">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6" ht="12" customHeight="1" x14ac:dyDescent="0.2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26" ht="12" customHeight="1" x14ac:dyDescent="0.2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row>
    <row r="57" spans="1:26" ht="12" customHeight="1" x14ac:dyDescent="0.25">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row>
    <row r="58" spans="1:26" ht="12" customHeight="1" x14ac:dyDescent="0.25">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row r="59" spans="1:26" ht="12" customHeight="1" x14ac:dyDescent="0.25">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row>
    <row r="60" spans="1:26" ht="12" customHeight="1" x14ac:dyDescent="0.25">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row>
    <row r="61" spans="1:26" ht="12" customHeight="1" x14ac:dyDescent="0.25">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row>
    <row r="62" spans="1:26" ht="12" customHeight="1" x14ac:dyDescent="0.25">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row>
    <row r="63" spans="1:26" ht="12" customHeight="1" x14ac:dyDescent="0.25">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row>
    <row r="64" spans="1:26" ht="12" customHeight="1" x14ac:dyDescent="0.2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row>
    <row r="65" spans="1:26" ht="12" customHeight="1" x14ac:dyDescent="0.25">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row>
    <row r="66" spans="1:26" ht="12" customHeight="1" x14ac:dyDescent="0.25">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1:26" ht="12" customHeight="1" x14ac:dyDescent="0.25">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1:26" ht="12" customHeight="1" x14ac:dyDescent="0.2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row>
    <row r="69" spans="1:26" ht="12" customHeight="1" x14ac:dyDescent="0.25">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row>
    <row r="70" spans="1:26" ht="12" customHeight="1" x14ac:dyDescent="0.25">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row>
    <row r="71" spans="1:26" ht="12" customHeight="1" x14ac:dyDescent="0.25">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row>
    <row r="72" spans="1:26" ht="12" customHeight="1" x14ac:dyDescent="0.25">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row>
    <row r="73" spans="1:26" ht="12" customHeight="1" x14ac:dyDescent="0.25">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row>
    <row r="74" spans="1:26" ht="12" customHeight="1" x14ac:dyDescent="0.25">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row>
    <row r="75" spans="1:26" ht="12" customHeight="1" x14ac:dyDescent="0.25">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row>
    <row r="76" spans="1:26" ht="12" customHeight="1" x14ac:dyDescent="0.25">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row>
    <row r="77" spans="1:26" ht="12" customHeight="1" x14ac:dyDescent="0.25">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row>
    <row r="78" spans="1:26" ht="12" customHeight="1" x14ac:dyDescent="0.25">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row>
    <row r="79" spans="1:26" ht="12"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row>
    <row r="80" spans="1:26" ht="12" customHeight="1" x14ac:dyDescent="0.25">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row>
    <row r="81" spans="1:26" ht="12" customHeight="1" x14ac:dyDescent="0.25">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row>
    <row r="82" spans="1:26" ht="12" customHeight="1" x14ac:dyDescent="0.2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row>
    <row r="83" spans="1:26" ht="12" customHeight="1" x14ac:dyDescent="0.25">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row>
    <row r="84" spans="1:26" ht="12" customHeight="1" x14ac:dyDescent="0.25">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row>
    <row r="85" spans="1:26" ht="12" customHeight="1" x14ac:dyDescent="0.25">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row>
    <row r="86" spans="1:26" ht="12" customHeight="1" x14ac:dyDescent="0.25">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row>
    <row r="87" spans="1:26" ht="12" customHeight="1" x14ac:dyDescent="0.25">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row>
    <row r="88" spans="1:26" ht="12" customHeight="1" x14ac:dyDescent="0.25">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row>
    <row r="89" spans="1:26" ht="12" customHeight="1" x14ac:dyDescent="0.25">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row>
    <row r="90" spans="1:26" ht="12" customHeight="1" x14ac:dyDescent="0.25">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row>
    <row r="91" spans="1:26" ht="12" customHeight="1" x14ac:dyDescent="0.25">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row>
    <row r="92" spans="1:26" ht="12" customHeight="1" x14ac:dyDescent="0.25">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row>
    <row r="93" spans="1:26" ht="12" customHeight="1" x14ac:dyDescent="0.25">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row>
    <row r="94" spans="1:26" ht="12" customHeight="1" x14ac:dyDescent="0.25">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row>
    <row r="95" spans="1:26" ht="12" customHeight="1" x14ac:dyDescent="0.25">
      <c r="A95" s="223"/>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row>
    <row r="96" spans="1:26" ht="12" customHeight="1" x14ac:dyDescent="0.25">
      <c r="A96" s="223"/>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row>
    <row r="97" spans="1:26" ht="12" customHeight="1" x14ac:dyDescent="0.25">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row>
    <row r="98" spans="1:26" ht="12" customHeight="1" x14ac:dyDescent="0.25">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row>
    <row r="99" spans="1:26" ht="12" customHeight="1" x14ac:dyDescent="0.2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row>
    <row r="100" spans="1:26" ht="12" customHeight="1" x14ac:dyDescent="0.25">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row>
    <row r="101" spans="1:26" ht="12" customHeight="1" x14ac:dyDescent="0.25">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row>
    <row r="102" spans="1:26" ht="12" customHeight="1" x14ac:dyDescent="0.25">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row>
    <row r="103" spans="1:26" ht="12" customHeight="1" x14ac:dyDescent="0.25">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row>
    <row r="104" spans="1:26" ht="12" customHeight="1" x14ac:dyDescent="0.25">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row>
    <row r="105" spans="1:26" ht="12" customHeight="1" x14ac:dyDescent="0.2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row>
    <row r="106" spans="1:26" ht="12" customHeight="1" x14ac:dyDescent="0.2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row>
    <row r="107" spans="1:26" ht="12" customHeight="1" x14ac:dyDescent="0.25">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row>
    <row r="108" spans="1:26" ht="12" customHeight="1" x14ac:dyDescent="0.25">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row>
    <row r="109" spans="1:26" ht="12" customHeight="1" x14ac:dyDescent="0.25">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row>
    <row r="110" spans="1:26" ht="12" customHeight="1" x14ac:dyDescent="0.25">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row>
    <row r="111" spans="1:26" ht="12" customHeight="1" x14ac:dyDescent="0.25">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row>
    <row r="112" spans="1:26" ht="12" customHeight="1" x14ac:dyDescent="0.25">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row>
    <row r="113" spans="1:26" ht="12" customHeight="1" x14ac:dyDescent="0.25">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row>
    <row r="114" spans="1:26" ht="12" customHeight="1" x14ac:dyDescent="0.25">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row>
    <row r="115" spans="1:26" ht="12" customHeight="1" x14ac:dyDescent="0.25">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row>
    <row r="116" spans="1:26" ht="12" customHeight="1" x14ac:dyDescent="0.25">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row>
    <row r="117" spans="1:26" ht="12" customHeight="1" x14ac:dyDescent="0.25">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row>
    <row r="118" spans="1:26" ht="12" customHeight="1" x14ac:dyDescent="0.25">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row>
    <row r="119" spans="1:26" ht="12" customHeight="1" x14ac:dyDescent="0.25">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row>
    <row r="120" spans="1:26" ht="12" customHeight="1" x14ac:dyDescent="0.25">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row>
    <row r="121" spans="1:26" ht="12" customHeight="1" x14ac:dyDescent="0.25">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row>
    <row r="122" spans="1:26" ht="12" customHeight="1" x14ac:dyDescent="0.25">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row>
    <row r="123" spans="1:26" ht="12" customHeight="1" x14ac:dyDescent="0.25">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row>
    <row r="124" spans="1:26" ht="12" customHeight="1" x14ac:dyDescent="0.25">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row>
    <row r="125" spans="1:26" ht="12" customHeight="1" x14ac:dyDescent="0.25">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row>
    <row r="126" spans="1:26" ht="12" customHeight="1" x14ac:dyDescent="0.25">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row>
    <row r="127" spans="1:26" ht="12" customHeight="1" x14ac:dyDescent="0.25">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row>
    <row r="128" spans="1:26" ht="12" customHeight="1" x14ac:dyDescent="0.25">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row>
    <row r="129" spans="1:26" ht="12" customHeight="1" x14ac:dyDescent="0.25">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row>
    <row r="130" spans="1:26" ht="12" customHeight="1" x14ac:dyDescent="0.25">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row>
    <row r="131" spans="1:26" ht="12" customHeight="1" x14ac:dyDescent="0.25">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row>
    <row r="132" spans="1:26" ht="12" customHeight="1" x14ac:dyDescent="0.25">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row>
    <row r="133" spans="1:26" ht="12" customHeight="1" x14ac:dyDescent="0.25">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row>
    <row r="134" spans="1:26" ht="12" customHeight="1" x14ac:dyDescent="0.25">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row>
    <row r="135" spans="1:26" ht="12" customHeight="1" x14ac:dyDescent="0.2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row>
    <row r="136" spans="1:26" ht="12" customHeight="1" x14ac:dyDescent="0.25">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row>
    <row r="137" spans="1:26" ht="12" customHeight="1" x14ac:dyDescent="0.25">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row>
    <row r="138" spans="1:26" ht="12" customHeight="1" x14ac:dyDescent="0.25">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row>
    <row r="139" spans="1:26" ht="12" customHeight="1" x14ac:dyDescent="0.2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row>
    <row r="140" spans="1:26" ht="12" customHeight="1" x14ac:dyDescent="0.25">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row>
    <row r="141" spans="1:26" ht="12" customHeight="1" x14ac:dyDescent="0.25">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row>
    <row r="142" spans="1:26" ht="12" customHeight="1" x14ac:dyDescent="0.25">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row>
    <row r="143" spans="1:26" ht="12" customHeight="1" x14ac:dyDescent="0.25">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row>
    <row r="144" spans="1:26" ht="12" customHeight="1" x14ac:dyDescent="0.25">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row>
    <row r="145" spans="1:26" ht="12" customHeight="1" x14ac:dyDescent="0.25">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row>
    <row r="146" spans="1:26" ht="12" customHeight="1" x14ac:dyDescent="0.25">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row>
    <row r="147" spans="1:26" ht="12" customHeight="1" x14ac:dyDescent="0.25">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row>
    <row r="148" spans="1:26" ht="12" customHeight="1" x14ac:dyDescent="0.25">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row>
    <row r="149" spans="1:26" ht="12" customHeight="1" x14ac:dyDescent="0.25">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row>
    <row r="150" spans="1:26" ht="12" customHeight="1" x14ac:dyDescent="0.25">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row>
    <row r="151" spans="1:26" ht="12" customHeight="1" x14ac:dyDescent="0.25">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row>
    <row r="152" spans="1:26" ht="12" customHeight="1" x14ac:dyDescent="0.25">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row>
    <row r="153" spans="1:26" ht="12" customHeight="1" x14ac:dyDescent="0.25">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row>
    <row r="154" spans="1:26" ht="12" customHeight="1" x14ac:dyDescent="0.25">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row>
    <row r="155" spans="1:26" ht="12" customHeight="1" x14ac:dyDescent="0.25">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row>
    <row r="156" spans="1:26" ht="12" customHeight="1" x14ac:dyDescent="0.25">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row>
    <row r="157" spans="1:26" ht="12" customHeight="1" x14ac:dyDescent="0.25">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row>
    <row r="158" spans="1:26" ht="12" customHeight="1" x14ac:dyDescent="0.25">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row>
    <row r="159" spans="1:26" ht="12" customHeight="1" x14ac:dyDescent="0.25">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row>
    <row r="160" spans="1:26" ht="12" customHeight="1" x14ac:dyDescent="0.25">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row>
    <row r="161" spans="1:26" ht="12" customHeight="1" x14ac:dyDescent="0.25">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row>
    <row r="162" spans="1:26" ht="12" customHeight="1" x14ac:dyDescent="0.25">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row>
    <row r="163" spans="1:26" ht="12" customHeight="1" x14ac:dyDescent="0.25">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row>
    <row r="164" spans="1:26" ht="12" customHeight="1" x14ac:dyDescent="0.25">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row>
    <row r="165" spans="1:26" ht="12" customHeight="1" x14ac:dyDescent="0.25">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row>
    <row r="166" spans="1:26" ht="12" customHeight="1" x14ac:dyDescent="0.25">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row>
    <row r="167" spans="1:26" ht="12" customHeight="1" x14ac:dyDescent="0.25">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row>
    <row r="168" spans="1:26" ht="12" customHeight="1" x14ac:dyDescent="0.25">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row>
    <row r="169" spans="1:26" ht="12" customHeight="1" x14ac:dyDescent="0.25">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row>
    <row r="170" spans="1:26" ht="12" customHeight="1" x14ac:dyDescent="0.25">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row>
    <row r="171" spans="1:26" ht="12" customHeight="1" x14ac:dyDescent="0.25">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row>
    <row r="172" spans="1:26" ht="12" customHeight="1" x14ac:dyDescent="0.25">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row>
    <row r="173" spans="1:26" ht="12" customHeight="1" x14ac:dyDescent="0.25">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row>
    <row r="174" spans="1:26" ht="12" customHeight="1" x14ac:dyDescent="0.25">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row>
    <row r="175" spans="1:26" ht="12" customHeight="1" x14ac:dyDescent="0.25">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row>
    <row r="176" spans="1:26" ht="12" customHeight="1" x14ac:dyDescent="0.2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row>
    <row r="177" spans="1:26" ht="12" customHeight="1" x14ac:dyDescent="0.25">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row>
    <row r="178" spans="1:26" ht="12" customHeight="1" x14ac:dyDescent="0.25">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row>
    <row r="179" spans="1:26" ht="12" customHeight="1" x14ac:dyDescent="0.25">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row>
    <row r="180" spans="1:26" ht="12" customHeight="1" x14ac:dyDescent="0.25">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row>
    <row r="181" spans="1:26" ht="12" customHeight="1" x14ac:dyDescent="0.25">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row>
    <row r="182" spans="1:26" ht="12" customHeight="1" x14ac:dyDescent="0.25">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row>
    <row r="183" spans="1:26" ht="12" customHeight="1" x14ac:dyDescent="0.25">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row>
    <row r="184" spans="1:26" ht="12" customHeight="1" x14ac:dyDescent="0.25">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row>
    <row r="185" spans="1:26" ht="12" customHeight="1" x14ac:dyDescent="0.25">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row>
    <row r="186" spans="1:26" ht="12" customHeight="1" x14ac:dyDescent="0.25">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row>
    <row r="187" spans="1:26" ht="12" customHeight="1" x14ac:dyDescent="0.25">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row>
    <row r="188" spans="1:26" ht="12" customHeight="1" x14ac:dyDescent="0.25">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row>
    <row r="189" spans="1:26" ht="12" customHeight="1" x14ac:dyDescent="0.25">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row>
    <row r="190" spans="1:26" ht="12" customHeight="1" x14ac:dyDescent="0.2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row>
    <row r="191" spans="1:26" ht="12" customHeight="1" x14ac:dyDescent="0.25">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row>
    <row r="192" spans="1:26" ht="12" customHeight="1" x14ac:dyDescent="0.25">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row>
    <row r="193" spans="1:26" ht="12" customHeight="1" x14ac:dyDescent="0.25">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row>
    <row r="194" spans="1:26" ht="12" customHeight="1" x14ac:dyDescent="0.25">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row>
    <row r="195" spans="1:26" ht="12" customHeight="1" x14ac:dyDescent="0.25">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row>
    <row r="196" spans="1:26" ht="12" customHeight="1" x14ac:dyDescent="0.25">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row>
    <row r="197" spans="1:26" ht="12" customHeight="1" x14ac:dyDescent="0.25">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row>
    <row r="198" spans="1:26" ht="12" customHeight="1" x14ac:dyDescent="0.25">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row>
    <row r="199" spans="1:26" ht="12" customHeight="1" x14ac:dyDescent="0.25">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row>
    <row r="200" spans="1:26" ht="12" customHeight="1" x14ac:dyDescent="0.25">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row>
    <row r="201" spans="1:26" ht="12" customHeight="1" x14ac:dyDescent="0.25">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row>
    <row r="202" spans="1:26" ht="12" customHeight="1" x14ac:dyDescent="0.25">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row>
    <row r="203" spans="1:26" ht="12" customHeight="1" x14ac:dyDescent="0.25">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row>
    <row r="204" spans="1:26" ht="12" customHeight="1" x14ac:dyDescent="0.25">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row>
    <row r="205" spans="1:26" ht="12" customHeight="1" x14ac:dyDescent="0.25">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row>
    <row r="206" spans="1:26" ht="12" customHeight="1" x14ac:dyDescent="0.25">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row>
    <row r="207" spans="1:26" ht="12" customHeight="1" x14ac:dyDescent="0.25">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row>
    <row r="208" spans="1:26" ht="12" customHeight="1" x14ac:dyDescent="0.25">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row>
    <row r="209" spans="1:26" ht="12" customHeight="1" x14ac:dyDescent="0.25">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row>
    <row r="210" spans="1:26" ht="12" customHeight="1" x14ac:dyDescent="0.25">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row>
    <row r="211" spans="1:26" ht="12" customHeight="1" x14ac:dyDescent="0.25">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row>
    <row r="212" spans="1:26" ht="12" customHeight="1" x14ac:dyDescent="0.25">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row>
    <row r="213" spans="1:26" ht="12" customHeight="1" x14ac:dyDescent="0.25">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row>
    <row r="214" spans="1:26" ht="12" customHeight="1" x14ac:dyDescent="0.25">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row>
    <row r="215" spans="1:26" ht="12" customHeight="1" x14ac:dyDescent="0.25">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row>
    <row r="216" spans="1:26" ht="12" customHeight="1" x14ac:dyDescent="0.25">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row>
    <row r="217" spans="1:26" ht="12" customHeight="1" x14ac:dyDescent="0.25">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row>
    <row r="218" spans="1:26" ht="12" customHeight="1" x14ac:dyDescent="0.25">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row>
    <row r="219" spans="1:26" ht="12" customHeight="1" x14ac:dyDescent="0.25">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row>
    <row r="220" spans="1:26" ht="12" customHeight="1" x14ac:dyDescent="0.25">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row>
    <row r="221" spans="1:26" ht="12" customHeight="1" x14ac:dyDescent="0.25">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row>
    <row r="222" spans="1:26" ht="12" customHeight="1" x14ac:dyDescent="0.25">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row>
    <row r="223" spans="1:26" ht="12" customHeight="1" x14ac:dyDescent="0.25">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row>
    <row r="224" spans="1:26" ht="12" customHeight="1" x14ac:dyDescent="0.25">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row>
    <row r="225" spans="1:26" ht="12" customHeight="1" x14ac:dyDescent="0.25">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row>
    <row r="226" spans="1:26" ht="12" customHeight="1" x14ac:dyDescent="0.2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row>
    <row r="227" spans="1:26" ht="12" customHeight="1" x14ac:dyDescent="0.2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row>
    <row r="228" spans="1:26" ht="12" customHeight="1" x14ac:dyDescent="0.2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row>
    <row r="229" spans="1:26" ht="12" customHeight="1" x14ac:dyDescent="0.2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row>
    <row r="230" spans="1:26" ht="12" customHeight="1" x14ac:dyDescent="0.2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row>
    <row r="231" spans="1:26" ht="12" customHeight="1" x14ac:dyDescent="0.2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row>
    <row r="232" spans="1:26" ht="12" customHeight="1" x14ac:dyDescent="0.2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row>
    <row r="233" spans="1:26" ht="12" customHeight="1" x14ac:dyDescent="0.2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row>
    <row r="234" spans="1:26" ht="12" customHeight="1" x14ac:dyDescent="0.2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row>
    <row r="235" spans="1:26" ht="12" customHeight="1" x14ac:dyDescent="0.2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row>
    <row r="236" spans="1:26" ht="12" customHeight="1" x14ac:dyDescent="0.2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row>
    <row r="237" spans="1:26" ht="12" customHeight="1" x14ac:dyDescent="0.2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row>
    <row r="238" spans="1:26" ht="12" customHeight="1" x14ac:dyDescent="0.2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row>
    <row r="239" spans="1:26" ht="12" customHeight="1" x14ac:dyDescent="0.2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row>
    <row r="240" spans="1:26" ht="12" customHeight="1" x14ac:dyDescent="0.25">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row>
    <row r="241" spans="1:26" ht="12" customHeight="1" x14ac:dyDescent="0.25">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row>
    <row r="242" spans="1:26" ht="12" customHeight="1" x14ac:dyDescent="0.25">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row>
    <row r="243" spans="1:26" ht="12" customHeight="1" x14ac:dyDescent="0.25">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row>
    <row r="244" spans="1:26" ht="12" customHeight="1" x14ac:dyDescent="0.25">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row>
    <row r="245" spans="1:26" ht="12" customHeight="1" x14ac:dyDescent="0.25">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row>
    <row r="246" spans="1:26" ht="12" customHeight="1" x14ac:dyDescent="0.25">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row>
    <row r="247" spans="1:26" ht="12" customHeight="1" x14ac:dyDescent="0.25">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row>
    <row r="248" spans="1:26" ht="12" customHeight="1" x14ac:dyDescent="0.25">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row>
    <row r="249" spans="1:26" ht="12" customHeight="1" x14ac:dyDescent="0.25">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row>
    <row r="250" spans="1:26" ht="12" customHeight="1" x14ac:dyDescent="0.25">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row>
    <row r="251" spans="1:26" ht="12" customHeight="1" x14ac:dyDescent="0.25">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row>
    <row r="252" spans="1:26" ht="12" customHeight="1" x14ac:dyDescent="0.25">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row>
    <row r="253" spans="1:26" ht="12" customHeight="1" x14ac:dyDescent="0.25">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row>
    <row r="254" spans="1:26" ht="12" customHeight="1" x14ac:dyDescent="0.25">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row>
    <row r="255" spans="1:26" ht="12" customHeight="1" x14ac:dyDescent="0.25">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row>
    <row r="256" spans="1:26" ht="12" customHeight="1" x14ac:dyDescent="0.25">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row>
    <row r="257" spans="1:26" ht="12" customHeight="1" x14ac:dyDescent="0.25">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row>
    <row r="258" spans="1:26" ht="12" customHeight="1" x14ac:dyDescent="0.25">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row>
    <row r="259" spans="1:26" ht="12" customHeight="1" x14ac:dyDescent="0.25">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row>
    <row r="260" spans="1:26" ht="12" customHeight="1" x14ac:dyDescent="0.25">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row>
    <row r="261" spans="1:26" ht="12" customHeight="1" x14ac:dyDescent="0.25">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row>
    <row r="262" spans="1:26" ht="12" customHeight="1" x14ac:dyDescent="0.25">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row>
    <row r="263" spans="1:26" ht="12" customHeight="1" x14ac:dyDescent="0.25">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row>
    <row r="264" spans="1:26" ht="12" customHeight="1" x14ac:dyDescent="0.25">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row>
    <row r="265" spans="1:26" ht="12" customHeight="1" x14ac:dyDescent="0.25">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row>
    <row r="266" spans="1:26" ht="12" customHeight="1" x14ac:dyDescent="0.25">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row>
    <row r="267" spans="1:26" ht="12" customHeight="1" x14ac:dyDescent="0.25">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row>
    <row r="268" spans="1:26" ht="12" customHeight="1" x14ac:dyDescent="0.25">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row>
    <row r="269" spans="1:26" ht="12" customHeight="1" x14ac:dyDescent="0.25">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row>
    <row r="270" spans="1:26" ht="12" customHeight="1" x14ac:dyDescent="0.25">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row>
    <row r="271" spans="1:26" ht="12" customHeight="1" x14ac:dyDescent="0.25">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row>
    <row r="272" spans="1:26" ht="12" customHeight="1" x14ac:dyDescent="0.25">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row>
    <row r="273" spans="1:26" ht="12" customHeight="1" x14ac:dyDescent="0.25">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row>
    <row r="274" spans="1:26" ht="12" customHeight="1" x14ac:dyDescent="0.25">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row>
    <row r="275" spans="1:26" ht="12" customHeight="1" x14ac:dyDescent="0.25">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row>
    <row r="276" spans="1:26" ht="12" customHeight="1" x14ac:dyDescent="0.25">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row>
    <row r="277" spans="1:26" ht="12" customHeight="1" x14ac:dyDescent="0.25">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row>
    <row r="278" spans="1:26" ht="12" customHeight="1" x14ac:dyDescent="0.25">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row>
    <row r="279" spans="1:26" ht="12" customHeight="1" x14ac:dyDescent="0.25">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row>
    <row r="280" spans="1:26" ht="12" customHeight="1" x14ac:dyDescent="0.25">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row>
    <row r="281" spans="1:26" ht="12" customHeight="1" x14ac:dyDescent="0.25">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row>
    <row r="282" spans="1:26" ht="12" customHeight="1" x14ac:dyDescent="0.25">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row>
    <row r="283" spans="1:26" ht="12" customHeight="1" x14ac:dyDescent="0.25">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row>
    <row r="284" spans="1:26" ht="12" customHeight="1" x14ac:dyDescent="0.25">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row>
    <row r="285" spans="1:26" ht="12" customHeight="1" x14ac:dyDescent="0.25">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row>
    <row r="286" spans="1:26" ht="12" customHeight="1" x14ac:dyDescent="0.25">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row>
    <row r="287" spans="1:26" ht="12" customHeight="1" x14ac:dyDescent="0.25">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row>
    <row r="288" spans="1:26" ht="12" customHeight="1" x14ac:dyDescent="0.25">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row>
    <row r="289" spans="1:26" ht="12" customHeight="1" x14ac:dyDescent="0.25">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row>
    <row r="290" spans="1:26" ht="12" customHeight="1" x14ac:dyDescent="0.25">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row>
    <row r="291" spans="1:26" ht="12" customHeight="1" x14ac:dyDescent="0.25">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row>
    <row r="292" spans="1:26" ht="12" customHeight="1" x14ac:dyDescent="0.25">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row>
    <row r="293" spans="1:26" ht="12" customHeight="1" x14ac:dyDescent="0.25">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row>
    <row r="294" spans="1:26" ht="12" customHeight="1" x14ac:dyDescent="0.25">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row>
    <row r="295" spans="1:26" ht="12" customHeight="1" x14ac:dyDescent="0.25">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row>
    <row r="296" spans="1:26" ht="12" customHeight="1" x14ac:dyDescent="0.25">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row>
    <row r="297" spans="1:26" ht="12" customHeight="1" x14ac:dyDescent="0.25">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row>
    <row r="298" spans="1:26" ht="12" customHeight="1" x14ac:dyDescent="0.25">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row>
    <row r="299" spans="1:26" ht="12" customHeight="1" x14ac:dyDescent="0.25">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row>
    <row r="300" spans="1:26" ht="12" customHeight="1" x14ac:dyDescent="0.25">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row>
    <row r="301" spans="1:26" ht="12" customHeight="1" x14ac:dyDescent="0.25">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row>
    <row r="302" spans="1:26" ht="12" customHeight="1" x14ac:dyDescent="0.25">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row>
    <row r="303" spans="1:26" ht="12" customHeight="1" x14ac:dyDescent="0.25">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row>
    <row r="304" spans="1:26" ht="12" customHeight="1" x14ac:dyDescent="0.25">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row>
    <row r="305" spans="1:26" ht="12" customHeight="1" x14ac:dyDescent="0.25">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row>
    <row r="306" spans="1:26" ht="12" customHeight="1" x14ac:dyDescent="0.25">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row>
    <row r="307" spans="1:26" ht="12" customHeight="1" x14ac:dyDescent="0.25">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row>
    <row r="308" spans="1:26" ht="12" customHeight="1" x14ac:dyDescent="0.25">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row>
    <row r="309" spans="1:26" ht="12" customHeight="1" x14ac:dyDescent="0.25">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row>
    <row r="310" spans="1:26" ht="12" customHeight="1" x14ac:dyDescent="0.25">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row>
    <row r="311" spans="1:26" ht="12" customHeight="1" x14ac:dyDescent="0.25">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row>
    <row r="312" spans="1:26" ht="12" customHeight="1" x14ac:dyDescent="0.25">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row>
    <row r="313" spans="1:26" ht="12" customHeight="1" x14ac:dyDescent="0.25">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row>
    <row r="314" spans="1:26" ht="12" customHeight="1" x14ac:dyDescent="0.25">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row>
    <row r="315" spans="1:26" ht="12" customHeight="1" x14ac:dyDescent="0.25">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row>
    <row r="316" spans="1:26" ht="12" customHeight="1" x14ac:dyDescent="0.25">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row>
    <row r="317" spans="1:26" ht="12" customHeight="1" x14ac:dyDescent="0.25">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row>
    <row r="318" spans="1:26" ht="12" customHeight="1" x14ac:dyDescent="0.25">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row>
    <row r="319" spans="1:26" ht="12" customHeight="1" x14ac:dyDescent="0.25">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row>
    <row r="320" spans="1:26" ht="12" customHeight="1" x14ac:dyDescent="0.25">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row>
    <row r="321" spans="1:26" ht="12" customHeight="1" x14ac:dyDescent="0.25">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row>
    <row r="322" spans="1:26" ht="12" customHeight="1" x14ac:dyDescent="0.25">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row>
    <row r="323" spans="1:26" ht="12" customHeight="1" x14ac:dyDescent="0.25">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row>
    <row r="324" spans="1:26" ht="12" customHeight="1" x14ac:dyDescent="0.25">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row>
    <row r="325" spans="1:26" ht="12" customHeight="1" x14ac:dyDescent="0.25">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row>
    <row r="326" spans="1:26" ht="12" customHeight="1" x14ac:dyDescent="0.25">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row>
    <row r="327" spans="1:26" ht="12" customHeight="1" x14ac:dyDescent="0.2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row>
    <row r="328" spans="1:26" ht="12" customHeight="1" x14ac:dyDescent="0.2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row>
    <row r="329" spans="1:26" ht="12" customHeight="1" x14ac:dyDescent="0.2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row>
    <row r="330" spans="1:26" ht="12" customHeight="1" x14ac:dyDescent="0.2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row>
    <row r="331" spans="1:26" ht="12" customHeight="1" x14ac:dyDescent="0.2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row>
    <row r="332" spans="1:26" ht="12" customHeight="1" x14ac:dyDescent="0.2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row>
    <row r="333" spans="1:26" ht="12" customHeight="1" x14ac:dyDescent="0.2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row>
    <row r="334" spans="1:26" ht="12" customHeight="1" x14ac:dyDescent="0.2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row>
    <row r="335" spans="1:26" ht="12" customHeight="1" x14ac:dyDescent="0.2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row>
    <row r="336" spans="1:26" ht="12" customHeight="1" x14ac:dyDescent="0.2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row>
    <row r="337" spans="1:26" ht="12" customHeight="1" x14ac:dyDescent="0.2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row>
    <row r="338" spans="1:26" ht="12" customHeight="1" x14ac:dyDescent="0.2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row>
    <row r="339" spans="1:26" ht="12" customHeight="1" x14ac:dyDescent="0.2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row>
    <row r="340" spans="1:26" ht="12" customHeight="1" x14ac:dyDescent="0.2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row>
    <row r="341" spans="1:26" ht="12" customHeight="1" x14ac:dyDescent="0.2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row>
    <row r="342" spans="1:26" ht="12" customHeight="1" x14ac:dyDescent="0.2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row>
    <row r="343" spans="1:26" ht="12" customHeight="1" x14ac:dyDescent="0.2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row>
    <row r="344" spans="1:26" ht="12" customHeight="1" x14ac:dyDescent="0.2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row>
    <row r="345" spans="1:26" ht="12" customHeight="1" x14ac:dyDescent="0.2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row>
    <row r="346" spans="1:26" ht="12" customHeight="1" x14ac:dyDescent="0.2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row>
    <row r="347" spans="1:26" ht="12" customHeight="1" x14ac:dyDescent="0.2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row>
    <row r="348" spans="1:26" ht="12" customHeight="1" x14ac:dyDescent="0.2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row>
    <row r="349" spans="1:26" ht="12" customHeight="1" x14ac:dyDescent="0.2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row>
    <row r="350" spans="1:26" ht="12" customHeight="1" x14ac:dyDescent="0.2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row>
    <row r="351" spans="1:26" ht="12" customHeight="1" x14ac:dyDescent="0.2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row>
    <row r="352" spans="1:26" ht="12" customHeight="1" x14ac:dyDescent="0.2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row>
    <row r="353" spans="1:26" ht="12" customHeight="1" x14ac:dyDescent="0.2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row>
    <row r="354" spans="1:26" ht="12" customHeight="1" x14ac:dyDescent="0.2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row>
    <row r="355" spans="1:26" ht="12" customHeight="1" x14ac:dyDescent="0.2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row>
    <row r="356" spans="1:26" ht="12" customHeight="1" x14ac:dyDescent="0.2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row>
    <row r="357" spans="1:26" ht="12" customHeight="1" x14ac:dyDescent="0.2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row>
    <row r="358" spans="1:26" ht="12" customHeight="1" x14ac:dyDescent="0.2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row>
    <row r="359" spans="1:26" ht="12" customHeight="1" x14ac:dyDescent="0.2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row>
    <row r="360" spans="1:26" ht="12" customHeight="1" x14ac:dyDescent="0.2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row>
    <row r="361" spans="1:26" ht="12" customHeight="1" x14ac:dyDescent="0.2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row>
    <row r="362" spans="1:26" ht="12" customHeight="1" x14ac:dyDescent="0.2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row>
    <row r="363" spans="1:26" ht="12" customHeight="1" x14ac:dyDescent="0.2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row>
    <row r="364" spans="1:26" ht="12" customHeight="1" x14ac:dyDescent="0.2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row>
    <row r="365" spans="1:26" ht="12" customHeight="1" x14ac:dyDescent="0.2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row>
    <row r="366" spans="1:26" ht="12" customHeight="1" x14ac:dyDescent="0.2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row>
    <row r="367" spans="1:26" ht="12" customHeight="1" x14ac:dyDescent="0.2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row>
    <row r="368" spans="1:26" ht="12" customHeight="1" x14ac:dyDescent="0.2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row>
    <row r="369" spans="1:26" ht="12" customHeight="1" x14ac:dyDescent="0.2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row>
    <row r="370" spans="1:26" ht="12" customHeight="1" x14ac:dyDescent="0.2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row>
    <row r="371" spans="1:26" ht="12" customHeight="1" x14ac:dyDescent="0.2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row>
    <row r="372" spans="1:26" ht="12" customHeight="1" x14ac:dyDescent="0.2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row>
    <row r="373" spans="1:26" ht="12" customHeight="1" x14ac:dyDescent="0.2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row>
    <row r="374" spans="1:26" ht="12" customHeight="1" x14ac:dyDescent="0.2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row>
    <row r="375" spans="1:26" ht="12" customHeight="1" x14ac:dyDescent="0.2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row>
    <row r="376" spans="1:26" ht="12" customHeight="1" x14ac:dyDescent="0.2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row>
    <row r="377" spans="1:26" ht="12" customHeight="1" x14ac:dyDescent="0.2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row>
    <row r="378" spans="1:26" ht="12" customHeight="1" x14ac:dyDescent="0.2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row>
    <row r="379" spans="1:26" ht="12" customHeight="1" x14ac:dyDescent="0.2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row>
    <row r="380" spans="1:26" ht="12" customHeight="1" x14ac:dyDescent="0.2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row>
    <row r="381" spans="1:26" ht="12" customHeight="1" x14ac:dyDescent="0.2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row>
    <row r="382" spans="1:26" ht="12" customHeight="1" x14ac:dyDescent="0.2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row>
    <row r="383" spans="1:26" ht="12" customHeight="1" x14ac:dyDescent="0.2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row>
    <row r="384" spans="1:26" ht="12" customHeight="1" x14ac:dyDescent="0.2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row>
    <row r="385" spans="1:26" ht="12" customHeight="1" x14ac:dyDescent="0.2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row>
    <row r="386" spans="1:26" ht="12" customHeight="1" x14ac:dyDescent="0.2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row>
    <row r="387" spans="1:26" ht="12" customHeight="1" x14ac:dyDescent="0.2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row>
    <row r="388" spans="1:26" ht="12" customHeight="1" x14ac:dyDescent="0.2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row>
    <row r="389" spans="1:26" ht="12" customHeight="1" x14ac:dyDescent="0.2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row>
    <row r="390" spans="1:26" ht="12" customHeight="1" x14ac:dyDescent="0.2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row>
    <row r="391" spans="1:26" ht="12" customHeight="1" x14ac:dyDescent="0.2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row>
    <row r="392" spans="1:26" ht="12" customHeight="1" x14ac:dyDescent="0.2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row>
    <row r="393" spans="1:26" ht="12" customHeight="1" x14ac:dyDescent="0.2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row>
    <row r="394" spans="1:26" ht="12" customHeight="1" x14ac:dyDescent="0.2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row>
    <row r="395" spans="1:26" ht="12" customHeight="1" x14ac:dyDescent="0.2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row>
    <row r="396" spans="1:26" ht="12" customHeight="1" x14ac:dyDescent="0.2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row>
    <row r="397" spans="1:26" ht="12" customHeight="1" x14ac:dyDescent="0.2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row>
    <row r="398" spans="1:26" ht="12" customHeight="1" x14ac:dyDescent="0.2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row>
    <row r="399" spans="1:26" ht="12" customHeight="1" x14ac:dyDescent="0.2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row>
    <row r="400" spans="1:26" ht="12" customHeight="1" x14ac:dyDescent="0.2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row>
    <row r="401" spans="1:26" ht="12" customHeight="1" x14ac:dyDescent="0.2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row>
    <row r="402" spans="1:26" ht="12" customHeight="1" x14ac:dyDescent="0.2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row>
    <row r="403" spans="1:26" ht="12" customHeight="1" x14ac:dyDescent="0.2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row>
    <row r="404" spans="1:26" ht="12" customHeight="1" x14ac:dyDescent="0.2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row>
    <row r="405" spans="1:26" ht="12" customHeight="1" x14ac:dyDescent="0.2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row>
    <row r="406" spans="1:26" ht="12" customHeight="1" x14ac:dyDescent="0.2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row>
    <row r="407" spans="1:26" ht="12" customHeight="1" x14ac:dyDescent="0.2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row>
    <row r="408" spans="1:26" ht="12" customHeight="1" x14ac:dyDescent="0.2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row>
    <row r="409" spans="1:26" ht="12" customHeight="1" x14ac:dyDescent="0.2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row>
    <row r="410" spans="1:26" ht="12" customHeight="1" x14ac:dyDescent="0.2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row>
    <row r="411" spans="1:26" ht="12" customHeight="1" x14ac:dyDescent="0.2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row>
    <row r="412" spans="1:26" ht="12" customHeight="1" x14ac:dyDescent="0.2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row>
    <row r="413" spans="1:26" ht="12" customHeight="1" x14ac:dyDescent="0.2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row>
    <row r="414" spans="1:26" ht="12" customHeight="1" x14ac:dyDescent="0.2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row>
    <row r="415" spans="1:26" ht="12" customHeight="1" x14ac:dyDescent="0.2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row>
    <row r="416" spans="1:26" ht="12" customHeight="1" x14ac:dyDescent="0.2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row>
    <row r="417" spans="1:26" ht="12" customHeight="1" x14ac:dyDescent="0.2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row>
    <row r="418" spans="1:26" ht="12" customHeight="1" x14ac:dyDescent="0.2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row>
    <row r="419" spans="1:26" ht="12" customHeight="1" x14ac:dyDescent="0.2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row>
    <row r="420" spans="1:26" ht="12" customHeight="1" x14ac:dyDescent="0.2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row>
    <row r="421" spans="1:26" ht="12" customHeight="1" x14ac:dyDescent="0.2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row>
    <row r="422" spans="1:26" ht="12" customHeight="1" x14ac:dyDescent="0.2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row>
    <row r="423" spans="1:26" ht="12" customHeight="1" x14ac:dyDescent="0.2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row>
    <row r="424" spans="1:26" ht="12" customHeight="1" x14ac:dyDescent="0.2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row>
    <row r="425" spans="1:26" ht="12" customHeight="1" x14ac:dyDescent="0.2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row>
    <row r="426" spans="1:26" ht="12" customHeight="1" x14ac:dyDescent="0.2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row>
    <row r="427" spans="1:26" ht="12" customHeight="1" x14ac:dyDescent="0.2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row>
    <row r="428" spans="1:26" ht="12" customHeight="1" x14ac:dyDescent="0.2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row>
    <row r="429" spans="1:26" ht="12" customHeight="1" x14ac:dyDescent="0.2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row>
    <row r="430" spans="1:26" ht="12" customHeight="1" x14ac:dyDescent="0.2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row>
    <row r="431" spans="1:26" ht="12" customHeight="1" x14ac:dyDescent="0.2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row>
    <row r="432" spans="1:26" ht="12" customHeight="1" x14ac:dyDescent="0.2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row>
    <row r="433" spans="1:26" ht="12" customHeight="1" x14ac:dyDescent="0.2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row>
    <row r="434" spans="1:26" ht="12" customHeight="1" x14ac:dyDescent="0.2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row>
    <row r="435" spans="1:26" ht="12" customHeight="1" x14ac:dyDescent="0.2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row>
    <row r="436" spans="1:26" ht="12" customHeight="1" x14ac:dyDescent="0.2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row>
    <row r="437" spans="1:26" ht="12" customHeight="1" x14ac:dyDescent="0.2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row>
    <row r="438" spans="1:26" ht="12" customHeight="1" x14ac:dyDescent="0.2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row>
    <row r="439" spans="1:26" ht="12" customHeight="1" x14ac:dyDescent="0.2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row>
    <row r="440" spans="1:26" ht="12" customHeight="1" x14ac:dyDescent="0.2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row>
    <row r="441" spans="1:26" ht="12" customHeight="1" x14ac:dyDescent="0.2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row>
    <row r="442" spans="1:26" ht="12" customHeight="1" x14ac:dyDescent="0.2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row>
    <row r="443" spans="1:26" ht="12" customHeight="1" x14ac:dyDescent="0.2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row>
    <row r="444" spans="1:26" ht="12" customHeight="1" x14ac:dyDescent="0.2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row>
    <row r="445" spans="1:26" ht="12" customHeight="1" x14ac:dyDescent="0.25">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row>
    <row r="446" spans="1:26" ht="12" customHeight="1" x14ac:dyDescent="0.25">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row>
    <row r="447" spans="1:26" ht="12" customHeight="1" x14ac:dyDescent="0.25">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row>
    <row r="448" spans="1:26" ht="12" customHeight="1" x14ac:dyDescent="0.25">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row>
    <row r="449" spans="1:26" ht="12" customHeight="1" x14ac:dyDescent="0.25">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row>
    <row r="450" spans="1:26" ht="12" customHeight="1" x14ac:dyDescent="0.25">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row>
    <row r="451" spans="1:26" ht="12" customHeight="1" x14ac:dyDescent="0.25">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row>
    <row r="452" spans="1:26" ht="12" customHeight="1" x14ac:dyDescent="0.25">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spans="1:26" ht="12" customHeight="1" x14ac:dyDescent="0.25">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row>
    <row r="454" spans="1:26" ht="12" customHeight="1" x14ac:dyDescent="0.25">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row>
    <row r="455" spans="1:26" ht="12" customHeight="1" x14ac:dyDescent="0.25">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row>
    <row r="456" spans="1:26" ht="12" customHeight="1" x14ac:dyDescent="0.25">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row>
    <row r="457" spans="1:26" ht="12" customHeight="1" x14ac:dyDescent="0.25">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row>
    <row r="458" spans="1:26" ht="12" customHeight="1" x14ac:dyDescent="0.25">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row>
    <row r="459" spans="1:26" ht="12" customHeight="1" x14ac:dyDescent="0.25">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row>
    <row r="460" spans="1:26" ht="12" customHeight="1" x14ac:dyDescent="0.25">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row>
    <row r="461" spans="1:26" ht="12" customHeight="1" x14ac:dyDescent="0.25">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row>
    <row r="462" spans="1:26" ht="12" customHeight="1" x14ac:dyDescent="0.25">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row>
    <row r="463" spans="1:26" ht="12" customHeight="1" x14ac:dyDescent="0.25">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row>
    <row r="464" spans="1:26" ht="12" customHeight="1" x14ac:dyDescent="0.25">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row>
    <row r="465" spans="1:26" ht="12" customHeight="1" x14ac:dyDescent="0.25">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row>
    <row r="466" spans="1:26" ht="12" customHeight="1" x14ac:dyDescent="0.25">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row>
    <row r="467" spans="1:26" ht="12" customHeight="1" x14ac:dyDescent="0.25">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row>
    <row r="468" spans="1:26" ht="12" customHeight="1" x14ac:dyDescent="0.25">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row>
    <row r="469" spans="1:26" ht="12" customHeight="1" x14ac:dyDescent="0.25">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row>
    <row r="470" spans="1:26" ht="12" customHeight="1" x14ac:dyDescent="0.25">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row>
    <row r="471" spans="1:26" ht="12" customHeight="1" x14ac:dyDescent="0.25">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row>
    <row r="472" spans="1:26" ht="12" customHeight="1" x14ac:dyDescent="0.25">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row>
    <row r="473" spans="1:26" ht="12" customHeight="1" x14ac:dyDescent="0.25">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row>
    <row r="474" spans="1:26" ht="12" customHeight="1" x14ac:dyDescent="0.25">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row>
    <row r="475" spans="1:26" ht="12" customHeight="1" x14ac:dyDescent="0.25">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row>
    <row r="476" spans="1:26" ht="12" customHeight="1" x14ac:dyDescent="0.25">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row>
    <row r="477" spans="1:26" ht="12" customHeight="1" x14ac:dyDescent="0.25">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row>
    <row r="478" spans="1:26" ht="12" customHeight="1" x14ac:dyDescent="0.25">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row>
    <row r="479" spans="1:26" ht="12" customHeight="1" x14ac:dyDescent="0.25">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row>
    <row r="480" spans="1:26" ht="12" customHeight="1" x14ac:dyDescent="0.25">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row>
    <row r="481" spans="1:26" ht="12" customHeight="1" x14ac:dyDescent="0.25">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row>
    <row r="482" spans="1:26" ht="12" customHeight="1" x14ac:dyDescent="0.25">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row>
    <row r="483" spans="1:26" ht="12" customHeight="1" x14ac:dyDescent="0.25">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row>
    <row r="484" spans="1:26" ht="12" customHeight="1" x14ac:dyDescent="0.25">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row>
    <row r="485" spans="1:26" ht="12" customHeight="1" x14ac:dyDescent="0.25">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row>
    <row r="486" spans="1:26" ht="12" customHeight="1" x14ac:dyDescent="0.25">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row>
    <row r="487" spans="1:26" ht="12" customHeight="1" x14ac:dyDescent="0.25">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row>
    <row r="488" spans="1:26" ht="12" customHeight="1" x14ac:dyDescent="0.25">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spans="1:26" ht="12" customHeight="1" x14ac:dyDescent="0.25">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row>
    <row r="490" spans="1:26" ht="12" customHeight="1" x14ac:dyDescent="0.25">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row>
    <row r="491" spans="1:26" ht="12" customHeight="1" x14ac:dyDescent="0.25">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row>
    <row r="492" spans="1:26" ht="12" customHeight="1" x14ac:dyDescent="0.25">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row>
    <row r="493" spans="1:26" ht="12" customHeight="1" x14ac:dyDescent="0.25">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row>
    <row r="494" spans="1:26" ht="12" customHeight="1" x14ac:dyDescent="0.25">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row>
    <row r="495" spans="1:26" ht="12" customHeight="1" x14ac:dyDescent="0.25">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row>
    <row r="496" spans="1:26" ht="12" customHeight="1" x14ac:dyDescent="0.25">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row>
    <row r="497" spans="1:26" ht="12" customHeight="1" x14ac:dyDescent="0.25">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row>
    <row r="498" spans="1:26" ht="12" customHeight="1" x14ac:dyDescent="0.25">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row>
    <row r="499" spans="1:26" ht="12" customHeight="1" x14ac:dyDescent="0.25">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row>
    <row r="500" spans="1:26" ht="12" customHeight="1" x14ac:dyDescent="0.25">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row>
    <row r="501" spans="1:26" ht="12" customHeight="1" x14ac:dyDescent="0.25">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row>
    <row r="502" spans="1:26" ht="12" customHeight="1" x14ac:dyDescent="0.25">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row>
    <row r="503" spans="1:26" ht="12" customHeight="1" x14ac:dyDescent="0.25">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spans="1:26" ht="12" customHeight="1" x14ac:dyDescent="0.25">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row>
    <row r="505" spans="1:26" ht="12" customHeight="1" x14ac:dyDescent="0.25">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row>
    <row r="506" spans="1:26" ht="12" customHeight="1" x14ac:dyDescent="0.25">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row>
    <row r="507" spans="1:26" ht="12" customHeight="1" x14ac:dyDescent="0.25">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row>
    <row r="508" spans="1:26" ht="12" customHeight="1" x14ac:dyDescent="0.25">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row>
    <row r="509" spans="1:26" ht="12" customHeight="1" x14ac:dyDescent="0.25">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row>
    <row r="510" spans="1:26" ht="12" customHeight="1" x14ac:dyDescent="0.25">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row>
    <row r="511" spans="1:26" ht="12" customHeight="1" x14ac:dyDescent="0.25">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row>
    <row r="512" spans="1:26" ht="12" customHeight="1" x14ac:dyDescent="0.25">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row>
    <row r="513" spans="1:26" ht="12" customHeight="1" x14ac:dyDescent="0.25">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row>
    <row r="514" spans="1:26" ht="12" customHeight="1" x14ac:dyDescent="0.25">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row>
    <row r="515" spans="1:26" ht="12" customHeight="1" x14ac:dyDescent="0.25">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row>
    <row r="516" spans="1:26" ht="12" customHeight="1" x14ac:dyDescent="0.25">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row>
    <row r="517" spans="1:26" ht="12" customHeight="1" x14ac:dyDescent="0.25">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row>
    <row r="518" spans="1:26" ht="12" customHeight="1" x14ac:dyDescent="0.25">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row>
    <row r="519" spans="1:26" ht="12" customHeight="1" x14ac:dyDescent="0.25">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row>
    <row r="520" spans="1:26" ht="12" customHeight="1" x14ac:dyDescent="0.25">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row>
    <row r="521" spans="1:26" ht="12" customHeight="1" x14ac:dyDescent="0.25">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row>
    <row r="522" spans="1:26" ht="12" customHeight="1" x14ac:dyDescent="0.25">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row>
    <row r="523" spans="1:26" ht="12" customHeight="1" x14ac:dyDescent="0.25">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row>
    <row r="524" spans="1:26" ht="12" customHeight="1" x14ac:dyDescent="0.25">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row>
    <row r="525" spans="1:26" ht="12" customHeight="1" x14ac:dyDescent="0.25">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row>
    <row r="526" spans="1:26" ht="12" customHeight="1" x14ac:dyDescent="0.25">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row>
    <row r="527" spans="1:26" ht="12" customHeight="1" x14ac:dyDescent="0.25">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row>
    <row r="528" spans="1:26" ht="12" customHeight="1" x14ac:dyDescent="0.25">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row>
    <row r="529" spans="1:26" ht="12" customHeight="1" x14ac:dyDescent="0.25">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row>
    <row r="530" spans="1:26" ht="12" customHeight="1" x14ac:dyDescent="0.25">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row>
    <row r="531" spans="1:26" ht="12" customHeight="1" x14ac:dyDescent="0.25">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row>
    <row r="532" spans="1:26" ht="12" customHeight="1" x14ac:dyDescent="0.25">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spans="1:26" ht="12" customHeight="1" x14ac:dyDescent="0.25">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row>
    <row r="534" spans="1:26" ht="12" customHeight="1" x14ac:dyDescent="0.25">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row>
    <row r="535" spans="1:26" ht="12" customHeight="1" x14ac:dyDescent="0.25">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row>
    <row r="536" spans="1:26" ht="12" customHeight="1" x14ac:dyDescent="0.25">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row>
    <row r="537" spans="1:26" ht="12" customHeight="1" x14ac:dyDescent="0.25">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row>
    <row r="538" spans="1:26" ht="12" customHeight="1" x14ac:dyDescent="0.25">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row>
    <row r="539" spans="1:26" ht="12" customHeight="1" x14ac:dyDescent="0.25">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spans="1:26" ht="12" customHeight="1" x14ac:dyDescent="0.25">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row>
    <row r="541" spans="1:26" ht="12" customHeight="1" x14ac:dyDescent="0.25">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row>
    <row r="542" spans="1:26" ht="12" customHeight="1" x14ac:dyDescent="0.25">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row>
    <row r="543" spans="1:26" ht="12" customHeight="1" x14ac:dyDescent="0.25">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row>
    <row r="544" spans="1:26" ht="12" customHeight="1" x14ac:dyDescent="0.25">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row>
    <row r="545" spans="1:26" ht="12" customHeight="1" x14ac:dyDescent="0.25">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row>
    <row r="546" spans="1:26" ht="12" customHeight="1" x14ac:dyDescent="0.25">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row>
    <row r="547" spans="1:26" ht="12" customHeight="1" x14ac:dyDescent="0.25">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row>
    <row r="548" spans="1:26" ht="12" customHeight="1" x14ac:dyDescent="0.25">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row>
    <row r="549" spans="1:26" ht="12" customHeight="1" x14ac:dyDescent="0.25">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row>
    <row r="550" spans="1:26" ht="12" customHeight="1" x14ac:dyDescent="0.25">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row>
    <row r="551" spans="1:26" ht="12" customHeight="1" x14ac:dyDescent="0.25">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row>
    <row r="552" spans="1:26" ht="12" customHeight="1" x14ac:dyDescent="0.25">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row>
    <row r="553" spans="1:26" ht="12" customHeight="1" x14ac:dyDescent="0.25">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row>
    <row r="554" spans="1:26" ht="12" customHeight="1" x14ac:dyDescent="0.25">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row>
    <row r="555" spans="1:26" ht="12" customHeight="1" x14ac:dyDescent="0.25">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row>
    <row r="556" spans="1:26" ht="12" customHeight="1" x14ac:dyDescent="0.25">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row>
    <row r="557" spans="1:26" ht="12" customHeight="1" x14ac:dyDescent="0.25">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row>
    <row r="558" spans="1:26" ht="12" customHeight="1" x14ac:dyDescent="0.25">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row>
    <row r="559" spans="1:26" ht="12" customHeight="1" x14ac:dyDescent="0.25">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row>
    <row r="560" spans="1:26" ht="12" customHeight="1" x14ac:dyDescent="0.25">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row>
    <row r="561" spans="1:26" ht="12" customHeight="1" x14ac:dyDescent="0.25">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row>
    <row r="562" spans="1:26" ht="12" customHeight="1" x14ac:dyDescent="0.25">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row>
    <row r="563" spans="1:26" ht="12" customHeight="1" x14ac:dyDescent="0.25">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row>
    <row r="564" spans="1:26" ht="12" customHeight="1" x14ac:dyDescent="0.25">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row>
    <row r="565" spans="1:26" ht="12" customHeight="1" x14ac:dyDescent="0.25">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row>
    <row r="566" spans="1:26" ht="12" customHeight="1" x14ac:dyDescent="0.25">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row>
    <row r="567" spans="1:26" ht="12" customHeight="1" x14ac:dyDescent="0.25">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row>
    <row r="568" spans="1:26" ht="12" customHeight="1" x14ac:dyDescent="0.25">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row>
    <row r="569" spans="1:26" ht="12" customHeight="1" x14ac:dyDescent="0.25">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row>
    <row r="570" spans="1:26" ht="12" customHeight="1" x14ac:dyDescent="0.25">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row>
    <row r="571" spans="1:26" ht="12" customHeight="1" x14ac:dyDescent="0.25">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row>
    <row r="572" spans="1:26" ht="12" customHeight="1" x14ac:dyDescent="0.25">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row>
    <row r="573" spans="1:26" ht="12" customHeight="1" x14ac:dyDescent="0.25">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row>
    <row r="574" spans="1:26" ht="12" customHeight="1" x14ac:dyDescent="0.25">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row>
    <row r="575" spans="1:26" ht="12" customHeight="1" x14ac:dyDescent="0.25">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row>
    <row r="576" spans="1:26" ht="12" customHeight="1" x14ac:dyDescent="0.25">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row>
    <row r="577" spans="1:26" ht="12" customHeight="1" x14ac:dyDescent="0.25">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row>
    <row r="578" spans="1:26" ht="12" customHeight="1" x14ac:dyDescent="0.25">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row>
    <row r="579" spans="1:26" ht="12" customHeight="1" x14ac:dyDescent="0.25">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row>
    <row r="580" spans="1:26" ht="12" customHeight="1" x14ac:dyDescent="0.25">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row>
    <row r="581" spans="1:26" ht="12" customHeight="1" x14ac:dyDescent="0.25">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row>
    <row r="582" spans="1:26" ht="12" customHeight="1" x14ac:dyDescent="0.25">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row>
    <row r="583" spans="1:26" ht="12" customHeight="1" x14ac:dyDescent="0.25">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spans="1:26" ht="12" customHeight="1" x14ac:dyDescent="0.25">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row>
    <row r="585" spans="1:26" ht="12" customHeight="1" x14ac:dyDescent="0.25">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row>
    <row r="586" spans="1:26" ht="12" customHeight="1" x14ac:dyDescent="0.25">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row>
    <row r="587" spans="1:26" ht="12" customHeight="1" x14ac:dyDescent="0.25">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row>
    <row r="588" spans="1:26" ht="12" customHeight="1" x14ac:dyDescent="0.25">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row>
    <row r="589" spans="1:26" ht="12" customHeight="1" x14ac:dyDescent="0.25">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row>
    <row r="590" spans="1:26" ht="12" customHeight="1" x14ac:dyDescent="0.25">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row>
    <row r="591" spans="1:26" ht="12" customHeight="1" x14ac:dyDescent="0.25">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row>
    <row r="592" spans="1:26" ht="12" customHeight="1" x14ac:dyDescent="0.25">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row>
    <row r="593" spans="1:26" ht="12" customHeight="1" x14ac:dyDescent="0.25">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row>
    <row r="594" spans="1:26" ht="12" customHeight="1" x14ac:dyDescent="0.25">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row>
    <row r="595" spans="1:26" ht="12" customHeight="1" x14ac:dyDescent="0.25">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row>
    <row r="596" spans="1:26" ht="12" customHeight="1" x14ac:dyDescent="0.25">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row>
    <row r="597" spans="1:26" ht="12" customHeight="1" x14ac:dyDescent="0.25">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row>
    <row r="598" spans="1:26" ht="12" customHeight="1" x14ac:dyDescent="0.25">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row>
    <row r="599" spans="1:26" ht="12" customHeight="1" x14ac:dyDescent="0.25">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row>
    <row r="600" spans="1:26" ht="12" customHeight="1" x14ac:dyDescent="0.25">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row>
    <row r="601" spans="1:26" ht="12" customHeight="1" x14ac:dyDescent="0.25">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row>
    <row r="602" spans="1:26" ht="12" customHeight="1" x14ac:dyDescent="0.25">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row>
    <row r="603" spans="1:26" ht="12" customHeight="1" x14ac:dyDescent="0.25">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row>
    <row r="604" spans="1:26" ht="12" customHeight="1" x14ac:dyDescent="0.25">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row>
    <row r="605" spans="1:26" ht="12" customHeight="1" x14ac:dyDescent="0.25">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row>
    <row r="606" spans="1:26" ht="12" customHeight="1" x14ac:dyDescent="0.25">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row>
    <row r="607" spans="1:26" ht="12" customHeight="1" x14ac:dyDescent="0.25">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row>
    <row r="608" spans="1:26" ht="12" customHeight="1" x14ac:dyDescent="0.25">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row>
    <row r="609" spans="1:26" ht="12" customHeight="1" x14ac:dyDescent="0.25">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row>
    <row r="610" spans="1:26" ht="12" customHeight="1" x14ac:dyDescent="0.25">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row>
    <row r="611" spans="1:26" ht="12" customHeight="1" x14ac:dyDescent="0.25">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row>
    <row r="612" spans="1:26" ht="12" customHeight="1" x14ac:dyDescent="0.25">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row>
    <row r="613" spans="1:26" ht="12" customHeight="1" x14ac:dyDescent="0.25">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row>
    <row r="614" spans="1:26" ht="12" customHeight="1" x14ac:dyDescent="0.25">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row>
    <row r="615" spans="1:26" ht="12" customHeight="1" x14ac:dyDescent="0.25">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row>
    <row r="616" spans="1:26" ht="12" customHeight="1" x14ac:dyDescent="0.25">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row>
    <row r="617" spans="1:26" ht="12" customHeight="1" x14ac:dyDescent="0.25">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row>
    <row r="618" spans="1:26" ht="12" customHeight="1" x14ac:dyDescent="0.25">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row>
    <row r="619" spans="1:26" ht="12" customHeight="1" x14ac:dyDescent="0.25">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row>
    <row r="620" spans="1:26" ht="12" customHeight="1" x14ac:dyDescent="0.25">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row>
    <row r="621" spans="1:26" ht="12" customHeight="1" x14ac:dyDescent="0.25">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row>
    <row r="622" spans="1:26" ht="12" customHeight="1" x14ac:dyDescent="0.25">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row>
    <row r="623" spans="1:26" ht="12" customHeight="1" x14ac:dyDescent="0.25">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row>
    <row r="624" spans="1:26" ht="12" customHeight="1" x14ac:dyDescent="0.25">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row>
    <row r="625" spans="1:26" ht="12" customHeight="1" x14ac:dyDescent="0.25">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row>
    <row r="626" spans="1:26" ht="12" customHeight="1" x14ac:dyDescent="0.25">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row>
    <row r="627" spans="1:26" ht="12" customHeight="1" x14ac:dyDescent="0.25">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row>
    <row r="628" spans="1:26" ht="12" customHeight="1" x14ac:dyDescent="0.25">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row>
    <row r="629" spans="1:26" ht="12" customHeight="1" x14ac:dyDescent="0.25">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row>
    <row r="630" spans="1:26" ht="12" customHeight="1" x14ac:dyDescent="0.25">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row>
    <row r="631" spans="1:26" ht="12" customHeight="1" x14ac:dyDescent="0.25">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row>
    <row r="632" spans="1:26" ht="12" customHeight="1" x14ac:dyDescent="0.25">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row>
    <row r="633" spans="1:26" ht="12" customHeight="1" x14ac:dyDescent="0.25">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row>
    <row r="634" spans="1:26" ht="12" customHeight="1" x14ac:dyDescent="0.25">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row>
    <row r="635" spans="1:26" ht="12" customHeight="1" x14ac:dyDescent="0.25">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row>
    <row r="636" spans="1:26" ht="12" customHeight="1" x14ac:dyDescent="0.25">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row>
    <row r="637" spans="1:26" ht="12" customHeight="1" x14ac:dyDescent="0.25">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row>
    <row r="638" spans="1:26" ht="12" customHeight="1" x14ac:dyDescent="0.25">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row>
    <row r="639" spans="1:26" ht="12" customHeight="1" x14ac:dyDescent="0.25">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row>
    <row r="640" spans="1:26" ht="12" customHeight="1" x14ac:dyDescent="0.25">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row>
    <row r="641" spans="1:26" ht="12" customHeight="1" x14ac:dyDescent="0.25">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row>
    <row r="642" spans="1:26" ht="12" customHeight="1" x14ac:dyDescent="0.25">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row>
    <row r="643" spans="1:26" ht="12" customHeight="1" x14ac:dyDescent="0.25">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row>
    <row r="644" spans="1:26" ht="12" customHeight="1" x14ac:dyDescent="0.25">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row>
    <row r="645" spans="1:26" ht="12" customHeight="1" x14ac:dyDescent="0.25">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row>
    <row r="646" spans="1:26" ht="12" customHeight="1" x14ac:dyDescent="0.25">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row>
    <row r="647" spans="1:26" ht="12" customHeight="1" x14ac:dyDescent="0.25">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row>
    <row r="648" spans="1:26" ht="12" customHeight="1" x14ac:dyDescent="0.25">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row>
    <row r="649" spans="1:26" ht="12" customHeight="1" x14ac:dyDescent="0.25">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row>
    <row r="650" spans="1:26" ht="12" customHeight="1" x14ac:dyDescent="0.25">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row>
    <row r="651" spans="1:26" ht="12" customHeight="1" x14ac:dyDescent="0.25">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row>
    <row r="652" spans="1:26" ht="12" customHeight="1" x14ac:dyDescent="0.25">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row>
    <row r="653" spans="1:26" ht="12" customHeight="1" x14ac:dyDescent="0.25">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row>
    <row r="654" spans="1:26" ht="12" customHeight="1" x14ac:dyDescent="0.25">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row>
    <row r="655" spans="1:26" ht="12" customHeight="1" x14ac:dyDescent="0.25">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row>
    <row r="656" spans="1:26" ht="12" customHeight="1" x14ac:dyDescent="0.25">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row>
    <row r="657" spans="1:26" ht="12" customHeight="1" x14ac:dyDescent="0.25">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row>
    <row r="658" spans="1:26" ht="12" customHeight="1" x14ac:dyDescent="0.25">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row>
    <row r="659" spans="1:26" ht="12" customHeight="1" x14ac:dyDescent="0.25">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row>
    <row r="660" spans="1:26" ht="12" customHeight="1" x14ac:dyDescent="0.25">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row>
    <row r="661" spans="1:26" ht="12" customHeight="1" x14ac:dyDescent="0.25">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row>
    <row r="662" spans="1:26" ht="12" customHeight="1" x14ac:dyDescent="0.25">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row>
    <row r="663" spans="1:26" ht="12" customHeight="1" x14ac:dyDescent="0.25">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row>
    <row r="664" spans="1:26" ht="12" customHeight="1" x14ac:dyDescent="0.25">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row>
    <row r="665" spans="1:26" ht="12" customHeight="1" x14ac:dyDescent="0.25">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row>
    <row r="666" spans="1:26" ht="12" customHeight="1" x14ac:dyDescent="0.25">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row>
    <row r="667" spans="1:26" ht="12" customHeight="1" x14ac:dyDescent="0.25">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row>
    <row r="668" spans="1:26" ht="12" customHeight="1" x14ac:dyDescent="0.25">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row>
    <row r="669" spans="1:26" ht="12" customHeight="1" x14ac:dyDescent="0.25">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row>
    <row r="670" spans="1:26" ht="12" customHeight="1" x14ac:dyDescent="0.25">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row>
    <row r="671" spans="1:26" ht="12" customHeight="1" x14ac:dyDescent="0.25">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row>
    <row r="672" spans="1:26" ht="12" customHeight="1" x14ac:dyDescent="0.25">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row>
    <row r="673" spans="1:26" ht="12" customHeight="1" x14ac:dyDescent="0.25">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row>
    <row r="674" spans="1:26" ht="12" customHeight="1" x14ac:dyDescent="0.25">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row>
    <row r="675" spans="1:26" ht="12" customHeight="1" x14ac:dyDescent="0.25">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row>
    <row r="676" spans="1:26" ht="12" customHeight="1" x14ac:dyDescent="0.25">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row>
    <row r="677" spans="1:26" ht="12" customHeight="1" x14ac:dyDescent="0.25">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row>
    <row r="678" spans="1:26" ht="12" customHeight="1" x14ac:dyDescent="0.25">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row>
    <row r="679" spans="1:26" ht="12" customHeight="1" x14ac:dyDescent="0.25">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row>
    <row r="680" spans="1:26" ht="12" customHeight="1" x14ac:dyDescent="0.25">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row>
    <row r="681" spans="1:26" ht="12" customHeight="1" x14ac:dyDescent="0.25">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row>
    <row r="682" spans="1:26" ht="12" customHeight="1" x14ac:dyDescent="0.25">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row>
    <row r="683" spans="1:26" ht="12" customHeight="1" x14ac:dyDescent="0.25">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row>
    <row r="684" spans="1:26" ht="12" customHeight="1" x14ac:dyDescent="0.25">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row>
    <row r="685" spans="1:26" ht="12" customHeight="1" x14ac:dyDescent="0.25">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row>
    <row r="686" spans="1:26" ht="12" customHeight="1" x14ac:dyDescent="0.25">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row>
    <row r="687" spans="1:26" ht="12" customHeight="1" x14ac:dyDescent="0.25">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row>
    <row r="688" spans="1:26" ht="12" customHeight="1" x14ac:dyDescent="0.25">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row>
    <row r="689" spans="1:26" ht="12" customHeight="1" x14ac:dyDescent="0.25">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row>
    <row r="690" spans="1:26" ht="12" customHeight="1" x14ac:dyDescent="0.25">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row>
    <row r="691" spans="1:26" ht="12" customHeight="1" x14ac:dyDescent="0.25">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row>
    <row r="692" spans="1:26" ht="12" customHeight="1" x14ac:dyDescent="0.25">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row>
    <row r="693" spans="1:26" ht="12" customHeight="1" x14ac:dyDescent="0.25">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row>
    <row r="694" spans="1:26" ht="12" customHeight="1" x14ac:dyDescent="0.25">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row>
    <row r="695" spans="1:26" ht="12" customHeight="1" x14ac:dyDescent="0.25">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row>
    <row r="696" spans="1:26" ht="12" customHeight="1" x14ac:dyDescent="0.25">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row>
    <row r="697" spans="1:26" ht="12" customHeight="1" x14ac:dyDescent="0.25">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row>
    <row r="698" spans="1:26" ht="12" customHeight="1" x14ac:dyDescent="0.25">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row>
    <row r="699" spans="1:26" ht="12" customHeight="1" x14ac:dyDescent="0.25">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row>
    <row r="700" spans="1:26" ht="12" customHeight="1" x14ac:dyDescent="0.25">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row>
    <row r="701" spans="1:26" ht="12" customHeight="1" x14ac:dyDescent="0.25">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row>
    <row r="702" spans="1:26" ht="12" customHeight="1" x14ac:dyDescent="0.25">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row>
    <row r="703" spans="1:26" ht="12" customHeight="1" x14ac:dyDescent="0.25">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row>
    <row r="704" spans="1:26" ht="12" customHeight="1" x14ac:dyDescent="0.25">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row>
    <row r="705" spans="1:26" ht="12" customHeight="1" x14ac:dyDescent="0.25">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row>
    <row r="706" spans="1:26" ht="12" customHeight="1" x14ac:dyDescent="0.25">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row>
    <row r="707" spans="1:26" ht="12" customHeight="1" x14ac:dyDescent="0.25">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row>
    <row r="708" spans="1:26" ht="12" customHeight="1" x14ac:dyDescent="0.25">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row>
    <row r="709" spans="1:26" ht="12" customHeight="1" x14ac:dyDescent="0.25">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row>
    <row r="710" spans="1:26" ht="12" customHeight="1" x14ac:dyDescent="0.25">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row>
    <row r="711" spans="1:26" ht="12" customHeight="1" x14ac:dyDescent="0.25">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row>
    <row r="712" spans="1:26" ht="12" customHeight="1" x14ac:dyDescent="0.25">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row>
    <row r="713" spans="1:26" ht="12" customHeight="1" x14ac:dyDescent="0.25">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row>
    <row r="714" spans="1:26" ht="12" customHeight="1" x14ac:dyDescent="0.25">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row>
    <row r="715" spans="1:26" ht="12" customHeight="1" x14ac:dyDescent="0.25">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row>
    <row r="716" spans="1:26" ht="12" customHeight="1" x14ac:dyDescent="0.25">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row>
    <row r="717" spans="1:26" ht="12" customHeight="1" x14ac:dyDescent="0.25">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row>
    <row r="718" spans="1:26" ht="12" customHeight="1" x14ac:dyDescent="0.25">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row>
    <row r="719" spans="1:26" ht="12" customHeight="1" x14ac:dyDescent="0.25">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row>
    <row r="720" spans="1:26" ht="12" customHeight="1" x14ac:dyDescent="0.25">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row>
    <row r="721" spans="1:26" ht="12" customHeight="1" x14ac:dyDescent="0.25">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row>
    <row r="722" spans="1:26" ht="12" customHeight="1" x14ac:dyDescent="0.25">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row>
    <row r="723" spans="1:26" ht="12" customHeight="1" x14ac:dyDescent="0.25">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row>
    <row r="724" spans="1:26" ht="12" customHeight="1" x14ac:dyDescent="0.25">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row>
    <row r="725" spans="1:26" ht="12" customHeight="1" x14ac:dyDescent="0.25">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row>
    <row r="726" spans="1:26" ht="12" customHeight="1" x14ac:dyDescent="0.25">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row>
    <row r="727" spans="1:26" ht="12" customHeight="1" x14ac:dyDescent="0.25">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row>
    <row r="728" spans="1:26" ht="12" customHeight="1" x14ac:dyDescent="0.25">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row>
    <row r="729" spans="1:26" ht="12" customHeight="1" x14ac:dyDescent="0.25">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row>
    <row r="730" spans="1:26" ht="12" customHeight="1" x14ac:dyDescent="0.25">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row>
    <row r="731" spans="1:26" ht="12" customHeight="1" x14ac:dyDescent="0.25">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row>
    <row r="732" spans="1:26" ht="12" customHeight="1" x14ac:dyDescent="0.25">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row>
    <row r="733" spans="1:26" ht="12" customHeight="1" x14ac:dyDescent="0.25">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row>
    <row r="734" spans="1:26" ht="12" customHeight="1" x14ac:dyDescent="0.25">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row>
    <row r="735" spans="1:26" ht="12" customHeight="1" x14ac:dyDescent="0.25">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row>
    <row r="736" spans="1:26" ht="12" customHeight="1" x14ac:dyDescent="0.25">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row>
    <row r="737" spans="1:26" ht="12" customHeight="1" x14ac:dyDescent="0.25">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row>
    <row r="738" spans="1:26" ht="12" customHeight="1" x14ac:dyDescent="0.25">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row>
    <row r="739" spans="1:26" ht="12" customHeight="1" x14ac:dyDescent="0.25">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row>
    <row r="740" spans="1:26" ht="12" customHeight="1" x14ac:dyDescent="0.25">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row>
    <row r="741" spans="1:26" ht="12" customHeight="1" x14ac:dyDescent="0.25">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row>
    <row r="742" spans="1:26" ht="12" customHeight="1" x14ac:dyDescent="0.25">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row>
    <row r="743" spans="1:26" ht="12" customHeight="1" x14ac:dyDescent="0.25">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row>
    <row r="744" spans="1:26" ht="12" customHeight="1" x14ac:dyDescent="0.25">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row>
    <row r="745" spans="1:26" ht="12" customHeight="1" x14ac:dyDescent="0.25">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row>
    <row r="746" spans="1:26" ht="12" customHeight="1" x14ac:dyDescent="0.25">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row>
    <row r="747" spans="1:26" ht="12" customHeight="1" x14ac:dyDescent="0.25">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row>
    <row r="748" spans="1:26" ht="12" customHeight="1" x14ac:dyDescent="0.25">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row>
    <row r="749" spans="1:26" ht="12" customHeight="1" x14ac:dyDescent="0.25">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row>
    <row r="750" spans="1:26" ht="12" customHeight="1" x14ac:dyDescent="0.25">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row>
    <row r="751" spans="1:26" ht="12" customHeight="1" x14ac:dyDescent="0.25">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row>
    <row r="752" spans="1:26" ht="12" customHeight="1" x14ac:dyDescent="0.25">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row>
    <row r="753" spans="1:26" ht="12" customHeight="1" x14ac:dyDescent="0.25">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row>
    <row r="754" spans="1:26" ht="12" customHeight="1" x14ac:dyDescent="0.25">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row>
    <row r="755" spans="1:26" ht="12" customHeight="1" x14ac:dyDescent="0.25">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row>
    <row r="756" spans="1:26" ht="12" customHeight="1" x14ac:dyDescent="0.25">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row>
    <row r="757" spans="1:26" ht="12" customHeight="1" x14ac:dyDescent="0.25">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row>
    <row r="758" spans="1:26" ht="12" customHeight="1" x14ac:dyDescent="0.25">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row>
    <row r="759" spans="1:26" ht="12" customHeight="1" x14ac:dyDescent="0.25">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row>
    <row r="760" spans="1:26" ht="12" customHeight="1" x14ac:dyDescent="0.25">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row>
    <row r="761" spans="1:26" ht="12" customHeight="1" x14ac:dyDescent="0.25">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row>
    <row r="762" spans="1:26" ht="12" customHeight="1" x14ac:dyDescent="0.25">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row>
    <row r="763" spans="1:26" ht="12" customHeight="1" x14ac:dyDescent="0.25">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row>
    <row r="764" spans="1:26" ht="12" customHeight="1" x14ac:dyDescent="0.25">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row>
    <row r="765" spans="1:26" ht="12" customHeight="1" x14ac:dyDescent="0.25">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row>
    <row r="766" spans="1:26" ht="12" customHeight="1" x14ac:dyDescent="0.25">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row>
    <row r="767" spans="1:26" ht="12" customHeight="1" x14ac:dyDescent="0.25">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row>
    <row r="768" spans="1:26" ht="12" customHeight="1" x14ac:dyDescent="0.25">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row>
    <row r="769" spans="1:26" ht="12" customHeight="1" x14ac:dyDescent="0.25">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row>
    <row r="770" spans="1:26" ht="12" customHeight="1" x14ac:dyDescent="0.25">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row>
    <row r="771" spans="1:26" ht="12" customHeight="1" x14ac:dyDescent="0.25">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row>
    <row r="772" spans="1:26" ht="12" customHeight="1" x14ac:dyDescent="0.25">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row>
    <row r="773" spans="1:26" ht="12" customHeight="1" x14ac:dyDescent="0.25">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row>
    <row r="774" spans="1:26" ht="12" customHeight="1" x14ac:dyDescent="0.25">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row>
    <row r="775" spans="1:26" ht="12" customHeight="1" x14ac:dyDescent="0.25">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row>
    <row r="776" spans="1:26" ht="12" customHeight="1" x14ac:dyDescent="0.25">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row>
    <row r="777" spans="1:26" ht="12" customHeight="1" x14ac:dyDescent="0.25">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row>
    <row r="778" spans="1:26" ht="12" customHeight="1" x14ac:dyDescent="0.25">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row>
    <row r="779" spans="1:26" ht="12" customHeight="1" x14ac:dyDescent="0.25">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row>
    <row r="780" spans="1:26" ht="12" customHeight="1" x14ac:dyDescent="0.25">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row>
    <row r="781" spans="1:26" ht="12" customHeight="1" x14ac:dyDescent="0.25">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row>
    <row r="782" spans="1:26" ht="12" customHeight="1" x14ac:dyDescent="0.25">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row>
    <row r="783" spans="1:26" ht="12" customHeight="1" x14ac:dyDescent="0.25">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row>
    <row r="784" spans="1:26" ht="12" customHeight="1" x14ac:dyDescent="0.25">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row>
    <row r="785" spans="1:26" ht="12" customHeight="1" x14ac:dyDescent="0.25">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row>
    <row r="786" spans="1:26" ht="12" customHeight="1" x14ac:dyDescent="0.25">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row>
    <row r="787" spans="1:26" ht="12" customHeight="1" x14ac:dyDescent="0.25">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row>
    <row r="788" spans="1:26" ht="12" customHeight="1" x14ac:dyDescent="0.25">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row>
    <row r="789" spans="1:26" ht="12" customHeight="1" x14ac:dyDescent="0.25">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row>
    <row r="790" spans="1:26" ht="12" customHeight="1" x14ac:dyDescent="0.25">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row>
    <row r="791" spans="1:26" ht="12" customHeight="1" x14ac:dyDescent="0.25">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row>
    <row r="792" spans="1:26" ht="12" customHeight="1" x14ac:dyDescent="0.25">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row>
    <row r="793" spans="1:26" ht="12" customHeight="1" x14ac:dyDescent="0.25">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row>
    <row r="794" spans="1:26" ht="12" customHeight="1" x14ac:dyDescent="0.25">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row>
    <row r="795" spans="1:26" ht="12" customHeight="1" x14ac:dyDescent="0.25">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row>
    <row r="796" spans="1:26" ht="12" customHeight="1" x14ac:dyDescent="0.25">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row>
    <row r="797" spans="1:26" ht="12" customHeight="1" x14ac:dyDescent="0.25">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row>
    <row r="798" spans="1:26" ht="12" customHeight="1" x14ac:dyDescent="0.25">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row>
    <row r="799" spans="1:26" ht="12" customHeight="1" x14ac:dyDescent="0.25">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row>
    <row r="800" spans="1:26" ht="12" customHeight="1" x14ac:dyDescent="0.25">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row>
    <row r="801" spans="1:26" ht="12" customHeight="1" x14ac:dyDescent="0.25">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row>
    <row r="802" spans="1:26" ht="12" customHeight="1" x14ac:dyDescent="0.25">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row>
    <row r="803" spans="1:26" ht="12" customHeight="1" x14ac:dyDescent="0.25">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row>
    <row r="804" spans="1:26" ht="12" customHeight="1" x14ac:dyDescent="0.25">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row>
    <row r="805" spans="1:26" ht="12" customHeight="1" x14ac:dyDescent="0.25">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row>
    <row r="806" spans="1:26" ht="12" customHeight="1" x14ac:dyDescent="0.25">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row>
    <row r="807" spans="1:26" ht="12" customHeight="1" x14ac:dyDescent="0.25">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row>
    <row r="808" spans="1:26" ht="12" customHeight="1" x14ac:dyDescent="0.25">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row>
    <row r="809" spans="1:26" ht="12" customHeight="1" x14ac:dyDescent="0.25">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row>
    <row r="810" spans="1:26" ht="12" customHeight="1" x14ac:dyDescent="0.25">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row>
    <row r="811" spans="1:26" ht="12" customHeight="1" x14ac:dyDescent="0.25">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row>
    <row r="812" spans="1:26" ht="12" customHeight="1" x14ac:dyDescent="0.25">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row>
    <row r="813" spans="1:26" ht="12" customHeight="1" x14ac:dyDescent="0.25">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row>
    <row r="814" spans="1:26" ht="12" customHeight="1" x14ac:dyDescent="0.25">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row>
    <row r="815" spans="1:26" ht="12" customHeight="1" x14ac:dyDescent="0.25">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row>
    <row r="816" spans="1:26" ht="12" customHeight="1" x14ac:dyDescent="0.25">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row>
    <row r="817" spans="1:26" ht="12" customHeight="1" x14ac:dyDescent="0.25">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row>
    <row r="818" spans="1:26" ht="12" customHeight="1" x14ac:dyDescent="0.25">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row>
    <row r="819" spans="1:26" ht="12" customHeight="1" x14ac:dyDescent="0.25">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row>
    <row r="820" spans="1:26" ht="12" customHeight="1" x14ac:dyDescent="0.25">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row>
    <row r="821" spans="1:26" ht="12" customHeight="1" x14ac:dyDescent="0.25">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row>
    <row r="822" spans="1:26" ht="12" customHeight="1" x14ac:dyDescent="0.25">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row>
    <row r="823" spans="1:26" ht="12" customHeight="1" x14ac:dyDescent="0.25">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row>
    <row r="824" spans="1:26" ht="12" customHeight="1" x14ac:dyDescent="0.25">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row>
    <row r="825" spans="1:26" ht="12" customHeight="1" x14ac:dyDescent="0.25">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row>
    <row r="826" spans="1:26" ht="12" customHeight="1" x14ac:dyDescent="0.25">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row>
    <row r="827" spans="1:26" ht="12" customHeight="1" x14ac:dyDescent="0.25">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row>
    <row r="828" spans="1:26" ht="12" customHeight="1" x14ac:dyDescent="0.25">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row>
    <row r="829" spans="1:26" ht="12" customHeight="1" x14ac:dyDescent="0.25">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row>
    <row r="830" spans="1:26" ht="12" customHeight="1" x14ac:dyDescent="0.25">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row>
    <row r="831" spans="1:26" ht="12" customHeight="1" x14ac:dyDescent="0.25">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row>
    <row r="832" spans="1:26" ht="12" customHeight="1" x14ac:dyDescent="0.25">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row>
    <row r="833" spans="1:26" ht="12" customHeight="1" x14ac:dyDescent="0.25">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row>
    <row r="834" spans="1:26" ht="12" customHeight="1" x14ac:dyDescent="0.25">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row>
    <row r="835" spans="1:26" ht="12" customHeight="1" x14ac:dyDescent="0.25">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row>
    <row r="836" spans="1:26" ht="12" customHeight="1" x14ac:dyDescent="0.25">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row>
    <row r="837" spans="1:26" ht="12" customHeight="1" x14ac:dyDescent="0.25">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row>
    <row r="838" spans="1:26" ht="12" customHeight="1" x14ac:dyDescent="0.25">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row>
    <row r="839" spans="1:26" ht="12" customHeight="1" x14ac:dyDescent="0.25">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row>
    <row r="840" spans="1:26" ht="12" customHeight="1" x14ac:dyDescent="0.25">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row>
    <row r="841" spans="1:26" ht="12" customHeight="1" x14ac:dyDescent="0.25">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row>
    <row r="842" spans="1:26" ht="12" customHeight="1" x14ac:dyDescent="0.25">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row>
    <row r="843" spans="1:26" ht="12" customHeight="1" x14ac:dyDescent="0.25">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row>
    <row r="844" spans="1:26" ht="12" customHeight="1" x14ac:dyDescent="0.25">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row>
    <row r="845" spans="1:26" ht="12" customHeight="1" x14ac:dyDescent="0.25">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row>
    <row r="846" spans="1:26" ht="12" customHeight="1" x14ac:dyDescent="0.25">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row>
    <row r="847" spans="1:26" ht="12" customHeight="1" x14ac:dyDescent="0.25">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row>
    <row r="848" spans="1:26" ht="12" customHeight="1" x14ac:dyDescent="0.25">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row>
    <row r="849" spans="1:26" ht="12" customHeight="1" x14ac:dyDescent="0.25">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row>
    <row r="850" spans="1:26" ht="12" customHeight="1" x14ac:dyDescent="0.25">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row>
    <row r="851" spans="1:26" ht="12" customHeight="1" x14ac:dyDescent="0.25">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row>
    <row r="852" spans="1:26" ht="12" customHeight="1" x14ac:dyDescent="0.25">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row>
    <row r="853" spans="1:26" ht="12" customHeight="1" x14ac:dyDescent="0.25">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row>
    <row r="854" spans="1:26" ht="12" customHeight="1" x14ac:dyDescent="0.25">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row>
    <row r="855" spans="1:26" ht="12" customHeight="1" x14ac:dyDescent="0.25">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row>
    <row r="856" spans="1:26" ht="12" customHeight="1" x14ac:dyDescent="0.25">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row>
    <row r="857" spans="1:26" ht="12" customHeight="1" x14ac:dyDescent="0.25">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row>
    <row r="858" spans="1:26" ht="12" customHeight="1" x14ac:dyDescent="0.25">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row>
    <row r="859" spans="1:26" ht="12" customHeight="1" x14ac:dyDescent="0.25">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row>
    <row r="860" spans="1:26" ht="12" customHeight="1" x14ac:dyDescent="0.25">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row>
    <row r="861" spans="1:26" ht="12" customHeight="1" x14ac:dyDescent="0.25">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row>
    <row r="862" spans="1:26" ht="12" customHeight="1" x14ac:dyDescent="0.25">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row>
    <row r="863" spans="1:26" ht="12" customHeight="1" x14ac:dyDescent="0.25">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row>
    <row r="864" spans="1:26" ht="12" customHeight="1" x14ac:dyDescent="0.25">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row>
    <row r="865" spans="1:26" ht="12" customHeight="1" x14ac:dyDescent="0.25">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row>
    <row r="866" spans="1:26" ht="12" customHeight="1" x14ac:dyDescent="0.25">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row>
    <row r="867" spans="1:26" ht="12" customHeight="1" x14ac:dyDescent="0.25">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row>
    <row r="868" spans="1:26" ht="12" customHeight="1" x14ac:dyDescent="0.25">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row>
    <row r="869" spans="1:26" ht="12" customHeight="1" x14ac:dyDescent="0.25">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row>
    <row r="870" spans="1:26" ht="12" customHeight="1" x14ac:dyDescent="0.25">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row>
    <row r="871" spans="1:26" ht="12" customHeight="1" x14ac:dyDescent="0.25">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row>
    <row r="872" spans="1:26" ht="12" customHeight="1" x14ac:dyDescent="0.25">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row>
    <row r="873" spans="1:26" ht="12" customHeight="1" x14ac:dyDescent="0.25">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row>
    <row r="874" spans="1:26" ht="12" customHeight="1" x14ac:dyDescent="0.25">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row>
    <row r="875" spans="1:26" ht="12" customHeight="1" x14ac:dyDescent="0.25">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row>
    <row r="876" spans="1:26" ht="12" customHeight="1" x14ac:dyDescent="0.25">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row>
    <row r="877" spans="1:26" ht="12" customHeight="1" x14ac:dyDescent="0.25">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row>
    <row r="878" spans="1:26" ht="12" customHeight="1" x14ac:dyDescent="0.25">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row>
    <row r="879" spans="1:26" ht="12" customHeight="1" x14ac:dyDescent="0.25">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row>
    <row r="880" spans="1:26" ht="12" customHeight="1" x14ac:dyDescent="0.25">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row>
    <row r="881" spans="1:26" ht="12" customHeight="1" x14ac:dyDescent="0.25">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row>
    <row r="882" spans="1:26" ht="12" customHeight="1" x14ac:dyDescent="0.25">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row>
    <row r="883" spans="1:26" ht="12" customHeight="1" x14ac:dyDescent="0.25">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row>
    <row r="884" spans="1:26" ht="12" customHeight="1" x14ac:dyDescent="0.25">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row>
    <row r="885" spans="1:26" ht="12" customHeight="1" x14ac:dyDescent="0.25">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row>
    <row r="886" spans="1:26" ht="12" customHeight="1" x14ac:dyDescent="0.25">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row>
    <row r="887" spans="1:26" ht="12" customHeight="1" x14ac:dyDescent="0.25">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row>
    <row r="888" spans="1:26" ht="12" customHeight="1" x14ac:dyDescent="0.25">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row>
    <row r="889" spans="1:26" ht="12" customHeight="1" x14ac:dyDescent="0.25">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row>
    <row r="890" spans="1:26" ht="12" customHeight="1" x14ac:dyDescent="0.25">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row>
    <row r="891" spans="1:26" ht="12" customHeight="1" x14ac:dyDescent="0.25">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row>
    <row r="892" spans="1:26" ht="12" customHeight="1" x14ac:dyDescent="0.25">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row>
    <row r="893" spans="1:26" ht="12" customHeight="1" x14ac:dyDescent="0.25">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row>
    <row r="894" spans="1:26" ht="12" customHeight="1" x14ac:dyDescent="0.25">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row>
    <row r="895" spans="1:26" ht="12" customHeight="1" x14ac:dyDescent="0.25">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row>
    <row r="896" spans="1:26" ht="12" customHeight="1" x14ac:dyDescent="0.25">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row>
    <row r="897" spans="1:26" ht="12" customHeight="1" x14ac:dyDescent="0.25">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row>
    <row r="898" spans="1:26" ht="12" customHeight="1" x14ac:dyDescent="0.25">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row>
    <row r="899" spans="1:26" ht="12" customHeight="1" x14ac:dyDescent="0.25">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row>
    <row r="900" spans="1:26" ht="12" customHeight="1" x14ac:dyDescent="0.25">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row>
    <row r="901" spans="1:26" ht="12" customHeight="1" x14ac:dyDescent="0.25">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row>
    <row r="902" spans="1:26" ht="12" customHeight="1" x14ac:dyDescent="0.25">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row>
    <row r="903" spans="1:26" ht="12" customHeight="1" x14ac:dyDescent="0.25">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row>
    <row r="904" spans="1:26" ht="12" customHeight="1" x14ac:dyDescent="0.25">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row>
    <row r="905" spans="1:26" ht="12" customHeight="1" x14ac:dyDescent="0.25">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row>
    <row r="906" spans="1:26" ht="12" customHeight="1" x14ac:dyDescent="0.25">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row>
    <row r="907" spans="1:26" ht="12" customHeight="1" x14ac:dyDescent="0.25">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row>
    <row r="908" spans="1:26" ht="12" customHeight="1" x14ac:dyDescent="0.25">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row>
    <row r="909" spans="1:26" ht="12" customHeight="1" x14ac:dyDescent="0.25">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row>
    <row r="910" spans="1:26" ht="12" customHeight="1" x14ac:dyDescent="0.25">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row>
    <row r="911" spans="1:26" ht="12" customHeight="1" x14ac:dyDescent="0.25">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row>
    <row r="912" spans="1:26" ht="12" customHeight="1" x14ac:dyDescent="0.25">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row>
    <row r="913" spans="1:26" ht="12" customHeight="1" x14ac:dyDescent="0.25">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row>
    <row r="914" spans="1:26" ht="12" customHeight="1" x14ac:dyDescent="0.25">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row>
    <row r="915" spans="1:26" ht="12" customHeight="1" x14ac:dyDescent="0.25">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row>
    <row r="916" spans="1:26" ht="12" customHeight="1" x14ac:dyDescent="0.25">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row>
    <row r="917" spans="1:26" ht="12" customHeight="1" x14ac:dyDescent="0.25">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row>
    <row r="918" spans="1:26" ht="12" customHeight="1" x14ac:dyDescent="0.25">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row>
    <row r="919" spans="1:26" ht="12" customHeight="1" x14ac:dyDescent="0.25">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row>
    <row r="920" spans="1:26" ht="12" customHeight="1" x14ac:dyDescent="0.25">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row>
    <row r="921" spans="1:26" ht="12" customHeight="1" x14ac:dyDescent="0.25">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row>
    <row r="922" spans="1:26" ht="12" customHeight="1" x14ac:dyDescent="0.25">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row>
    <row r="923" spans="1:26" ht="12" customHeight="1" x14ac:dyDescent="0.25">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row>
    <row r="924" spans="1:26" ht="12" customHeight="1" x14ac:dyDescent="0.25">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row>
    <row r="925" spans="1:26" ht="12" customHeight="1" x14ac:dyDescent="0.25">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row>
    <row r="926" spans="1:26" ht="12" customHeight="1" x14ac:dyDescent="0.25">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row>
    <row r="927" spans="1:26" ht="12" customHeight="1" x14ac:dyDescent="0.25">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row>
    <row r="928" spans="1:26" ht="12" customHeight="1" x14ac:dyDescent="0.25">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row>
    <row r="929" spans="1:26" ht="12" customHeight="1" x14ac:dyDescent="0.25">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row>
    <row r="930" spans="1:26" ht="12" customHeight="1" x14ac:dyDescent="0.25">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row>
    <row r="931" spans="1:26" ht="12" customHeight="1" x14ac:dyDescent="0.25">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row>
    <row r="932" spans="1:26" ht="12" customHeight="1" x14ac:dyDescent="0.25">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row>
    <row r="933" spans="1:26" ht="12" customHeight="1" x14ac:dyDescent="0.25">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row>
    <row r="934" spans="1:26" ht="12" customHeight="1" x14ac:dyDescent="0.25">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row>
    <row r="935" spans="1:26" ht="12" customHeight="1" x14ac:dyDescent="0.25">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row>
    <row r="936" spans="1:26" ht="12" customHeight="1" x14ac:dyDescent="0.25">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row>
    <row r="937" spans="1:26" ht="12" customHeight="1" x14ac:dyDescent="0.25">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row>
    <row r="938" spans="1:26" ht="12" customHeight="1" x14ac:dyDescent="0.25">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row>
    <row r="939" spans="1:26" ht="12" customHeight="1" x14ac:dyDescent="0.25">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row>
    <row r="940" spans="1:26" ht="12" customHeight="1" x14ac:dyDescent="0.25">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row>
    <row r="941" spans="1:26" ht="12" customHeight="1" x14ac:dyDescent="0.25">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row>
    <row r="942" spans="1:26" ht="12" customHeight="1" x14ac:dyDescent="0.25">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row>
    <row r="943" spans="1:26" ht="12" customHeight="1" x14ac:dyDescent="0.25">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row>
    <row r="944" spans="1:26" ht="12" customHeight="1" x14ac:dyDescent="0.25">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row>
    <row r="945" spans="1:26" ht="12" customHeight="1" x14ac:dyDescent="0.25">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row>
    <row r="946" spans="1:26" ht="12" customHeight="1" x14ac:dyDescent="0.25">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row>
    <row r="947" spans="1:26" ht="12" customHeight="1" x14ac:dyDescent="0.25">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row>
    <row r="948" spans="1:26" ht="12" customHeight="1" x14ac:dyDescent="0.25">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row>
    <row r="949" spans="1:26" ht="12" customHeight="1" x14ac:dyDescent="0.25">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row>
    <row r="950" spans="1:26" ht="12" customHeight="1" x14ac:dyDescent="0.25">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row>
    <row r="951" spans="1:26" ht="12" customHeight="1" x14ac:dyDescent="0.25">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row>
    <row r="952" spans="1:26" ht="12" customHeight="1" x14ac:dyDescent="0.25">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row>
    <row r="953" spans="1:26" ht="12" customHeight="1" x14ac:dyDescent="0.25">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row>
    <row r="954" spans="1:26" ht="12" customHeight="1" x14ac:dyDescent="0.25">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row>
    <row r="955" spans="1:26" ht="12" customHeight="1" x14ac:dyDescent="0.25">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row>
    <row r="956" spans="1:26" ht="12" customHeight="1" x14ac:dyDescent="0.25">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row>
    <row r="957" spans="1:26" ht="12" customHeight="1" x14ac:dyDescent="0.25">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row>
    <row r="958" spans="1:26" ht="12" customHeight="1" x14ac:dyDescent="0.25">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row>
    <row r="959" spans="1:26" ht="12" customHeight="1" x14ac:dyDescent="0.25">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row>
    <row r="960" spans="1:26" ht="12" customHeight="1" x14ac:dyDescent="0.25">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row>
    <row r="961" spans="1:26" ht="12" customHeight="1" x14ac:dyDescent="0.25">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row>
    <row r="962" spans="1:26" ht="12" customHeight="1" x14ac:dyDescent="0.25">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row>
    <row r="963" spans="1:26" ht="12" customHeight="1" x14ac:dyDescent="0.25">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row>
    <row r="964" spans="1:26" ht="12" customHeight="1" x14ac:dyDescent="0.25">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row>
    <row r="965" spans="1:26" ht="12" customHeight="1" x14ac:dyDescent="0.25">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row>
    <row r="966" spans="1:26" ht="12" customHeight="1" x14ac:dyDescent="0.25">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row>
    <row r="967" spans="1:26" ht="12" customHeight="1" x14ac:dyDescent="0.25">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row>
    <row r="968" spans="1:26" ht="12" customHeight="1" x14ac:dyDescent="0.25">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row>
    <row r="969" spans="1:26" ht="12" customHeight="1" x14ac:dyDescent="0.25">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row>
    <row r="970" spans="1:26" ht="12" customHeight="1" x14ac:dyDescent="0.25">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row>
    <row r="971" spans="1:26" ht="12" customHeight="1" x14ac:dyDescent="0.25">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row>
    <row r="972" spans="1:26" ht="12" customHeight="1" x14ac:dyDescent="0.25">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row>
    <row r="973" spans="1:26" ht="12" customHeight="1" x14ac:dyDescent="0.25">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row>
    <row r="974" spans="1:26" ht="12" customHeight="1" x14ac:dyDescent="0.25">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row>
    <row r="975" spans="1:26" ht="12" customHeight="1" x14ac:dyDescent="0.25">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row>
    <row r="976" spans="1:26" ht="12" customHeight="1" x14ac:dyDescent="0.25">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row>
    <row r="977" spans="1:26" ht="12" customHeight="1" x14ac:dyDescent="0.25">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row>
    <row r="978" spans="1:26" ht="12" customHeight="1" x14ac:dyDescent="0.25">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row>
    <row r="979" spans="1:26" ht="12" customHeight="1" x14ac:dyDescent="0.25">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row>
    <row r="980" spans="1:26" ht="12" customHeight="1" x14ac:dyDescent="0.25">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row>
    <row r="981" spans="1:26" ht="12" customHeight="1" x14ac:dyDescent="0.25">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row>
    <row r="982" spans="1:26" ht="12" customHeight="1" x14ac:dyDescent="0.25">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row>
    <row r="983" spans="1:26" ht="12" customHeight="1" x14ac:dyDescent="0.25">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row>
    <row r="984" spans="1:26" ht="12" customHeight="1" x14ac:dyDescent="0.25">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row>
    <row r="985" spans="1:26" ht="12" customHeight="1" x14ac:dyDescent="0.25">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row>
    <row r="986" spans="1:26" ht="12" customHeight="1" x14ac:dyDescent="0.25">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row>
    <row r="987" spans="1:26" ht="12" customHeight="1" x14ac:dyDescent="0.25">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row>
    <row r="988" spans="1:26" ht="12" customHeight="1" x14ac:dyDescent="0.25">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row>
    <row r="989" spans="1:26" ht="12" customHeight="1" x14ac:dyDescent="0.25">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row>
    <row r="990" spans="1:26" ht="12" customHeight="1" x14ac:dyDescent="0.25">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row>
    <row r="991" spans="1:26" ht="12" customHeight="1" x14ac:dyDescent="0.25">
      <c r="A991" s="223"/>
      <c r="B991" s="223"/>
      <c r="C991" s="223"/>
      <c r="D991" s="223"/>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row>
    <row r="992" spans="1:26" ht="12" customHeight="1" x14ac:dyDescent="0.25">
      <c r="A992" s="223"/>
      <c r="B992" s="223"/>
      <c r="C992" s="223"/>
      <c r="D992" s="223"/>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row>
    <row r="993" spans="1:26" ht="12" customHeight="1" x14ac:dyDescent="0.25">
      <c r="A993" s="223"/>
      <c r="B993" s="223"/>
      <c r="C993" s="223"/>
      <c r="D993" s="223"/>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row>
    <row r="994" spans="1:26" ht="12" customHeight="1" x14ac:dyDescent="0.25">
      <c r="A994" s="223"/>
      <c r="B994" s="223"/>
      <c r="C994" s="223"/>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row>
    <row r="995" spans="1:26" ht="12" customHeight="1" x14ac:dyDescent="0.25">
      <c r="A995" s="223"/>
      <c r="B995" s="223"/>
      <c r="C995" s="223"/>
      <c r="D995" s="223"/>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row>
    <row r="996" spans="1:26" ht="12" customHeight="1" x14ac:dyDescent="0.25">
      <c r="A996" s="223"/>
      <c r="B996" s="223"/>
      <c r="C996" s="223"/>
      <c r="D996" s="223"/>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row>
    <row r="997" spans="1:26" ht="12" customHeight="1" x14ac:dyDescent="0.25">
      <c r="A997" s="223"/>
      <c r="B997" s="223"/>
      <c r="C997" s="223"/>
      <c r="D997" s="223"/>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row>
    <row r="998" spans="1:26" ht="12" customHeight="1" x14ac:dyDescent="0.25">
      <c r="A998" s="223"/>
      <c r="B998" s="223"/>
      <c r="C998" s="223"/>
      <c r="D998" s="223"/>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row>
    <row r="999" spans="1:26" ht="12" customHeight="1" x14ac:dyDescent="0.25">
      <c r="A999" s="223"/>
      <c r="B999" s="223"/>
      <c r="C999" s="223"/>
      <c r="D999" s="223"/>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row>
    <row r="1000" spans="1:26" ht="12" customHeight="1" x14ac:dyDescent="0.25">
      <c r="A1000" s="223"/>
      <c r="B1000" s="223"/>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28" t="s">
        <v>655</v>
      </c>
      <c r="B1" s="528" t="s">
        <v>656</v>
      </c>
      <c r="C1" s="529" t="s">
        <v>109</v>
      </c>
      <c r="D1" s="415"/>
      <c r="E1" s="415"/>
      <c r="F1" s="415"/>
      <c r="G1" s="415"/>
      <c r="H1" s="415"/>
      <c r="I1" s="415"/>
      <c r="J1" s="415"/>
      <c r="K1" s="416"/>
      <c r="L1" s="528" t="s">
        <v>110</v>
      </c>
      <c r="M1" s="528" t="s">
        <v>555</v>
      </c>
      <c r="N1" s="528" t="s">
        <v>657</v>
      </c>
    </row>
    <row r="2" spans="1:15" ht="30" x14ac:dyDescent="0.25">
      <c r="A2" s="436"/>
      <c r="B2" s="436"/>
      <c r="C2" s="255" t="s">
        <v>658</v>
      </c>
      <c r="D2" s="255" t="s">
        <v>114</v>
      </c>
      <c r="E2" s="255" t="s">
        <v>115</v>
      </c>
      <c r="F2" s="255" t="s">
        <v>116</v>
      </c>
      <c r="G2" s="255" t="s">
        <v>550</v>
      </c>
      <c r="H2" s="255" t="s">
        <v>551</v>
      </c>
      <c r="I2" s="255" t="s">
        <v>552</v>
      </c>
      <c r="J2" s="255" t="s">
        <v>553</v>
      </c>
      <c r="K2" s="255" t="s">
        <v>554</v>
      </c>
      <c r="L2" s="436"/>
      <c r="M2" s="436"/>
      <c r="N2" s="436"/>
      <c r="O2" s="179" t="s">
        <v>656</v>
      </c>
    </row>
    <row r="3" spans="1:15" ht="120" x14ac:dyDescent="0.25">
      <c r="A3" s="256" t="s">
        <v>659</v>
      </c>
      <c r="B3" s="257" t="s">
        <v>660</v>
      </c>
      <c r="C3" s="258" t="s">
        <v>661</v>
      </c>
      <c r="D3" s="259" t="s">
        <v>662</v>
      </c>
      <c r="E3" s="258" t="s">
        <v>663</v>
      </c>
      <c r="F3" s="259" t="s">
        <v>664</v>
      </c>
      <c r="G3" s="258">
        <v>2.31</v>
      </c>
      <c r="H3" s="258">
        <v>2.38</v>
      </c>
      <c r="I3" s="258"/>
      <c r="J3" s="258">
        <v>2.42</v>
      </c>
      <c r="K3" s="258"/>
      <c r="L3" s="259" t="s">
        <v>665</v>
      </c>
      <c r="M3" s="259" t="s">
        <v>666</v>
      </c>
      <c r="N3" s="259" t="s">
        <v>667</v>
      </c>
      <c r="O3" s="179" t="str">
        <f t="shared" ref="O3:O107" si="0">B3</f>
        <v>DESARROLLO FISICO Y SOSTENIBILIDAD 
DFS</v>
      </c>
    </row>
    <row r="4" spans="1:15" ht="105" x14ac:dyDescent="0.25">
      <c r="A4" s="256" t="s">
        <v>659</v>
      </c>
      <c r="B4" s="257" t="s">
        <v>660</v>
      </c>
      <c r="C4" s="258" t="s">
        <v>668</v>
      </c>
      <c r="D4" s="259" t="s">
        <v>669</v>
      </c>
      <c r="E4" s="258" t="s">
        <v>164</v>
      </c>
      <c r="F4" s="259" t="s">
        <v>670</v>
      </c>
      <c r="G4" s="260">
        <v>0.85</v>
      </c>
      <c r="H4" s="260">
        <v>0.9</v>
      </c>
      <c r="I4" s="260"/>
      <c r="J4" s="260">
        <v>0.9</v>
      </c>
      <c r="K4" s="260"/>
      <c r="L4" s="259" t="s">
        <v>671</v>
      </c>
      <c r="M4" s="259" t="s">
        <v>672</v>
      </c>
      <c r="N4" s="259" t="s">
        <v>667</v>
      </c>
      <c r="O4" s="179" t="str">
        <f t="shared" si="0"/>
        <v>DESARROLLO FISICO Y SOSTENIBILIDAD 
DFS</v>
      </c>
    </row>
    <row r="5" spans="1:15" ht="90" x14ac:dyDescent="0.25">
      <c r="A5" s="256" t="s">
        <v>659</v>
      </c>
      <c r="B5" s="257" t="s">
        <v>660</v>
      </c>
      <c r="C5" s="258" t="s">
        <v>673</v>
      </c>
      <c r="D5" s="259" t="s">
        <v>674</v>
      </c>
      <c r="E5" s="258" t="s">
        <v>622</v>
      </c>
      <c r="F5" s="259" t="s">
        <v>675</v>
      </c>
      <c r="G5" s="260">
        <v>0.80869999999999997</v>
      </c>
      <c r="H5" s="260">
        <v>0.82</v>
      </c>
      <c r="I5" s="260"/>
      <c r="J5" s="260">
        <v>0.84</v>
      </c>
      <c r="K5" s="260"/>
      <c r="L5" s="259" t="s">
        <v>676</v>
      </c>
      <c r="M5" s="259" t="s">
        <v>677</v>
      </c>
      <c r="N5" s="259" t="s">
        <v>667</v>
      </c>
      <c r="O5" s="179" t="str">
        <f t="shared" si="0"/>
        <v>DESARROLLO FISICO Y SOSTENIBILIDAD 
DFS</v>
      </c>
    </row>
    <row r="6" spans="1:15" ht="409.5" x14ac:dyDescent="0.25">
      <c r="A6" s="256" t="s">
        <v>659</v>
      </c>
      <c r="B6" s="257" t="s">
        <v>660</v>
      </c>
      <c r="C6" s="258" t="s">
        <v>678</v>
      </c>
      <c r="D6" s="259" t="s">
        <v>679</v>
      </c>
      <c r="E6" s="258" t="s">
        <v>680</v>
      </c>
      <c r="F6" s="259" t="s">
        <v>681</v>
      </c>
      <c r="G6" s="260">
        <v>0.86799999999999999</v>
      </c>
      <c r="H6" s="260">
        <v>0.97130000000000005</v>
      </c>
      <c r="I6" s="260"/>
      <c r="J6" s="260" t="s">
        <v>682</v>
      </c>
      <c r="K6" s="260"/>
      <c r="L6" s="259" t="s">
        <v>683</v>
      </c>
      <c r="M6" s="259" t="s">
        <v>684</v>
      </c>
      <c r="N6" s="258" t="s">
        <v>685</v>
      </c>
      <c r="O6" s="179" t="str">
        <f t="shared" si="0"/>
        <v>DESARROLLO FISICO Y SOSTENIBILIDAD 
DFS</v>
      </c>
    </row>
    <row r="7" spans="1:15" ht="132" x14ac:dyDescent="0.25">
      <c r="A7" s="256" t="s">
        <v>659</v>
      </c>
      <c r="B7" s="261" t="s">
        <v>686</v>
      </c>
      <c r="C7" s="262" t="s">
        <v>687</v>
      </c>
      <c r="D7" s="263" t="s">
        <v>688</v>
      </c>
      <c r="E7" s="264" t="s">
        <v>164</v>
      </c>
      <c r="F7" s="262" t="s">
        <v>689</v>
      </c>
      <c r="G7" s="265">
        <v>0.50729999999999997</v>
      </c>
      <c r="H7" s="265">
        <v>0.65110000000000001</v>
      </c>
      <c r="I7" s="265"/>
      <c r="J7" s="265">
        <v>0.7</v>
      </c>
      <c r="K7" s="265"/>
      <c r="L7" s="262" t="s">
        <v>690</v>
      </c>
      <c r="M7" s="262" t="s">
        <v>691</v>
      </c>
      <c r="N7" s="264" t="s">
        <v>692</v>
      </c>
      <c r="O7" s="179" t="str">
        <f t="shared" si="0"/>
        <v>DESARROLLO INFORMATICO Y COMIUNICACIONES
DIC</v>
      </c>
    </row>
    <row r="8" spans="1:15" ht="165" x14ac:dyDescent="0.25">
      <c r="A8" s="256" t="s">
        <v>659</v>
      </c>
      <c r="B8" s="261" t="s">
        <v>686</v>
      </c>
      <c r="C8" s="262" t="s">
        <v>693</v>
      </c>
      <c r="D8" s="263" t="s">
        <v>694</v>
      </c>
      <c r="E8" s="264" t="s">
        <v>164</v>
      </c>
      <c r="F8" s="266" t="s">
        <v>695</v>
      </c>
      <c r="G8" s="265">
        <v>0.36070000000000002</v>
      </c>
      <c r="H8" s="265">
        <v>0.4496</v>
      </c>
      <c r="I8" s="265"/>
      <c r="J8" s="265">
        <v>0.5</v>
      </c>
      <c r="K8" s="265"/>
      <c r="L8" s="262" t="s">
        <v>696</v>
      </c>
      <c r="M8" s="262" t="s">
        <v>691</v>
      </c>
      <c r="N8" s="264" t="s">
        <v>692</v>
      </c>
      <c r="O8" s="179" t="str">
        <f t="shared" si="0"/>
        <v>DESARROLLO INFORMATICO Y COMIUNICACIONES
DIC</v>
      </c>
    </row>
    <row r="9" spans="1:15" ht="214.5" x14ac:dyDescent="0.25">
      <c r="A9" s="256" t="s">
        <v>659</v>
      </c>
      <c r="B9" s="261" t="s">
        <v>686</v>
      </c>
      <c r="C9" s="262" t="s">
        <v>697</v>
      </c>
      <c r="D9" s="263" t="s">
        <v>698</v>
      </c>
      <c r="E9" s="264" t="s">
        <v>164</v>
      </c>
      <c r="F9" s="266" t="s">
        <v>699</v>
      </c>
      <c r="G9" s="265">
        <v>0.71</v>
      </c>
      <c r="H9" s="265">
        <v>0.80759999999999998</v>
      </c>
      <c r="I9" s="265"/>
      <c r="J9" s="265">
        <v>0.9</v>
      </c>
      <c r="K9" s="265"/>
      <c r="L9" s="262" t="s">
        <v>700</v>
      </c>
      <c r="M9" s="262" t="s">
        <v>691</v>
      </c>
      <c r="N9" s="264" t="s">
        <v>692</v>
      </c>
      <c r="O9" s="179" t="str">
        <f t="shared" si="0"/>
        <v>DESARROLLO INFORMATICO Y COMIUNICACIONES
DIC</v>
      </c>
    </row>
    <row r="10" spans="1:15" ht="148.5" x14ac:dyDescent="0.25">
      <c r="A10" s="256" t="s">
        <v>659</v>
      </c>
      <c r="B10" s="261" t="s">
        <v>686</v>
      </c>
      <c r="C10" s="262" t="s">
        <v>701</v>
      </c>
      <c r="D10" s="263" t="s">
        <v>702</v>
      </c>
      <c r="E10" s="264" t="s">
        <v>164</v>
      </c>
      <c r="F10" s="266" t="s">
        <v>703</v>
      </c>
      <c r="G10" s="265">
        <v>0.75380000000000003</v>
      </c>
      <c r="H10" s="265">
        <v>0.80759999999999998</v>
      </c>
      <c r="I10" s="265"/>
      <c r="J10" s="265">
        <v>0.9</v>
      </c>
      <c r="K10" s="265"/>
      <c r="L10" s="262" t="s">
        <v>704</v>
      </c>
      <c r="M10" s="262" t="s">
        <v>691</v>
      </c>
      <c r="N10" s="264" t="s">
        <v>705</v>
      </c>
      <c r="O10" s="179" t="str">
        <f t="shared" si="0"/>
        <v>DESARROLLO INFORMATICO Y COMIUNICACIONES
DIC</v>
      </c>
    </row>
    <row r="11" spans="1:15" ht="165" x14ac:dyDescent="0.3">
      <c r="A11" s="256" t="s">
        <v>659</v>
      </c>
      <c r="B11" s="261" t="s">
        <v>706</v>
      </c>
      <c r="C11" s="267" t="s">
        <v>707</v>
      </c>
      <c r="D11" s="263" t="s">
        <v>708</v>
      </c>
      <c r="E11" s="264" t="s">
        <v>164</v>
      </c>
      <c r="F11" s="268" t="s">
        <v>709</v>
      </c>
      <c r="G11" s="269">
        <v>1</v>
      </c>
      <c r="H11" s="269">
        <v>1</v>
      </c>
      <c r="I11" s="269"/>
      <c r="J11" s="269">
        <v>1</v>
      </c>
      <c r="K11" s="269"/>
      <c r="L11" s="269" t="s">
        <v>710</v>
      </c>
      <c r="M11" s="262" t="s">
        <v>711</v>
      </c>
      <c r="N11" s="262" t="s">
        <v>712</v>
      </c>
      <c r="O11" s="179" t="str">
        <f t="shared" si="0"/>
        <v>DESARROLLO FINANCIERO 
DF</v>
      </c>
    </row>
    <row r="12" spans="1:15" ht="132" x14ac:dyDescent="0.3">
      <c r="A12" s="256" t="s">
        <v>659</v>
      </c>
      <c r="B12" s="261" t="s">
        <v>706</v>
      </c>
      <c r="C12" s="267" t="s">
        <v>713</v>
      </c>
      <c r="D12" s="263" t="s">
        <v>714</v>
      </c>
      <c r="E12" s="264" t="s">
        <v>164</v>
      </c>
      <c r="F12" s="268" t="s">
        <v>715</v>
      </c>
      <c r="G12" s="265">
        <v>0.99080000000000001</v>
      </c>
      <c r="H12" s="269">
        <v>1</v>
      </c>
      <c r="I12" s="269"/>
      <c r="J12" s="269">
        <v>1</v>
      </c>
      <c r="K12" s="269"/>
      <c r="L12" s="269" t="s">
        <v>716</v>
      </c>
      <c r="M12" s="262" t="s">
        <v>717</v>
      </c>
      <c r="N12" s="262" t="s">
        <v>712</v>
      </c>
      <c r="O12" s="179" t="str">
        <f t="shared" si="0"/>
        <v>DESARROLLO FINANCIERO 
DF</v>
      </c>
    </row>
    <row r="13" spans="1:15" ht="115.5" x14ac:dyDescent="0.3">
      <c r="A13" s="256" t="s">
        <v>659</v>
      </c>
      <c r="B13" s="261" t="s">
        <v>706</v>
      </c>
      <c r="C13" s="267" t="s">
        <v>718</v>
      </c>
      <c r="D13" s="263" t="s">
        <v>719</v>
      </c>
      <c r="E13" s="264" t="s">
        <v>164</v>
      </c>
      <c r="F13" s="268" t="s">
        <v>720</v>
      </c>
      <c r="G13" s="265">
        <v>0.57089999999999996</v>
      </c>
      <c r="H13" s="269">
        <v>0.65</v>
      </c>
      <c r="I13" s="269"/>
      <c r="J13" s="269">
        <v>0.65</v>
      </c>
      <c r="K13" s="269"/>
      <c r="L13" s="269" t="s">
        <v>721</v>
      </c>
      <c r="M13" s="262" t="s">
        <v>722</v>
      </c>
      <c r="N13" s="262" t="s">
        <v>712</v>
      </c>
      <c r="O13" s="179" t="str">
        <f t="shared" si="0"/>
        <v>DESARROLLO FINANCIERO 
DF</v>
      </c>
    </row>
    <row r="14" spans="1:15" ht="247.5" x14ac:dyDescent="0.25">
      <c r="A14" s="256" t="s">
        <v>659</v>
      </c>
      <c r="B14" s="261" t="s">
        <v>706</v>
      </c>
      <c r="C14" s="267" t="s">
        <v>723</v>
      </c>
      <c r="D14" s="263" t="s">
        <v>724</v>
      </c>
      <c r="E14" s="264" t="s">
        <v>164</v>
      </c>
      <c r="F14" s="262" t="s">
        <v>725</v>
      </c>
      <c r="G14" s="265">
        <v>0.2928</v>
      </c>
      <c r="H14" s="265">
        <v>0.48830000000000001</v>
      </c>
      <c r="I14" s="265"/>
      <c r="J14" s="265">
        <v>1</v>
      </c>
      <c r="K14" s="265"/>
      <c r="L14" s="269" t="s">
        <v>726</v>
      </c>
      <c r="M14" s="262" t="s">
        <v>727</v>
      </c>
      <c r="N14" s="262" t="s">
        <v>712</v>
      </c>
      <c r="O14" s="179" t="str">
        <f t="shared" si="0"/>
        <v>DESARROLLO FINANCIERO 
DF</v>
      </c>
    </row>
    <row r="15" spans="1:15" ht="99" x14ac:dyDescent="0.25">
      <c r="A15" s="256" t="s">
        <v>659</v>
      </c>
      <c r="B15" s="261" t="s">
        <v>706</v>
      </c>
      <c r="C15" s="267" t="s">
        <v>728</v>
      </c>
      <c r="D15" s="263" t="s">
        <v>729</v>
      </c>
      <c r="E15" s="264" t="s">
        <v>164</v>
      </c>
      <c r="F15" s="262" t="s">
        <v>730</v>
      </c>
      <c r="G15" s="265">
        <v>0.2</v>
      </c>
      <c r="H15" s="269">
        <v>0.4</v>
      </c>
      <c r="I15" s="269"/>
      <c r="J15" s="269">
        <v>1</v>
      </c>
      <c r="K15" s="269"/>
      <c r="L15" s="269" t="s">
        <v>731</v>
      </c>
      <c r="M15" s="262" t="s">
        <v>732</v>
      </c>
      <c r="N15" s="262" t="s">
        <v>712</v>
      </c>
      <c r="O15" s="179" t="str">
        <f t="shared" si="0"/>
        <v>DESARROLLO FINANCIERO 
DF</v>
      </c>
    </row>
    <row r="16" spans="1:15" ht="165" x14ac:dyDescent="0.25">
      <c r="A16" s="256" t="s">
        <v>659</v>
      </c>
      <c r="B16" s="270" t="s">
        <v>733</v>
      </c>
      <c r="C16" s="262" t="s">
        <v>734</v>
      </c>
      <c r="D16" s="263" t="s">
        <v>735</v>
      </c>
      <c r="E16" s="264" t="s">
        <v>164</v>
      </c>
      <c r="F16" s="262" t="s">
        <v>736</v>
      </c>
      <c r="G16" s="265">
        <v>0.58120000000000005</v>
      </c>
      <c r="H16" s="271">
        <v>0.77549999999999997</v>
      </c>
      <c r="I16" s="271"/>
      <c r="J16" s="271">
        <v>1</v>
      </c>
      <c r="K16" s="271"/>
      <c r="L16" s="262" t="s">
        <v>737</v>
      </c>
      <c r="M16" s="262" t="s">
        <v>738</v>
      </c>
      <c r="N16" s="272" t="s">
        <v>739</v>
      </c>
      <c r="O16" s="179" t="str">
        <f t="shared" si="0"/>
        <v>DESARROLLO HUMANO Y ORGANIZACIONAL 
DHO</v>
      </c>
    </row>
    <row r="17" spans="1:15" ht="165" x14ac:dyDescent="0.3">
      <c r="A17" s="256" t="s">
        <v>659</v>
      </c>
      <c r="B17" s="270" t="s">
        <v>733</v>
      </c>
      <c r="C17" s="262" t="s">
        <v>740</v>
      </c>
      <c r="D17" s="263" t="s">
        <v>741</v>
      </c>
      <c r="E17" s="264" t="s">
        <v>164</v>
      </c>
      <c r="F17" s="268" t="s">
        <v>742</v>
      </c>
      <c r="G17" s="265">
        <v>0.79600000000000004</v>
      </c>
      <c r="H17" s="271" t="s">
        <v>743</v>
      </c>
      <c r="I17" s="271"/>
      <c r="J17" s="271" t="s">
        <v>743</v>
      </c>
      <c r="K17" s="271"/>
      <c r="L17" s="262" t="s">
        <v>744</v>
      </c>
      <c r="M17" s="531" t="s">
        <v>745</v>
      </c>
      <c r="N17" s="272" t="s">
        <v>739</v>
      </c>
      <c r="O17" s="179" t="str">
        <f t="shared" si="0"/>
        <v>DESARROLLO HUMANO Y ORGANIZACIONAL 
DHO</v>
      </c>
    </row>
    <row r="18" spans="1:15" ht="115.5" x14ac:dyDescent="0.3">
      <c r="A18" s="256" t="s">
        <v>659</v>
      </c>
      <c r="B18" s="270" t="s">
        <v>733</v>
      </c>
      <c r="C18" s="262" t="s">
        <v>746</v>
      </c>
      <c r="D18" s="263" t="s">
        <v>747</v>
      </c>
      <c r="E18" s="264" t="s">
        <v>164</v>
      </c>
      <c r="F18" s="268" t="s">
        <v>748</v>
      </c>
      <c r="G18" s="265">
        <v>0.79700000000000004</v>
      </c>
      <c r="H18" s="271">
        <v>0.77</v>
      </c>
      <c r="I18" s="271"/>
      <c r="J18" s="271">
        <v>0.79</v>
      </c>
      <c r="K18" s="271"/>
      <c r="L18" s="262" t="s">
        <v>749</v>
      </c>
      <c r="M18" s="436"/>
      <c r="N18" s="272" t="s">
        <v>739</v>
      </c>
      <c r="O18" s="179" t="str">
        <f t="shared" si="0"/>
        <v>DESARROLLO HUMANO Y ORGANIZACIONAL 
DHO</v>
      </c>
    </row>
    <row r="19" spans="1:15" ht="148.5" x14ac:dyDescent="0.3">
      <c r="A19" s="256" t="s">
        <v>659</v>
      </c>
      <c r="B19" s="270" t="s">
        <v>733</v>
      </c>
      <c r="C19" s="262" t="s">
        <v>750</v>
      </c>
      <c r="D19" s="263" t="s">
        <v>751</v>
      </c>
      <c r="E19" s="264" t="s">
        <v>164</v>
      </c>
      <c r="F19" s="268" t="s">
        <v>752</v>
      </c>
      <c r="G19" s="271">
        <v>0.42420000000000002</v>
      </c>
      <c r="H19" s="271">
        <v>0.7504424778761063</v>
      </c>
      <c r="I19" s="271"/>
      <c r="J19" s="271">
        <v>1</v>
      </c>
      <c r="K19" s="271"/>
      <c r="L19" s="262" t="s">
        <v>753</v>
      </c>
      <c r="M19" s="273" t="s">
        <v>754</v>
      </c>
      <c r="N19" s="272" t="s">
        <v>755</v>
      </c>
      <c r="O19" s="179" t="str">
        <f t="shared" si="0"/>
        <v>DESARROLLO HUMANO Y ORGANIZACIONAL 
DHO</v>
      </c>
    </row>
    <row r="20" spans="1:15" ht="132" x14ac:dyDescent="0.25">
      <c r="A20" s="256" t="s">
        <v>659</v>
      </c>
      <c r="B20" s="270" t="s">
        <v>733</v>
      </c>
      <c r="C20" s="262" t="s">
        <v>756</v>
      </c>
      <c r="D20" s="263" t="s">
        <v>757</v>
      </c>
      <c r="E20" s="264" t="s">
        <v>164</v>
      </c>
      <c r="F20" s="262" t="s">
        <v>758</v>
      </c>
      <c r="G20" s="265">
        <v>0.84</v>
      </c>
      <c r="H20" s="271">
        <v>0.95</v>
      </c>
      <c r="I20" s="271"/>
      <c r="J20" s="271">
        <v>0.95</v>
      </c>
      <c r="K20" s="271"/>
      <c r="L20" s="262" t="s">
        <v>759</v>
      </c>
      <c r="M20" s="273" t="s">
        <v>760</v>
      </c>
      <c r="N20" s="272" t="s">
        <v>755</v>
      </c>
      <c r="O20" s="179" t="str">
        <f t="shared" si="0"/>
        <v>DESARROLLO HUMANO Y ORGANIZACIONAL 
DHO</v>
      </c>
    </row>
    <row r="21" spans="1:15" ht="15.75" customHeight="1" x14ac:dyDescent="0.25">
      <c r="A21" s="256" t="s">
        <v>659</v>
      </c>
      <c r="B21" s="270" t="s">
        <v>733</v>
      </c>
      <c r="C21" s="262" t="s">
        <v>761</v>
      </c>
      <c r="D21" s="263" t="s">
        <v>762</v>
      </c>
      <c r="E21" s="264" t="s">
        <v>164</v>
      </c>
      <c r="F21" s="262" t="s">
        <v>763</v>
      </c>
      <c r="G21" s="265">
        <v>0.77800000000000002</v>
      </c>
      <c r="H21" s="271">
        <v>0.91666666666666674</v>
      </c>
      <c r="I21" s="271"/>
      <c r="J21" s="271">
        <v>1</v>
      </c>
      <c r="K21" s="271"/>
      <c r="L21" s="262" t="s">
        <v>764</v>
      </c>
      <c r="M21" s="273" t="s">
        <v>765</v>
      </c>
      <c r="N21" s="272" t="s">
        <v>755</v>
      </c>
      <c r="O21" s="179" t="str">
        <f t="shared" si="0"/>
        <v>DESARROLLO HUMANO Y ORGANIZACIONAL 
DHO</v>
      </c>
    </row>
    <row r="22" spans="1:15" ht="15.75" customHeight="1" x14ac:dyDescent="0.25">
      <c r="A22" s="274" t="s">
        <v>766</v>
      </c>
      <c r="B22" s="275" t="s">
        <v>767</v>
      </c>
      <c r="C22" s="276" t="s">
        <v>768</v>
      </c>
      <c r="D22" s="277" t="s">
        <v>769</v>
      </c>
      <c r="E22" s="278" t="s">
        <v>164</v>
      </c>
      <c r="F22" s="276" t="s">
        <v>770</v>
      </c>
      <c r="G22" s="279">
        <v>44.7</v>
      </c>
      <c r="H22" s="279">
        <v>45</v>
      </c>
      <c r="I22" s="279"/>
      <c r="J22" s="279">
        <v>45</v>
      </c>
      <c r="K22" s="279"/>
      <c r="L22" s="276" t="s">
        <v>771</v>
      </c>
      <c r="M22" s="280" t="s">
        <v>772</v>
      </c>
      <c r="N22" s="530" t="s">
        <v>773</v>
      </c>
      <c r="O22" s="179" t="str">
        <f t="shared" si="0"/>
        <v>Gestión de Programas Académicos</v>
      </c>
    </row>
    <row r="23" spans="1:15" ht="15.75" customHeight="1" x14ac:dyDescent="0.25">
      <c r="A23" s="274" t="s">
        <v>766</v>
      </c>
      <c r="B23" s="275" t="s">
        <v>767</v>
      </c>
      <c r="C23" s="281" t="s">
        <v>774</v>
      </c>
      <c r="D23" s="281" t="s">
        <v>775</v>
      </c>
      <c r="E23" s="278" t="s">
        <v>164</v>
      </c>
      <c r="F23" s="276" t="s">
        <v>776</v>
      </c>
      <c r="G23" s="282">
        <v>0.73929999999999996</v>
      </c>
      <c r="H23" s="283">
        <v>0.8</v>
      </c>
      <c r="I23" s="283"/>
      <c r="J23" s="283">
        <v>0.75</v>
      </c>
      <c r="K23" s="283"/>
      <c r="L23" s="276" t="s">
        <v>777</v>
      </c>
      <c r="M23" s="280" t="s">
        <v>772</v>
      </c>
      <c r="N23" s="435"/>
      <c r="O23" s="179" t="str">
        <f t="shared" si="0"/>
        <v>Gestión de Programas Académicos</v>
      </c>
    </row>
    <row r="24" spans="1:15" ht="15.75" customHeight="1" x14ac:dyDescent="0.25">
      <c r="A24" s="274" t="s">
        <v>766</v>
      </c>
      <c r="B24" s="275" t="s">
        <v>767</v>
      </c>
      <c r="C24" s="281" t="s">
        <v>778</v>
      </c>
      <c r="D24" s="281" t="s">
        <v>779</v>
      </c>
      <c r="E24" s="278" t="s">
        <v>164</v>
      </c>
      <c r="F24" s="276" t="s">
        <v>780</v>
      </c>
      <c r="G24" s="284">
        <v>0.89</v>
      </c>
      <c r="H24" s="283">
        <v>0.9</v>
      </c>
      <c r="I24" s="283"/>
      <c r="J24" s="283" t="s">
        <v>781</v>
      </c>
      <c r="K24" s="283"/>
      <c r="L24" s="276" t="s">
        <v>782</v>
      </c>
      <c r="M24" s="280" t="s">
        <v>772</v>
      </c>
      <c r="N24" s="435"/>
      <c r="O24" s="179" t="str">
        <f t="shared" si="0"/>
        <v>Gestión de Programas Académicos</v>
      </c>
    </row>
    <row r="25" spans="1:15" ht="15.75" customHeight="1" x14ac:dyDescent="0.25">
      <c r="A25" s="274" t="s">
        <v>766</v>
      </c>
      <c r="B25" s="275" t="s">
        <v>767</v>
      </c>
      <c r="C25" s="281" t="s">
        <v>783</v>
      </c>
      <c r="D25" s="281" t="s">
        <v>784</v>
      </c>
      <c r="E25" s="278" t="s">
        <v>164</v>
      </c>
      <c r="F25" s="276" t="s">
        <v>785</v>
      </c>
      <c r="G25" s="282">
        <v>0.53</v>
      </c>
      <c r="H25" s="285">
        <v>0.85399999999999998</v>
      </c>
      <c r="I25" s="285"/>
      <c r="J25" s="285">
        <v>0.85399999999999998</v>
      </c>
      <c r="K25" s="285"/>
      <c r="L25" s="276" t="s">
        <v>786</v>
      </c>
      <c r="M25" s="280" t="s">
        <v>772</v>
      </c>
      <c r="N25" s="435"/>
      <c r="O25" s="179" t="str">
        <f t="shared" si="0"/>
        <v>Gestión de Programas Académicos</v>
      </c>
    </row>
    <row r="26" spans="1:15" ht="15.75" customHeight="1" x14ac:dyDescent="0.3">
      <c r="A26" s="274" t="s">
        <v>766</v>
      </c>
      <c r="B26" s="275" t="s">
        <v>767</v>
      </c>
      <c r="C26" s="281" t="s">
        <v>787</v>
      </c>
      <c r="D26" s="281" t="s">
        <v>788</v>
      </c>
      <c r="E26" s="281" t="s">
        <v>164</v>
      </c>
      <c r="F26" s="281" t="s">
        <v>789</v>
      </c>
      <c r="G26" s="286">
        <v>3.4000000000000002E-2</v>
      </c>
      <c r="H26" s="287">
        <v>0.15</v>
      </c>
      <c r="I26" s="287"/>
      <c r="J26" s="287">
        <v>0.5</v>
      </c>
      <c r="K26" s="287"/>
      <c r="L26" s="281" t="s">
        <v>790</v>
      </c>
      <c r="M26" s="288"/>
      <c r="N26" s="436"/>
      <c r="O26" s="179" t="str">
        <f t="shared" si="0"/>
        <v>Gestión de Programas Académicos</v>
      </c>
    </row>
    <row r="27" spans="1:15" ht="15.75" customHeight="1" x14ac:dyDescent="0.25">
      <c r="A27" s="274" t="s">
        <v>766</v>
      </c>
      <c r="B27" s="289" t="s">
        <v>791</v>
      </c>
      <c r="C27" s="281" t="s">
        <v>792</v>
      </c>
      <c r="D27" s="276" t="s">
        <v>793</v>
      </c>
      <c r="E27" s="276" t="s">
        <v>567</v>
      </c>
      <c r="F27" s="276" t="s">
        <v>794</v>
      </c>
      <c r="G27" s="290">
        <v>16005</v>
      </c>
      <c r="H27" s="290">
        <v>16902</v>
      </c>
      <c r="I27" s="290"/>
      <c r="J27" s="290">
        <v>16902</v>
      </c>
      <c r="K27" s="290"/>
      <c r="L27" s="276" t="s">
        <v>795</v>
      </c>
      <c r="M27" s="532" t="s">
        <v>796</v>
      </c>
      <c r="N27" s="532" t="s">
        <v>797</v>
      </c>
      <c r="O27" s="179" t="str">
        <f t="shared" si="0"/>
        <v>Gestión de capacidad academica</v>
      </c>
    </row>
    <row r="28" spans="1:15" ht="15.75" customHeight="1" x14ac:dyDescent="0.25">
      <c r="A28" s="274" t="s">
        <v>766</v>
      </c>
      <c r="B28" s="289" t="s">
        <v>791</v>
      </c>
      <c r="C28" s="281" t="s">
        <v>798</v>
      </c>
      <c r="D28" s="276" t="s">
        <v>799</v>
      </c>
      <c r="E28" s="276" t="s">
        <v>567</v>
      </c>
      <c r="F28" s="276" t="s">
        <v>800</v>
      </c>
      <c r="G28" s="290">
        <v>2213</v>
      </c>
      <c r="H28" s="291">
        <v>1530</v>
      </c>
      <c r="I28" s="291"/>
      <c r="J28" s="291">
        <v>1530</v>
      </c>
      <c r="K28" s="291"/>
      <c r="L28" s="276" t="s">
        <v>801</v>
      </c>
      <c r="M28" s="435"/>
      <c r="N28" s="435"/>
      <c r="O28" s="179" t="str">
        <f t="shared" si="0"/>
        <v>Gestión de capacidad academica</v>
      </c>
    </row>
    <row r="29" spans="1:15" ht="15.75" customHeight="1" x14ac:dyDescent="0.25">
      <c r="A29" s="274" t="s">
        <v>766</v>
      </c>
      <c r="B29" s="289" t="s">
        <v>791</v>
      </c>
      <c r="C29" s="281" t="s">
        <v>802</v>
      </c>
      <c r="D29" s="276" t="s">
        <v>803</v>
      </c>
      <c r="E29" s="276" t="s">
        <v>567</v>
      </c>
      <c r="F29" s="276" t="s">
        <v>804</v>
      </c>
      <c r="G29" s="290">
        <v>35</v>
      </c>
      <c r="H29" s="291">
        <v>32</v>
      </c>
      <c r="I29" s="291"/>
      <c r="J29" s="291">
        <v>31</v>
      </c>
      <c r="K29" s="291"/>
      <c r="L29" s="276" t="s">
        <v>805</v>
      </c>
      <c r="M29" s="435"/>
      <c r="N29" s="435"/>
      <c r="O29" s="179" t="str">
        <f t="shared" si="0"/>
        <v>Gestión de capacidad academica</v>
      </c>
    </row>
    <row r="30" spans="1:15" ht="15.75" customHeight="1" x14ac:dyDescent="0.25">
      <c r="A30" s="274" t="s">
        <v>766</v>
      </c>
      <c r="B30" s="289" t="s">
        <v>791</v>
      </c>
      <c r="C30" s="281" t="s">
        <v>806</v>
      </c>
      <c r="D30" s="276" t="s">
        <v>803</v>
      </c>
      <c r="E30" s="276" t="s">
        <v>567</v>
      </c>
      <c r="F30" s="276" t="s">
        <v>807</v>
      </c>
      <c r="G30" s="290">
        <v>63</v>
      </c>
      <c r="H30" s="291">
        <v>49</v>
      </c>
      <c r="I30" s="291"/>
      <c r="J30" s="291">
        <v>49</v>
      </c>
      <c r="K30" s="291"/>
      <c r="L30" s="276" t="s">
        <v>808</v>
      </c>
      <c r="M30" s="435"/>
      <c r="N30" s="435"/>
      <c r="O30" s="179" t="str">
        <f t="shared" si="0"/>
        <v>Gestión de capacidad academica</v>
      </c>
    </row>
    <row r="31" spans="1:15" ht="15.75" customHeight="1" x14ac:dyDescent="0.25">
      <c r="A31" s="274" t="s">
        <v>766</v>
      </c>
      <c r="B31" s="289" t="s">
        <v>791</v>
      </c>
      <c r="C31" s="276" t="s">
        <v>809</v>
      </c>
      <c r="D31" s="276" t="s">
        <v>810</v>
      </c>
      <c r="E31" s="276" t="s">
        <v>164</v>
      </c>
      <c r="F31" s="276" t="s">
        <v>811</v>
      </c>
      <c r="G31" s="282">
        <v>0.92</v>
      </c>
      <c r="H31" s="283">
        <v>0.93</v>
      </c>
      <c r="I31" s="283"/>
      <c r="J31" s="283">
        <v>0.9</v>
      </c>
      <c r="K31" s="283"/>
      <c r="L31" s="276" t="s">
        <v>812</v>
      </c>
      <c r="M31" s="435"/>
      <c r="N31" s="435"/>
      <c r="O31" s="179" t="str">
        <f t="shared" si="0"/>
        <v>Gestión de capacidad academica</v>
      </c>
    </row>
    <row r="32" spans="1:15" ht="15.75" customHeight="1" x14ac:dyDescent="0.25">
      <c r="A32" s="274" t="s">
        <v>766</v>
      </c>
      <c r="B32" s="289" t="s">
        <v>791</v>
      </c>
      <c r="C32" s="276" t="s">
        <v>813</v>
      </c>
      <c r="D32" s="276" t="s">
        <v>814</v>
      </c>
      <c r="E32" s="276" t="s">
        <v>567</v>
      </c>
      <c r="F32" s="276" t="s">
        <v>815</v>
      </c>
      <c r="G32" s="292">
        <v>293.5</v>
      </c>
      <c r="H32" s="290">
        <v>304</v>
      </c>
      <c r="I32" s="290"/>
      <c r="J32" s="290">
        <v>301</v>
      </c>
      <c r="K32" s="290"/>
      <c r="L32" s="276" t="s">
        <v>816</v>
      </c>
      <c r="M32" s="435"/>
      <c r="N32" s="435"/>
      <c r="O32" s="179" t="str">
        <f t="shared" si="0"/>
        <v>Gestión de capacidad academica</v>
      </c>
    </row>
    <row r="33" spans="1:15" ht="15.75" customHeight="1" x14ac:dyDescent="0.25">
      <c r="A33" s="274" t="s">
        <v>766</v>
      </c>
      <c r="B33" s="289" t="s">
        <v>791</v>
      </c>
      <c r="C33" s="276" t="s">
        <v>817</v>
      </c>
      <c r="D33" s="276" t="s">
        <v>818</v>
      </c>
      <c r="E33" s="276" t="s">
        <v>567</v>
      </c>
      <c r="F33" s="276" t="s">
        <v>819</v>
      </c>
      <c r="G33" s="292">
        <v>166.5</v>
      </c>
      <c r="H33" s="291">
        <v>152</v>
      </c>
      <c r="I33" s="291"/>
      <c r="J33" s="291">
        <v>152</v>
      </c>
      <c r="K33" s="291"/>
      <c r="L33" s="276" t="s">
        <v>820</v>
      </c>
      <c r="M33" s="435"/>
      <c r="N33" s="435"/>
      <c r="O33" s="179" t="str">
        <f t="shared" si="0"/>
        <v>Gestión de capacidad academica</v>
      </c>
    </row>
    <row r="34" spans="1:15" ht="15.75" customHeight="1" x14ac:dyDescent="0.25">
      <c r="A34" s="274" t="s">
        <v>766</v>
      </c>
      <c r="B34" s="289" t="s">
        <v>791</v>
      </c>
      <c r="C34" s="276" t="s">
        <v>821</v>
      </c>
      <c r="D34" s="276" t="s">
        <v>822</v>
      </c>
      <c r="E34" s="276" t="s">
        <v>567</v>
      </c>
      <c r="F34" s="276" t="s">
        <v>823</v>
      </c>
      <c r="G34" s="279">
        <v>304.26</v>
      </c>
      <c r="H34" s="279">
        <v>341.53</v>
      </c>
      <c r="I34" s="279"/>
      <c r="J34" s="279">
        <v>341.53</v>
      </c>
      <c r="K34" s="279"/>
      <c r="L34" s="276" t="s">
        <v>824</v>
      </c>
      <c r="M34" s="435"/>
      <c r="N34" s="435"/>
      <c r="O34" s="179" t="str">
        <f t="shared" si="0"/>
        <v>Gestión de capacidad academica</v>
      </c>
    </row>
    <row r="35" spans="1:15" ht="15.75" customHeight="1" x14ac:dyDescent="0.3">
      <c r="A35" s="274" t="s">
        <v>766</v>
      </c>
      <c r="B35" s="289" t="s">
        <v>791</v>
      </c>
      <c r="C35" s="281" t="s">
        <v>825</v>
      </c>
      <c r="D35" s="293" t="s">
        <v>826</v>
      </c>
      <c r="E35" s="276" t="s">
        <v>827</v>
      </c>
      <c r="F35" s="276" t="s">
        <v>828</v>
      </c>
      <c r="G35" s="279">
        <v>1.55</v>
      </c>
      <c r="H35" s="294">
        <v>1.43</v>
      </c>
      <c r="I35" s="294"/>
      <c r="J35" s="294">
        <v>1.28</v>
      </c>
      <c r="K35" s="294"/>
      <c r="L35" s="276" t="s">
        <v>829</v>
      </c>
      <c r="M35" s="435"/>
      <c r="N35" s="435"/>
      <c r="O35" s="179" t="str">
        <f t="shared" si="0"/>
        <v>Gestión de capacidad academica</v>
      </c>
    </row>
    <row r="36" spans="1:15" ht="15.75" customHeight="1" x14ac:dyDescent="0.25">
      <c r="A36" s="274" t="s">
        <v>766</v>
      </c>
      <c r="B36" s="289" t="s">
        <v>791</v>
      </c>
      <c r="C36" s="276" t="s">
        <v>830</v>
      </c>
      <c r="D36" s="276" t="s">
        <v>831</v>
      </c>
      <c r="E36" s="276" t="s">
        <v>622</v>
      </c>
      <c r="F36" s="276" t="s">
        <v>832</v>
      </c>
      <c r="G36" s="290">
        <v>16</v>
      </c>
      <c r="H36" s="291">
        <v>32</v>
      </c>
      <c r="I36" s="291"/>
      <c r="J36" s="291">
        <v>13</v>
      </c>
      <c r="K36" s="291"/>
      <c r="L36" s="276" t="s">
        <v>833</v>
      </c>
      <c r="M36" s="435"/>
      <c r="N36" s="435"/>
      <c r="O36" s="179" t="str">
        <f t="shared" si="0"/>
        <v>Gestión de capacidad academica</v>
      </c>
    </row>
    <row r="37" spans="1:15" ht="15.75" customHeight="1" x14ac:dyDescent="0.25">
      <c r="A37" s="274" t="s">
        <v>766</v>
      </c>
      <c r="B37" s="289" t="s">
        <v>791</v>
      </c>
      <c r="C37" s="276" t="s">
        <v>834</v>
      </c>
      <c r="D37" s="276" t="s">
        <v>835</v>
      </c>
      <c r="E37" s="276" t="s">
        <v>622</v>
      </c>
      <c r="F37" s="276" t="s">
        <v>836</v>
      </c>
      <c r="G37" s="290">
        <v>182406</v>
      </c>
      <c r="H37" s="290">
        <v>275000</v>
      </c>
      <c r="I37" s="290"/>
      <c r="J37" s="290">
        <v>123370</v>
      </c>
      <c r="K37" s="290"/>
      <c r="L37" s="276" t="s">
        <v>837</v>
      </c>
      <c r="M37" s="435"/>
      <c r="N37" s="435"/>
      <c r="O37" s="179" t="str">
        <f t="shared" si="0"/>
        <v>Gestión de capacidad academica</v>
      </c>
    </row>
    <row r="38" spans="1:15" ht="15.75" customHeight="1" x14ac:dyDescent="0.25">
      <c r="A38" s="274" t="s">
        <v>766</v>
      </c>
      <c r="B38" s="289" t="s">
        <v>791</v>
      </c>
      <c r="C38" s="276" t="s">
        <v>838</v>
      </c>
      <c r="D38" s="276" t="s">
        <v>839</v>
      </c>
      <c r="E38" s="276" t="s">
        <v>164</v>
      </c>
      <c r="F38" s="276" t="s">
        <v>840</v>
      </c>
      <c r="G38" s="285">
        <v>0.1338</v>
      </c>
      <c r="H38" s="283">
        <v>0.5</v>
      </c>
      <c r="I38" s="283"/>
      <c r="J38" s="283">
        <v>0.55000000000000004</v>
      </c>
      <c r="K38" s="283"/>
      <c r="L38" s="276" t="s">
        <v>841</v>
      </c>
      <c r="M38" s="435"/>
      <c r="N38" s="435"/>
      <c r="O38" s="179" t="str">
        <f t="shared" si="0"/>
        <v>Gestión de capacidad academica</v>
      </c>
    </row>
    <row r="39" spans="1:15" ht="15.75" customHeight="1" x14ac:dyDescent="0.25">
      <c r="A39" s="274" t="s">
        <v>766</v>
      </c>
      <c r="B39" s="289" t="s">
        <v>791</v>
      </c>
      <c r="C39" s="276" t="s">
        <v>842</v>
      </c>
      <c r="D39" s="276" t="s">
        <v>843</v>
      </c>
      <c r="E39" s="276" t="s">
        <v>622</v>
      </c>
      <c r="F39" s="276" t="s">
        <v>844</v>
      </c>
      <c r="G39" s="295">
        <v>6448</v>
      </c>
      <c r="H39" s="278">
        <v>6448</v>
      </c>
      <c r="I39" s="278"/>
      <c r="J39" s="278">
        <v>2000</v>
      </c>
      <c r="K39" s="278"/>
      <c r="L39" s="276" t="s">
        <v>845</v>
      </c>
      <c r="M39" s="435"/>
      <c r="N39" s="435"/>
      <c r="O39" s="179" t="str">
        <f t="shared" si="0"/>
        <v>Gestión de capacidad academica</v>
      </c>
    </row>
    <row r="40" spans="1:15" ht="15.75" customHeight="1" x14ac:dyDescent="0.25">
      <c r="A40" s="274" t="s">
        <v>766</v>
      </c>
      <c r="B40" s="289" t="s">
        <v>791</v>
      </c>
      <c r="C40" s="276" t="s">
        <v>846</v>
      </c>
      <c r="D40" s="276" t="s">
        <v>847</v>
      </c>
      <c r="E40" s="276" t="s">
        <v>164</v>
      </c>
      <c r="F40" s="276" t="s">
        <v>848</v>
      </c>
      <c r="G40" s="296">
        <v>49.16</v>
      </c>
      <c r="H40" s="279">
        <v>34.47</v>
      </c>
      <c r="I40" s="279"/>
      <c r="J40" s="279">
        <v>33.47</v>
      </c>
      <c r="K40" s="279"/>
      <c r="L40" s="276" t="s">
        <v>849</v>
      </c>
      <c r="M40" s="436"/>
      <c r="N40" s="436"/>
      <c r="O40" s="179" t="str">
        <f t="shared" si="0"/>
        <v>Gestión de capacidad academica</v>
      </c>
    </row>
    <row r="41" spans="1:15" ht="15.75" customHeight="1" x14ac:dyDescent="0.25">
      <c r="A41" s="274" t="s">
        <v>766</v>
      </c>
      <c r="B41" s="297" t="s">
        <v>850</v>
      </c>
      <c r="C41" s="276" t="s">
        <v>851</v>
      </c>
      <c r="D41" s="298" t="s">
        <v>852</v>
      </c>
      <c r="E41" s="276" t="s">
        <v>164</v>
      </c>
      <c r="F41" s="276" t="s">
        <v>853</v>
      </c>
      <c r="G41" s="285">
        <v>0.56699999999999995</v>
      </c>
      <c r="H41" s="285">
        <v>0.2772</v>
      </c>
      <c r="I41" s="285"/>
      <c r="J41" s="285">
        <v>0.28000000000000003</v>
      </c>
      <c r="K41" s="285"/>
      <c r="L41" s="276" t="s">
        <v>854</v>
      </c>
      <c r="M41" s="276" t="s">
        <v>855</v>
      </c>
      <c r="N41" s="276" t="s">
        <v>856</v>
      </c>
      <c r="O41" s="179" t="str">
        <f t="shared" si="0"/>
        <v>Gestión Docente</v>
      </c>
    </row>
    <row r="42" spans="1:15" ht="15.75" customHeight="1" x14ac:dyDescent="0.25">
      <c r="A42" s="274" t="s">
        <v>766</v>
      </c>
      <c r="B42" s="297" t="s">
        <v>850</v>
      </c>
      <c r="C42" s="276" t="s">
        <v>857</v>
      </c>
      <c r="D42" s="276" t="s">
        <v>858</v>
      </c>
      <c r="E42" s="276" t="s">
        <v>164</v>
      </c>
      <c r="F42" s="276" t="s">
        <v>859</v>
      </c>
      <c r="G42" s="285">
        <v>0.2261</v>
      </c>
      <c r="H42" s="285">
        <v>0.57199999999999995</v>
      </c>
      <c r="I42" s="285"/>
      <c r="J42" s="285">
        <v>0.62180000000000002</v>
      </c>
      <c r="K42" s="285"/>
      <c r="L42" s="276" t="s">
        <v>860</v>
      </c>
      <c r="M42" s="276" t="s">
        <v>855</v>
      </c>
      <c r="N42" s="276" t="s">
        <v>856</v>
      </c>
      <c r="O42" s="179" t="str">
        <f t="shared" si="0"/>
        <v>Gestión Docente</v>
      </c>
    </row>
    <row r="43" spans="1:15" ht="15.75" customHeight="1" x14ac:dyDescent="0.25">
      <c r="A43" s="274" t="s">
        <v>766</v>
      </c>
      <c r="B43" s="297" t="s">
        <v>850</v>
      </c>
      <c r="C43" s="276" t="s">
        <v>861</v>
      </c>
      <c r="D43" s="276" t="s">
        <v>862</v>
      </c>
      <c r="E43" s="276" t="s">
        <v>164</v>
      </c>
      <c r="F43" s="276" t="s">
        <v>863</v>
      </c>
      <c r="G43" s="285">
        <v>0.5998</v>
      </c>
      <c r="H43" s="299">
        <v>0.64</v>
      </c>
      <c r="I43" s="299"/>
      <c r="J43" s="299">
        <v>0.64</v>
      </c>
      <c r="K43" s="299"/>
      <c r="L43" s="276" t="s">
        <v>864</v>
      </c>
      <c r="M43" s="276" t="s">
        <v>855</v>
      </c>
      <c r="N43" s="276" t="s">
        <v>865</v>
      </c>
      <c r="O43" s="179" t="str">
        <f t="shared" si="0"/>
        <v>Gestión Docente</v>
      </c>
    </row>
    <row r="44" spans="1:15" ht="15.75" customHeight="1" x14ac:dyDescent="0.25">
      <c r="A44" s="274" t="s">
        <v>766</v>
      </c>
      <c r="B44" s="297" t="s">
        <v>850</v>
      </c>
      <c r="C44" s="276" t="s">
        <v>866</v>
      </c>
      <c r="D44" s="276" t="s">
        <v>867</v>
      </c>
      <c r="E44" s="276" t="s">
        <v>164</v>
      </c>
      <c r="F44" s="276" t="s">
        <v>868</v>
      </c>
      <c r="G44" s="285">
        <v>0.4461</v>
      </c>
      <c r="H44" s="299">
        <v>0.45900000000000002</v>
      </c>
      <c r="I44" s="299"/>
      <c r="J44" s="299">
        <v>0.72299999999999998</v>
      </c>
      <c r="K44" s="299"/>
      <c r="L44" s="276" t="s">
        <v>869</v>
      </c>
      <c r="M44" s="276" t="s">
        <v>855</v>
      </c>
      <c r="N44" s="276" t="s">
        <v>865</v>
      </c>
      <c r="O44" s="179" t="str">
        <f t="shared" si="0"/>
        <v>Gestión Docente</v>
      </c>
    </row>
    <row r="45" spans="1:15" ht="15.75" customHeight="1" x14ac:dyDescent="0.25">
      <c r="A45" s="274" t="s">
        <v>766</v>
      </c>
      <c r="B45" s="297" t="s">
        <v>850</v>
      </c>
      <c r="C45" s="276" t="s">
        <v>870</v>
      </c>
      <c r="D45" s="276" t="s">
        <v>871</v>
      </c>
      <c r="E45" s="276" t="s">
        <v>164</v>
      </c>
      <c r="F45" s="276" t="s">
        <v>872</v>
      </c>
      <c r="G45" s="285">
        <v>0.79110000000000003</v>
      </c>
      <c r="H45" s="299">
        <v>0.55000000000000004</v>
      </c>
      <c r="I45" s="299"/>
      <c r="J45" s="299">
        <v>0.85</v>
      </c>
      <c r="K45" s="299"/>
      <c r="L45" s="276" t="s">
        <v>873</v>
      </c>
      <c r="M45" s="276" t="s">
        <v>855</v>
      </c>
      <c r="N45" s="276" t="s">
        <v>865</v>
      </c>
      <c r="O45" s="179" t="str">
        <f t="shared" si="0"/>
        <v>Gestión Docente</v>
      </c>
    </row>
    <row r="46" spans="1:15" ht="15.75" customHeight="1" x14ac:dyDescent="0.25">
      <c r="A46" s="274" t="s">
        <v>766</v>
      </c>
      <c r="B46" s="297" t="s">
        <v>850</v>
      </c>
      <c r="C46" s="276" t="s">
        <v>874</v>
      </c>
      <c r="D46" s="276" t="s">
        <v>875</v>
      </c>
      <c r="E46" s="276" t="s">
        <v>164</v>
      </c>
      <c r="F46" s="276" t="s">
        <v>876</v>
      </c>
      <c r="G46" s="285">
        <v>0.35599999999999998</v>
      </c>
      <c r="H46" s="285">
        <v>0.43559999999999999</v>
      </c>
      <c r="I46" s="285"/>
      <c r="J46" s="285">
        <v>0.76</v>
      </c>
      <c r="K46" s="285"/>
      <c r="L46" s="276" t="s">
        <v>877</v>
      </c>
      <c r="M46" s="276" t="s">
        <v>855</v>
      </c>
      <c r="N46" s="276" t="s">
        <v>865</v>
      </c>
      <c r="O46" s="179" t="str">
        <f t="shared" si="0"/>
        <v>Gestión Docente</v>
      </c>
    </row>
    <row r="47" spans="1:15" ht="15.75" customHeight="1" x14ac:dyDescent="0.25">
      <c r="A47" s="274" t="s">
        <v>766</v>
      </c>
      <c r="B47" s="297" t="s">
        <v>850</v>
      </c>
      <c r="C47" s="276" t="s">
        <v>878</v>
      </c>
      <c r="D47" s="276" t="s">
        <v>879</v>
      </c>
      <c r="E47" s="276" t="s">
        <v>164</v>
      </c>
      <c r="F47" s="276" t="s">
        <v>880</v>
      </c>
      <c r="G47" s="285">
        <v>0.2</v>
      </c>
      <c r="H47" s="299">
        <v>0.66</v>
      </c>
      <c r="I47" s="299"/>
      <c r="J47" s="299">
        <v>1</v>
      </c>
      <c r="K47" s="299"/>
      <c r="L47" s="276" t="s">
        <v>881</v>
      </c>
      <c r="M47" s="276" t="s">
        <v>855</v>
      </c>
      <c r="N47" s="276" t="s">
        <v>865</v>
      </c>
      <c r="O47" s="179" t="str">
        <f t="shared" si="0"/>
        <v>Gestión Docente</v>
      </c>
    </row>
    <row r="48" spans="1:15" ht="15.75" customHeight="1" x14ac:dyDescent="0.25">
      <c r="A48" s="274" t="s">
        <v>766</v>
      </c>
      <c r="B48" s="297" t="s">
        <v>882</v>
      </c>
      <c r="C48" s="281" t="s">
        <v>883</v>
      </c>
      <c r="D48" s="276" t="s">
        <v>884</v>
      </c>
      <c r="E48" s="276" t="s">
        <v>164</v>
      </c>
      <c r="F48" s="276" t="s">
        <v>885</v>
      </c>
      <c r="G48" s="286">
        <v>0.93899999999999995</v>
      </c>
      <c r="H48" s="299">
        <v>0.96</v>
      </c>
      <c r="I48" s="299"/>
      <c r="J48" s="299">
        <v>1</v>
      </c>
      <c r="K48" s="299"/>
      <c r="L48" s="276" t="s">
        <v>886</v>
      </c>
      <c r="M48" s="300" t="s">
        <v>887</v>
      </c>
      <c r="N48" s="530" t="s">
        <v>865</v>
      </c>
      <c r="O48" s="179" t="str">
        <f t="shared" si="0"/>
        <v>Gestión de la Educación virtual</v>
      </c>
    </row>
    <row r="49" spans="1:15" ht="15.75" customHeight="1" x14ac:dyDescent="0.25">
      <c r="A49" s="274" t="s">
        <v>766</v>
      </c>
      <c r="B49" s="297" t="s">
        <v>882</v>
      </c>
      <c r="C49" s="281" t="s">
        <v>888</v>
      </c>
      <c r="D49" s="281" t="s">
        <v>889</v>
      </c>
      <c r="E49" s="276" t="s">
        <v>567</v>
      </c>
      <c r="F49" s="276" t="s">
        <v>890</v>
      </c>
      <c r="G49" s="278">
        <v>0</v>
      </c>
      <c r="H49" s="278">
        <v>1</v>
      </c>
      <c r="I49" s="278"/>
      <c r="J49" s="278">
        <v>3</v>
      </c>
      <c r="K49" s="278"/>
      <c r="L49" s="276" t="s">
        <v>891</v>
      </c>
      <c r="M49" s="300" t="s">
        <v>892</v>
      </c>
      <c r="N49" s="435"/>
      <c r="O49" s="179" t="str">
        <f t="shared" si="0"/>
        <v>Gestión de la Educación virtual</v>
      </c>
    </row>
    <row r="50" spans="1:15" ht="15.75" customHeight="1" x14ac:dyDescent="0.25">
      <c r="A50" s="274" t="s">
        <v>766</v>
      </c>
      <c r="B50" s="297" t="s">
        <v>882</v>
      </c>
      <c r="C50" s="281" t="s">
        <v>893</v>
      </c>
      <c r="D50" s="281" t="s">
        <v>894</v>
      </c>
      <c r="E50" s="276" t="s">
        <v>567</v>
      </c>
      <c r="F50" s="276" t="s">
        <v>895</v>
      </c>
      <c r="G50" s="278">
        <v>0</v>
      </c>
      <c r="H50" s="278">
        <v>1</v>
      </c>
      <c r="I50" s="278"/>
      <c r="J50" s="278">
        <v>3</v>
      </c>
      <c r="K50" s="278"/>
      <c r="L50" s="276" t="s">
        <v>896</v>
      </c>
      <c r="M50" s="300" t="s">
        <v>897</v>
      </c>
      <c r="N50" s="436"/>
      <c r="O50" s="179" t="str">
        <f t="shared" si="0"/>
        <v>Gestión de la Educación virtual</v>
      </c>
    </row>
    <row r="51" spans="1:15" ht="15.75" customHeight="1" x14ac:dyDescent="0.25">
      <c r="A51" s="274" t="s">
        <v>766</v>
      </c>
      <c r="B51" s="297" t="s">
        <v>898</v>
      </c>
      <c r="C51" s="281" t="s">
        <v>899</v>
      </c>
      <c r="D51" s="281" t="s">
        <v>900</v>
      </c>
      <c r="E51" s="276" t="s">
        <v>164</v>
      </c>
      <c r="F51" s="276" t="s">
        <v>901</v>
      </c>
      <c r="G51" s="282">
        <v>0.50239999999999996</v>
      </c>
      <c r="H51" s="285">
        <v>0.5</v>
      </c>
      <c r="I51" s="285"/>
      <c r="J51" s="285">
        <v>0.5</v>
      </c>
      <c r="K51" s="285"/>
      <c r="L51" s="276" t="s">
        <v>902</v>
      </c>
      <c r="M51" s="276" t="s">
        <v>903</v>
      </c>
      <c r="N51" s="530" t="s">
        <v>904</v>
      </c>
      <c r="O51" s="179" t="str">
        <f t="shared" si="0"/>
        <v>Gestión Académica Estudiantil</v>
      </c>
    </row>
    <row r="52" spans="1:15" ht="15.75" customHeight="1" x14ac:dyDescent="0.25">
      <c r="A52" s="274" t="s">
        <v>766</v>
      </c>
      <c r="B52" s="297" t="s">
        <v>898</v>
      </c>
      <c r="C52" s="281" t="s">
        <v>905</v>
      </c>
      <c r="D52" s="281" t="s">
        <v>906</v>
      </c>
      <c r="E52" s="276" t="s">
        <v>164</v>
      </c>
      <c r="F52" s="276" t="s">
        <v>907</v>
      </c>
      <c r="G52" s="282">
        <v>0.83</v>
      </c>
      <c r="H52" s="285">
        <v>0.8</v>
      </c>
      <c r="I52" s="285"/>
      <c r="J52" s="285">
        <v>0.8</v>
      </c>
      <c r="K52" s="285"/>
      <c r="L52" s="276" t="s">
        <v>908</v>
      </c>
      <c r="M52" s="276" t="s">
        <v>772</v>
      </c>
      <c r="N52" s="435"/>
      <c r="O52" s="179" t="str">
        <f t="shared" si="0"/>
        <v>Gestión Académica Estudiantil</v>
      </c>
    </row>
    <row r="53" spans="1:15" ht="15.75" customHeight="1" x14ac:dyDescent="0.25">
      <c r="A53" s="274" t="s">
        <v>766</v>
      </c>
      <c r="B53" s="297" t="s">
        <v>898</v>
      </c>
      <c r="C53" s="281" t="s">
        <v>909</v>
      </c>
      <c r="D53" s="298" t="s">
        <v>910</v>
      </c>
      <c r="E53" s="276" t="s">
        <v>164</v>
      </c>
      <c r="F53" s="276" t="s">
        <v>911</v>
      </c>
      <c r="G53" s="282">
        <v>0.87829999999999997</v>
      </c>
      <c r="H53" s="285">
        <f>100%-11%</f>
        <v>0.89</v>
      </c>
      <c r="I53" s="285"/>
      <c r="J53" s="285">
        <v>0.90100000000000002</v>
      </c>
      <c r="K53" s="285"/>
      <c r="L53" s="276" t="s">
        <v>912</v>
      </c>
      <c r="M53" s="276" t="s">
        <v>913</v>
      </c>
      <c r="N53" s="435"/>
      <c r="O53" s="179" t="str">
        <f t="shared" si="0"/>
        <v>Gestión Académica Estudiantil</v>
      </c>
    </row>
    <row r="54" spans="1:15" ht="15.75" customHeight="1" x14ac:dyDescent="0.25">
      <c r="A54" s="274" t="s">
        <v>766</v>
      </c>
      <c r="B54" s="297" t="s">
        <v>898</v>
      </c>
      <c r="C54" s="281" t="s">
        <v>914</v>
      </c>
      <c r="D54" s="281" t="s">
        <v>915</v>
      </c>
      <c r="E54" s="276" t="s">
        <v>164</v>
      </c>
      <c r="F54" s="276" t="s">
        <v>916</v>
      </c>
      <c r="G54" s="282">
        <v>0.49120000000000003</v>
      </c>
      <c r="H54" s="285">
        <v>0.50360000000000005</v>
      </c>
      <c r="I54" s="285"/>
      <c r="J54" s="285">
        <v>0.50360000000000005</v>
      </c>
      <c r="K54" s="285"/>
      <c r="L54" s="276" t="s">
        <v>917</v>
      </c>
      <c r="M54" s="276" t="s">
        <v>918</v>
      </c>
      <c r="N54" s="435"/>
      <c r="O54" s="179" t="str">
        <f t="shared" si="0"/>
        <v>Gestión Académica Estudiantil</v>
      </c>
    </row>
    <row r="55" spans="1:15" ht="15.75" customHeight="1" x14ac:dyDescent="0.25">
      <c r="A55" s="274" t="s">
        <v>766</v>
      </c>
      <c r="B55" s="297" t="s">
        <v>898</v>
      </c>
      <c r="C55" s="281" t="s">
        <v>919</v>
      </c>
      <c r="D55" s="298" t="s">
        <v>920</v>
      </c>
      <c r="E55" s="276" t="s">
        <v>164</v>
      </c>
      <c r="F55" s="276" t="s">
        <v>921</v>
      </c>
      <c r="G55" s="282">
        <v>0.69350000000000001</v>
      </c>
      <c r="H55" s="282">
        <v>0.65</v>
      </c>
      <c r="I55" s="282"/>
      <c r="J55" s="282" t="s">
        <v>682</v>
      </c>
      <c r="K55" s="282"/>
      <c r="L55" s="276" t="s">
        <v>922</v>
      </c>
      <c r="M55" s="276" t="s">
        <v>918</v>
      </c>
      <c r="N55" s="435"/>
      <c r="O55" s="179" t="str">
        <f t="shared" si="0"/>
        <v>Gestión Académica Estudiantil</v>
      </c>
    </row>
    <row r="56" spans="1:15" ht="15.75" customHeight="1" x14ac:dyDescent="0.25">
      <c r="A56" s="274" t="s">
        <v>766</v>
      </c>
      <c r="B56" s="297" t="s">
        <v>898</v>
      </c>
      <c r="C56" s="301" t="s">
        <v>923</v>
      </c>
      <c r="D56" s="301" t="s">
        <v>924</v>
      </c>
      <c r="E56" s="302" t="s">
        <v>164</v>
      </c>
      <c r="F56" s="301" t="s">
        <v>925</v>
      </c>
      <c r="G56" s="303">
        <v>0.86</v>
      </c>
      <c r="H56" s="304">
        <v>0.9</v>
      </c>
      <c r="I56" s="305"/>
      <c r="J56" s="304">
        <v>0.90100000000000002</v>
      </c>
      <c r="K56" s="305"/>
      <c r="L56" s="301" t="s">
        <v>926</v>
      </c>
      <c r="M56" s="302" t="s">
        <v>918</v>
      </c>
      <c r="N56" s="451"/>
      <c r="O56" s="179" t="str">
        <f t="shared" si="0"/>
        <v>Gestión Académica Estudiantil</v>
      </c>
    </row>
    <row r="57" spans="1:15" ht="15.75" customHeight="1" x14ac:dyDescent="0.25">
      <c r="A57" s="306" t="s">
        <v>927</v>
      </c>
      <c r="B57" s="307" t="s">
        <v>928</v>
      </c>
      <c r="C57" s="308" t="s">
        <v>929</v>
      </c>
      <c r="D57" s="309" t="s">
        <v>930</v>
      </c>
      <c r="E57" s="309" t="s">
        <v>164</v>
      </c>
      <c r="F57" s="310" t="s">
        <v>931</v>
      </c>
      <c r="G57" s="310">
        <v>0</v>
      </c>
      <c r="H57" s="310">
        <v>0.01</v>
      </c>
      <c r="I57" s="310"/>
      <c r="J57" s="310">
        <v>0.4</v>
      </c>
      <c r="K57" s="310"/>
      <c r="L57" s="309" t="s">
        <v>932</v>
      </c>
      <c r="M57" s="311" t="s">
        <v>602</v>
      </c>
      <c r="N57" s="311" t="s">
        <v>933</v>
      </c>
      <c r="O57" s="179" t="str">
        <f t="shared" si="0"/>
        <v>FORMACIÓN PARA LA VIDA</v>
      </c>
    </row>
    <row r="58" spans="1:15" ht="15.75" customHeight="1" x14ac:dyDescent="0.25">
      <c r="A58" s="306" t="s">
        <v>927</v>
      </c>
      <c r="B58" s="307" t="s">
        <v>928</v>
      </c>
      <c r="C58" s="308" t="s">
        <v>934</v>
      </c>
      <c r="D58" s="309" t="s">
        <v>935</v>
      </c>
      <c r="E58" s="309" t="s">
        <v>164</v>
      </c>
      <c r="F58" s="310" t="s">
        <v>936</v>
      </c>
      <c r="G58" s="312">
        <v>0.56200000000000006</v>
      </c>
      <c r="H58" s="310">
        <v>0.7</v>
      </c>
      <c r="I58" s="310"/>
      <c r="J58" s="310">
        <v>1</v>
      </c>
      <c r="K58" s="310"/>
      <c r="L58" s="309" t="s">
        <v>937</v>
      </c>
      <c r="M58" s="311" t="s">
        <v>602</v>
      </c>
      <c r="N58" s="311" t="s">
        <v>938</v>
      </c>
      <c r="O58" s="179" t="str">
        <f t="shared" si="0"/>
        <v>FORMACIÓN PARA LA VIDA</v>
      </c>
    </row>
    <row r="59" spans="1:15" ht="15.75" customHeight="1" x14ac:dyDescent="0.25">
      <c r="A59" s="306" t="s">
        <v>927</v>
      </c>
      <c r="B59" s="307" t="s">
        <v>928</v>
      </c>
      <c r="C59" s="308" t="s">
        <v>939</v>
      </c>
      <c r="D59" s="309" t="s">
        <v>940</v>
      </c>
      <c r="E59" s="309" t="s">
        <v>164</v>
      </c>
      <c r="F59" s="310" t="s">
        <v>941</v>
      </c>
      <c r="G59" s="310">
        <v>0.81</v>
      </c>
      <c r="H59" s="310">
        <v>0.85</v>
      </c>
      <c r="I59" s="310"/>
      <c r="J59" s="310">
        <v>1</v>
      </c>
      <c r="K59" s="310"/>
      <c r="L59" s="309" t="s">
        <v>942</v>
      </c>
      <c r="M59" s="311" t="s">
        <v>602</v>
      </c>
      <c r="N59" s="311" t="s">
        <v>938</v>
      </c>
      <c r="O59" s="179" t="str">
        <f t="shared" si="0"/>
        <v>FORMACIÓN PARA LA VIDA</v>
      </c>
    </row>
    <row r="60" spans="1:15" ht="15.75" customHeight="1" x14ac:dyDescent="0.25">
      <c r="A60" s="306" t="s">
        <v>927</v>
      </c>
      <c r="B60" s="307" t="s">
        <v>928</v>
      </c>
      <c r="C60" s="308" t="s">
        <v>943</v>
      </c>
      <c r="D60" s="309" t="s">
        <v>944</v>
      </c>
      <c r="E60" s="309" t="s">
        <v>164</v>
      </c>
      <c r="F60" s="310" t="s">
        <v>945</v>
      </c>
      <c r="G60" s="313">
        <v>0.63690000000000002</v>
      </c>
      <c r="H60" s="310">
        <v>0.64</v>
      </c>
      <c r="I60" s="310"/>
      <c r="J60" s="310">
        <v>0.7</v>
      </c>
      <c r="K60" s="310"/>
      <c r="L60" s="309" t="s">
        <v>946</v>
      </c>
      <c r="M60" s="311" t="s">
        <v>602</v>
      </c>
      <c r="N60" s="311" t="s">
        <v>947</v>
      </c>
      <c r="O60" s="179" t="str">
        <f t="shared" si="0"/>
        <v>FORMACIÓN PARA LA VIDA</v>
      </c>
    </row>
    <row r="61" spans="1:15" ht="15.75" customHeight="1" x14ac:dyDescent="0.25">
      <c r="A61" s="306" t="s">
        <v>927</v>
      </c>
      <c r="B61" s="307" t="s">
        <v>948</v>
      </c>
      <c r="C61" s="314" t="s">
        <v>949</v>
      </c>
      <c r="D61" s="314" t="s">
        <v>950</v>
      </c>
      <c r="E61" s="314" t="s">
        <v>951</v>
      </c>
      <c r="F61" s="314" t="s">
        <v>952</v>
      </c>
      <c r="G61" s="313" t="s">
        <v>953</v>
      </c>
      <c r="H61" s="315" t="s">
        <v>954</v>
      </c>
      <c r="I61" s="315"/>
      <c r="J61" s="315" t="s">
        <v>955</v>
      </c>
      <c r="K61" s="315"/>
      <c r="L61" s="309" t="s">
        <v>956</v>
      </c>
      <c r="M61" s="314" t="s">
        <v>602</v>
      </c>
      <c r="N61" s="316" t="s">
        <v>957</v>
      </c>
      <c r="O61" s="179" t="str">
        <f t="shared" si="0"/>
        <v>Gestión Estratégica</v>
      </c>
    </row>
    <row r="62" spans="1:15" ht="15.75" customHeight="1" x14ac:dyDescent="0.25">
      <c r="A62" s="306" t="s">
        <v>927</v>
      </c>
      <c r="B62" s="307" t="s">
        <v>958</v>
      </c>
      <c r="C62" s="308" t="s">
        <v>959</v>
      </c>
      <c r="D62" s="311" t="s">
        <v>960</v>
      </c>
      <c r="E62" s="309" t="s">
        <v>622</v>
      </c>
      <c r="F62" s="311" t="s">
        <v>961</v>
      </c>
      <c r="G62" s="317">
        <v>2</v>
      </c>
      <c r="H62" s="317">
        <v>2</v>
      </c>
      <c r="I62" s="317"/>
      <c r="J62" s="317">
        <v>3</v>
      </c>
      <c r="K62" s="317"/>
      <c r="L62" s="309" t="s">
        <v>962</v>
      </c>
      <c r="M62" s="314" t="s">
        <v>602</v>
      </c>
      <c r="N62" s="316" t="s">
        <v>963</v>
      </c>
      <c r="O62" s="179" t="str">
        <f t="shared" si="0"/>
        <v>GESTIÓN SOCIAL</v>
      </c>
    </row>
    <row r="63" spans="1:15" ht="15.75" customHeight="1" x14ac:dyDescent="0.25">
      <c r="A63" s="306" t="s">
        <v>927</v>
      </c>
      <c r="B63" s="307" t="s">
        <v>958</v>
      </c>
      <c r="C63" s="318" t="s">
        <v>964</v>
      </c>
      <c r="D63" s="311" t="s">
        <v>605</v>
      </c>
      <c r="E63" s="309" t="s">
        <v>164</v>
      </c>
      <c r="F63" s="311" t="s">
        <v>965</v>
      </c>
      <c r="G63" s="313">
        <v>0.77410000000000001</v>
      </c>
      <c r="H63" s="319">
        <v>0.75</v>
      </c>
      <c r="I63" s="319"/>
      <c r="J63" s="319">
        <v>0.94</v>
      </c>
      <c r="K63" s="319"/>
      <c r="L63" s="309" t="s">
        <v>966</v>
      </c>
      <c r="M63" s="314" t="s">
        <v>602</v>
      </c>
      <c r="N63" s="316" t="s">
        <v>967</v>
      </c>
      <c r="O63" s="179" t="str">
        <f t="shared" si="0"/>
        <v>GESTIÓN SOCIAL</v>
      </c>
    </row>
    <row r="64" spans="1:15" ht="15.75" customHeight="1" x14ac:dyDescent="0.25">
      <c r="A64" s="306" t="s">
        <v>927</v>
      </c>
      <c r="B64" s="307" t="s">
        <v>958</v>
      </c>
      <c r="C64" s="308" t="s">
        <v>968</v>
      </c>
      <c r="D64" s="311" t="s">
        <v>969</v>
      </c>
      <c r="E64" s="309" t="s">
        <v>164</v>
      </c>
      <c r="F64" s="311" t="s">
        <v>970</v>
      </c>
      <c r="G64" s="313">
        <v>1</v>
      </c>
      <c r="H64" s="319">
        <v>0.9</v>
      </c>
      <c r="I64" s="319"/>
      <c r="J64" s="319">
        <v>0.9</v>
      </c>
      <c r="K64" s="319"/>
      <c r="L64" s="309" t="s">
        <v>971</v>
      </c>
      <c r="M64" s="314" t="s">
        <v>602</v>
      </c>
      <c r="N64" s="316" t="s">
        <v>967</v>
      </c>
      <c r="O64" s="179" t="str">
        <f t="shared" si="0"/>
        <v>GESTIÓN SOCIAL</v>
      </c>
    </row>
    <row r="65" spans="1:15" ht="15.75" customHeight="1" x14ac:dyDescent="0.25">
      <c r="A65" s="306" t="s">
        <v>927</v>
      </c>
      <c r="B65" s="307" t="s">
        <v>958</v>
      </c>
      <c r="C65" s="318" t="s">
        <v>972</v>
      </c>
      <c r="D65" s="320" t="s">
        <v>973</v>
      </c>
      <c r="E65" s="309" t="s">
        <v>164</v>
      </c>
      <c r="F65" s="311" t="s">
        <v>974</v>
      </c>
      <c r="G65" s="317">
        <v>4.2</v>
      </c>
      <c r="H65" s="317">
        <v>3</v>
      </c>
      <c r="I65" s="317"/>
      <c r="J65" s="317">
        <v>5</v>
      </c>
      <c r="K65" s="317"/>
      <c r="L65" s="309" t="s">
        <v>975</v>
      </c>
      <c r="M65" s="314" t="s">
        <v>602</v>
      </c>
      <c r="N65" s="316" t="s">
        <v>967</v>
      </c>
      <c r="O65" s="179" t="str">
        <f t="shared" si="0"/>
        <v>GESTIÓN SOCIAL</v>
      </c>
    </row>
    <row r="66" spans="1:15" ht="15.75" customHeight="1" x14ac:dyDescent="0.25">
      <c r="A66" s="306" t="s">
        <v>927</v>
      </c>
      <c r="B66" s="321" t="s">
        <v>976</v>
      </c>
      <c r="C66" s="308" t="s">
        <v>977</v>
      </c>
      <c r="D66" s="311" t="s">
        <v>978</v>
      </c>
      <c r="E66" s="309" t="s">
        <v>164</v>
      </c>
      <c r="F66" s="311" t="s">
        <v>979</v>
      </c>
      <c r="G66" s="312">
        <v>0.997</v>
      </c>
      <c r="H66" s="319">
        <v>1</v>
      </c>
      <c r="I66" s="319"/>
      <c r="J66" s="319">
        <v>1</v>
      </c>
      <c r="K66" s="319"/>
      <c r="L66" s="309" t="s">
        <v>980</v>
      </c>
      <c r="M66" s="314" t="s">
        <v>602</v>
      </c>
      <c r="N66" s="316" t="s">
        <v>981</v>
      </c>
      <c r="O66" s="179" t="str">
        <f t="shared" si="0"/>
        <v>PAI</v>
      </c>
    </row>
    <row r="67" spans="1:15" ht="15.75" customHeight="1" x14ac:dyDescent="0.25">
      <c r="A67" s="306" t="s">
        <v>927</v>
      </c>
      <c r="B67" s="321" t="s">
        <v>976</v>
      </c>
      <c r="C67" s="308" t="s">
        <v>982</v>
      </c>
      <c r="D67" s="314" t="s">
        <v>983</v>
      </c>
      <c r="E67" s="318" t="s">
        <v>164</v>
      </c>
      <c r="F67" s="314" t="s">
        <v>984</v>
      </c>
      <c r="G67" s="313">
        <v>0.70340000000000003</v>
      </c>
      <c r="H67" s="319">
        <v>0.75</v>
      </c>
      <c r="I67" s="319"/>
      <c r="J67" s="319">
        <v>0.94</v>
      </c>
      <c r="K67" s="319"/>
      <c r="L67" s="309" t="s">
        <v>985</v>
      </c>
      <c r="M67" s="314" t="s">
        <v>602</v>
      </c>
      <c r="N67" s="316" t="s">
        <v>981</v>
      </c>
      <c r="O67" s="179" t="str">
        <f t="shared" si="0"/>
        <v>PAI</v>
      </c>
    </row>
    <row r="68" spans="1:15" ht="15.75" customHeight="1" x14ac:dyDescent="0.25">
      <c r="A68" s="306" t="s">
        <v>927</v>
      </c>
      <c r="B68" s="322" t="s">
        <v>986</v>
      </c>
      <c r="C68" s="323" t="s">
        <v>987</v>
      </c>
      <c r="D68" s="324" t="s">
        <v>988</v>
      </c>
      <c r="E68" s="318" t="s">
        <v>164</v>
      </c>
      <c r="F68" s="324" t="s">
        <v>989</v>
      </c>
      <c r="G68" s="313">
        <v>0.34789999999999999</v>
      </c>
      <c r="H68" s="319">
        <v>0.3</v>
      </c>
      <c r="I68" s="319"/>
      <c r="J68" s="319">
        <v>0.2</v>
      </c>
      <c r="K68" s="319"/>
      <c r="L68" s="309" t="s">
        <v>990</v>
      </c>
      <c r="M68" s="314" t="s">
        <v>602</v>
      </c>
      <c r="N68" s="309" t="s">
        <v>991</v>
      </c>
      <c r="O68" s="179" t="str">
        <f t="shared" si="0"/>
        <v>PROMOCIÓN DE LA SALUD INTEGRAL</v>
      </c>
    </row>
    <row r="69" spans="1:15" ht="15.75" customHeight="1" x14ac:dyDescent="0.25">
      <c r="A69" s="325" t="s">
        <v>992</v>
      </c>
      <c r="B69" s="326" t="s">
        <v>993</v>
      </c>
      <c r="C69" s="327" t="s">
        <v>994</v>
      </c>
      <c r="D69" s="328" t="s">
        <v>995</v>
      </c>
      <c r="E69" s="329" t="s">
        <v>611</v>
      </c>
      <c r="F69" s="327" t="s">
        <v>996</v>
      </c>
      <c r="G69" s="327">
        <v>193</v>
      </c>
      <c r="H69" s="327">
        <v>198</v>
      </c>
      <c r="I69" s="327"/>
      <c r="J69" s="327">
        <v>218</v>
      </c>
      <c r="K69" s="327"/>
      <c r="L69" s="327" t="s">
        <v>997</v>
      </c>
      <c r="M69" s="327" t="s">
        <v>614</v>
      </c>
      <c r="N69" s="327" t="s">
        <v>998</v>
      </c>
      <c r="O69" s="179" t="str">
        <f t="shared" si="0"/>
        <v>CREACIÓN Y TRANSFORMACIÓN  DEL CONOCIMIENTO</v>
      </c>
    </row>
    <row r="70" spans="1:15" ht="15.75" customHeight="1" x14ac:dyDescent="0.25">
      <c r="A70" s="325" t="s">
        <v>992</v>
      </c>
      <c r="B70" s="330" t="s">
        <v>993</v>
      </c>
      <c r="C70" s="331" t="s">
        <v>999</v>
      </c>
      <c r="D70" s="332" t="s">
        <v>1000</v>
      </c>
      <c r="E70" s="333" t="s">
        <v>611</v>
      </c>
      <c r="F70" s="332" t="s">
        <v>1001</v>
      </c>
      <c r="G70" s="334">
        <v>12</v>
      </c>
      <c r="H70" s="334">
        <v>10</v>
      </c>
      <c r="I70" s="332"/>
      <c r="J70" s="332">
        <v>17</v>
      </c>
      <c r="K70" s="332"/>
      <c r="L70" s="332" t="s">
        <v>1002</v>
      </c>
      <c r="M70" s="334" t="s">
        <v>614</v>
      </c>
      <c r="N70" s="334" t="s">
        <v>998</v>
      </c>
      <c r="O70" s="179" t="str">
        <f t="shared" si="0"/>
        <v>CREACIÓN Y TRANSFORMACIÓN  DEL CONOCIMIENTO</v>
      </c>
    </row>
    <row r="71" spans="1:15" ht="15.75" customHeight="1" x14ac:dyDescent="0.25">
      <c r="A71" s="325" t="s">
        <v>992</v>
      </c>
      <c r="B71" s="326" t="s">
        <v>993</v>
      </c>
      <c r="C71" s="334" t="s">
        <v>1003</v>
      </c>
      <c r="D71" s="332" t="s">
        <v>1004</v>
      </c>
      <c r="E71" s="333" t="s">
        <v>611</v>
      </c>
      <c r="F71" s="332" t="s">
        <v>1005</v>
      </c>
      <c r="G71" s="334">
        <v>6</v>
      </c>
      <c r="H71" s="334">
        <v>9</v>
      </c>
      <c r="I71" s="332"/>
      <c r="J71" s="332">
        <v>12</v>
      </c>
      <c r="K71" s="332"/>
      <c r="L71" s="332" t="s">
        <v>1006</v>
      </c>
      <c r="M71" s="334" t="s">
        <v>614</v>
      </c>
      <c r="N71" s="334" t="s">
        <v>998</v>
      </c>
      <c r="O71" s="179" t="str">
        <f t="shared" si="0"/>
        <v>CREACIÓN Y TRANSFORMACIÓN  DEL CONOCIMIENTO</v>
      </c>
    </row>
    <row r="72" spans="1:15" ht="15.75" customHeight="1" x14ac:dyDescent="0.25">
      <c r="A72" s="325" t="s">
        <v>992</v>
      </c>
      <c r="B72" s="335" t="s">
        <v>659</v>
      </c>
      <c r="C72" s="334" t="s">
        <v>1007</v>
      </c>
      <c r="D72" s="332" t="s">
        <v>1008</v>
      </c>
      <c r="E72" s="333" t="s">
        <v>611</v>
      </c>
      <c r="F72" s="334" t="s">
        <v>1009</v>
      </c>
      <c r="G72" s="334">
        <v>82</v>
      </c>
      <c r="H72" s="334">
        <v>82</v>
      </c>
      <c r="I72" s="334"/>
      <c r="J72" s="334">
        <v>85</v>
      </c>
      <c r="K72" s="334"/>
      <c r="L72" s="334" t="s">
        <v>1010</v>
      </c>
      <c r="M72" s="334" t="s">
        <v>1011</v>
      </c>
      <c r="N72" s="334" t="s">
        <v>998</v>
      </c>
      <c r="O72" s="179" t="str">
        <f t="shared" si="0"/>
        <v>DESARROLLO INSTITUCIONAL</v>
      </c>
    </row>
    <row r="73" spans="1:15" ht="15.75" customHeight="1" x14ac:dyDescent="0.25">
      <c r="A73" s="325" t="s">
        <v>992</v>
      </c>
      <c r="B73" s="335" t="s">
        <v>659</v>
      </c>
      <c r="C73" s="334" t="s">
        <v>1012</v>
      </c>
      <c r="D73" s="334" t="s">
        <v>1013</v>
      </c>
      <c r="E73" s="333" t="s">
        <v>164</v>
      </c>
      <c r="F73" s="334" t="s">
        <v>1014</v>
      </c>
      <c r="G73" s="336">
        <v>0.77</v>
      </c>
      <c r="H73" s="336">
        <v>0.8</v>
      </c>
      <c r="I73" s="336"/>
      <c r="J73" s="336">
        <v>0.8</v>
      </c>
      <c r="K73" s="336"/>
      <c r="L73" s="334" t="s">
        <v>1015</v>
      </c>
      <c r="M73" s="334" t="s">
        <v>1016</v>
      </c>
      <c r="N73" s="334" t="s">
        <v>998</v>
      </c>
      <c r="O73" s="179" t="str">
        <f t="shared" si="0"/>
        <v>DESARROLLO INSTITUCIONAL</v>
      </c>
    </row>
    <row r="74" spans="1:15" ht="15.75" customHeight="1" x14ac:dyDescent="0.25">
      <c r="A74" s="325" t="s">
        <v>992</v>
      </c>
      <c r="B74" s="335" t="s">
        <v>659</v>
      </c>
      <c r="C74" s="337" t="s">
        <v>1017</v>
      </c>
      <c r="D74" s="337" t="s">
        <v>1018</v>
      </c>
      <c r="E74" s="333" t="s">
        <v>611</v>
      </c>
      <c r="F74" s="337" t="s">
        <v>1019</v>
      </c>
      <c r="G74" s="337">
        <v>34</v>
      </c>
      <c r="H74" s="337">
        <v>40</v>
      </c>
      <c r="I74" s="337"/>
      <c r="J74" s="337">
        <v>24</v>
      </c>
      <c r="K74" s="337"/>
      <c r="L74" s="337" t="s">
        <v>1020</v>
      </c>
      <c r="M74" s="337" t="s">
        <v>1021</v>
      </c>
      <c r="N74" s="337" t="s">
        <v>998</v>
      </c>
      <c r="O74" s="179" t="str">
        <f t="shared" si="0"/>
        <v>DESARROLLO INSTITUCIONAL</v>
      </c>
    </row>
    <row r="75" spans="1:15" ht="15.75" customHeight="1" x14ac:dyDescent="0.25">
      <c r="A75" s="325" t="s">
        <v>992</v>
      </c>
      <c r="B75" s="335" t="s">
        <v>659</v>
      </c>
      <c r="C75" s="334" t="s">
        <v>1022</v>
      </c>
      <c r="D75" s="338" t="s">
        <v>1023</v>
      </c>
      <c r="E75" s="339" t="s">
        <v>827</v>
      </c>
      <c r="F75" s="334" t="s">
        <v>1024</v>
      </c>
      <c r="G75" s="334">
        <v>0</v>
      </c>
      <c r="H75" s="339">
        <v>1.2</v>
      </c>
      <c r="I75" s="339"/>
      <c r="J75" s="339" t="s">
        <v>682</v>
      </c>
      <c r="K75" s="339"/>
      <c r="L75" s="334" t="s">
        <v>1025</v>
      </c>
      <c r="M75" s="332" t="s">
        <v>1026</v>
      </c>
      <c r="N75" s="334" t="s">
        <v>998</v>
      </c>
      <c r="O75" s="179" t="str">
        <f t="shared" si="0"/>
        <v>DESARROLLO INSTITUCIONAL</v>
      </c>
    </row>
    <row r="76" spans="1:15" ht="15.75" customHeight="1" x14ac:dyDescent="0.25">
      <c r="A76" s="325" t="s">
        <v>992</v>
      </c>
      <c r="B76" s="335" t="s">
        <v>1027</v>
      </c>
      <c r="C76" s="327" t="s">
        <v>1028</v>
      </c>
      <c r="D76" s="327" t="s">
        <v>1029</v>
      </c>
      <c r="E76" s="333" t="s">
        <v>611</v>
      </c>
      <c r="F76" s="327" t="s">
        <v>1030</v>
      </c>
      <c r="G76" s="327">
        <v>67</v>
      </c>
      <c r="H76" s="327">
        <v>12</v>
      </c>
      <c r="I76" s="327"/>
      <c r="J76" s="327">
        <v>125</v>
      </c>
      <c r="K76" s="327"/>
      <c r="L76" s="327" t="s">
        <v>1031</v>
      </c>
      <c r="M76" s="328" t="s">
        <v>1032</v>
      </c>
      <c r="N76" s="334" t="s">
        <v>1033</v>
      </c>
      <c r="O76" s="179" t="str">
        <f t="shared" si="0"/>
        <v>GESTIÓN, TRANSFERENCIA O APLICACIÓN DEL CONOCIMIENTO</v>
      </c>
    </row>
    <row r="77" spans="1:15" ht="15.75" customHeight="1" x14ac:dyDescent="0.25">
      <c r="A77" s="325" t="s">
        <v>992</v>
      </c>
      <c r="B77" s="335" t="s">
        <v>1027</v>
      </c>
      <c r="C77" s="334" t="s">
        <v>1034</v>
      </c>
      <c r="D77" s="332" t="s">
        <v>1035</v>
      </c>
      <c r="E77" s="333" t="s">
        <v>611</v>
      </c>
      <c r="F77" s="334" t="s">
        <v>1036</v>
      </c>
      <c r="G77" s="334">
        <v>4243</v>
      </c>
      <c r="H77" s="334">
        <v>1000</v>
      </c>
      <c r="I77" s="334"/>
      <c r="J77" s="334">
        <v>200</v>
      </c>
      <c r="K77" s="334"/>
      <c r="L77" s="334" t="s">
        <v>1037</v>
      </c>
      <c r="M77" s="334"/>
      <c r="N77" s="327" t="s">
        <v>1033</v>
      </c>
      <c r="O77" s="179" t="str">
        <f t="shared" si="0"/>
        <v>GESTIÓN, TRANSFERENCIA O APLICACIÓN DEL CONOCIMIENTO</v>
      </c>
    </row>
    <row r="78" spans="1:15" ht="15.75" customHeight="1" x14ac:dyDescent="0.25">
      <c r="A78" s="325" t="s">
        <v>992</v>
      </c>
      <c r="B78" s="335" t="s">
        <v>1038</v>
      </c>
      <c r="C78" s="334" t="s">
        <v>1039</v>
      </c>
      <c r="D78" s="334" t="s">
        <v>1040</v>
      </c>
      <c r="E78" s="333" t="s">
        <v>622</v>
      </c>
      <c r="F78" s="334" t="s">
        <v>1041</v>
      </c>
      <c r="G78" s="334">
        <v>68</v>
      </c>
      <c r="H78" s="334">
        <v>68</v>
      </c>
      <c r="I78" s="334"/>
      <c r="J78" s="334">
        <v>70</v>
      </c>
      <c r="K78" s="334"/>
      <c r="L78" s="334" t="s">
        <v>1042</v>
      </c>
      <c r="M78" s="334" t="s">
        <v>1043</v>
      </c>
      <c r="N78" s="340" t="s">
        <v>1044</v>
      </c>
      <c r="O78" s="179" t="str">
        <f t="shared" si="0"/>
        <v>Generación de desarrollo social y cultural a través de la extensión</v>
      </c>
    </row>
    <row r="79" spans="1:15" ht="15.75" customHeight="1" x14ac:dyDescent="0.25">
      <c r="A79" s="325" t="s">
        <v>992</v>
      </c>
      <c r="B79" s="335" t="s">
        <v>1038</v>
      </c>
      <c r="C79" s="334" t="s">
        <v>1045</v>
      </c>
      <c r="D79" s="334" t="s">
        <v>1046</v>
      </c>
      <c r="E79" s="333" t="s">
        <v>622</v>
      </c>
      <c r="F79" s="334" t="s">
        <v>1047</v>
      </c>
      <c r="G79" s="334" t="s">
        <v>682</v>
      </c>
      <c r="H79" s="334">
        <v>610</v>
      </c>
      <c r="I79" s="334"/>
      <c r="J79" s="334" t="s">
        <v>682</v>
      </c>
      <c r="K79" s="334"/>
      <c r="L79" s="333" t="s">
        <v>1048</v>
      </c>
      <c r="M79" s="333" t="s">
        <v>1049</v>
      </c>
      <c r="N79" s="340" t="s">
        <v>1044</v>
      </c>
      <c r="O79" s="179" t="str">
        <f t="shared" si="0"/>
        <v>Generación de desarrollo social y cultural a través de la extensión</v>
      </c>
    </row>
    <row r="80" spans="1:15" ht="15.75" customHeight="1" x14ac:dyDescent="0.25">
      <c r="A80" s="325" t="s">
        <v>992</v>
      </c>
      <c r="B80" s="335" t="s">
        <v>1038</v>
      </c>
      <c r="C80" s="334" t="s">
        <v>1050</v>
      </c>
      <c r="D80" s="334" t="s">
        <v>1051</v>
      </c>
      <c r="E80" s="333" t="s">
        <v>622</v>
      </c>
      <c r="F80" s="341" t="s">
        <v>1052</v>
      </c>
      <c r="G80" s="334" t="s">
        <v>682</v>
      </c>
      <c r="H80" s="334">
        <v>155</v>
      </c>
      <c r="I80" s="334"/>
      <c r="J80" s="334" t="s">
        <v>682</v>
      </c>
      <c r="K80" s="334"/>
      <c r="L80" s="333" t="s">
        <v>1053</v>
      </c>
      <c r="M80" s="333" t="s">
        <v>1054</v>
      </c>
      <c r="N80" s="340" t="s">
        <v>1044</v>
      </c>
      <c r="O80" s="179" t="str">
        <f t="shared" si="0"/>
        <v>Generación de desarrollo social y cultural a través de la extensión</v>
      </c>
    </row>
    <row r="81" spans="1:15" ht="15.75" customHeight="1" x14ac:dyDescent="0.25">
      <c r="A81" s="325" t="s">
        <v>992</v>
      </c>
      <c r="B81" s="335" t="s">
        <v>1038</v>
      </c>
      <c r="C81" s="334" t="s">
        <v>1055</v>
      </c>
      <c r="D81" s="334" t="s">
        <v>1056</v>
      </c>
      <c r="E81" s="333" t="s">
        <v>622</v>
      </c>
      <c r="F81" s="334" t="s">
        <v>1057</v>
      </c>
      <c r="G81" s="334" t="s">
        <v>682</v>
      </c>
      <c r="H81" s="334">
        <v>1800</v>
      </c>
      <c r="I81" s="334"/>
      <c r="J81" s="334" t="s">
        <v>682</v>
      </c>
      <c r="K81" s="334"/>
      <c r="L81" s="333" t="s">
        <v>1058</v>
      </c>
      <c r="M81" s="333" t="s">
        <v>1059</v>
      </c>
      <c r="N81" s="333" t="s">
        <v>1060</v>
      </c>
      <c r="O81" s="179" t="str">
        <f t="shared" si="0"/>
        <v>Generación de desarrollo social y cultural a través de la extensión</v>
      </c>
    </row>
    <row r="82" spans="1:15" ht="15.75" customHeight="1" x14ac:dyDescent="0.25">
      <c r="A82" s="325" t="s">
        <v>992</v>
      </c>
      <c r="B82" s="335" t="s">
        <v>1038</v>
      </c>
      <c r="C82" s="334" t="s">
        <v>1061</v>
      </c>
      <c r="D82" s="334" t="s">
        <v>1062</v>
      </c>
      <c r="E82" s="333" t="s">
        <v>622</v>
      </c>
      <c r="F82" s="334" t="s">
        <v>1063</v>
      </c>
      <c r="G82" s="334" t="s">
        <v>682</v>
      </c>
      <c r="H82" s="334">
        <v>20</v>
      </c>
      <c r="I82" s="334"/>
      <c r="J82" s="334" t="s">
        <v>682</v>
      </c>
      <c r="K82" s="334"/>
      <c r="L82" s="333" t="s">
        <v>1064</v>
      </c>
      <c r="M82" s="334" t="s">
        <v>1065</v>
      </c>
      <c r="N82" s="333" t="s">
        <v>1060</v>
      </c>
      <c r="O82" s="179" t="str">
        <f t="shared" si="0"/>
        <v>Generación de desarrollo social y cultural a través de la extensión</v>
      </c>
    </row>
    <row r="83" spans="1:15" ht="15.75" customHeight="1" x14ac:dyDescent="0.25">
      <c r="A83" s="342" t="s">
        <v>1066</v>
      </c>
      <c r="B83" s="343" t="s">
        <v>1067</v>
      </c>
      <c r="C83" s="344" t="s">
        <v>1068</v>
      </c>
      <c r="D83" s="345" t="s">
        <v>1069</v>
      </c>
      <c r="E83" s="344" t="s">
        <v>164</v>
      </c>
      <c r="F83" s="344" t="s">
        <v>1070</v>
      </c>
      <c r="G83" s="346">
        <v>0.1</v>
      </c>
      <c r="H83" s="347">
        <v>0.1</v>
      </c>
      <c r="I83" s="347"/>
      <c r="J83" s="347">
        <v>0.2</v>
      </c>
      <c r="K83" s="347"/>
      <c r="L83" s="347" t="s">
        <v>1071</v>
      </c>
      <c r="M83" s="344" t="s">
        <v>1072</v>
      </c>
      <c r="N83" s="344" t="s">
        <v>1073</v>
      </c>
      <c r="O83" s="179" t="str">
        <f t="shared" si="0"/>
        <v>Nivel de internacionalización</v>
      </c>
    </row>
    <row r="84" spans="1:15" ht="15.75" customHeight="1" x14ac:dyDescent="0.25">
      <c r="A84" s="342" t="s">
        <v>1066</v>
      </c>
      <c r="B84" s="343" t="s">
        <v>1067</v>
      </c>
      <c r="C84" s="344" t="s">
        <v>1074</v>
      </c>
      <c r="D84" s="345" t="s">
        <v>1075</v>
      </c>
      <c r="E84" s="344" t="s">
        <v>164</v>
      </c>
      <c r="F84" s="344" t="s">
        <v>1076</v>
      </c>
      <c r="G84" s="346">
        <v>0.372</v>
      </c>
      <c r="H84" s="347">
        <v>0.4</v>
      </c>
      <c r="I84" s="347"/>
      <c r="J84" s="347">
        <v>0.5</v>
      </c>
      <c r="K84" s="347"/>
      <c r="L84" s="347" t="s">
        <v>1077</v>
      </c>
      <c r="M84" s="344" t="s">
        <v>1072</v>
      </c>
      <c r="N84" s="344" t="s">
        <v>1073</v>
      </c>
      <c r="O84" s="179" t="str">
        <f t="shared" si="0"/>
        <v>Nivel de internacionalización</v>
      </c>
    </row>
    <row r="85" spans="1:15" ht="15.75" customHeight="1" x14ac:dyDescent="0.25">
      <c r="A85" s="342" t="s">
        <v>1066</v>
      </c>
      <c r="B85" s="343" t="s">
        <v>1067</v>
      </c>
      <c r="C85" s="344" t="s">
        <v>1078</v>
      </c>
      <c r="D85" s="345" t="s">
        <v>1079</v>
      </c>
      <c r="E85" s="344" t="s">
        <v>164</v>
      </c>
      <c r="F85" s="344" t="s">
        <v>1080</v>
      </c>
      <c r="G85" s="347">
        <v>0.18</v>
      </c>
      <c r="H85" s="347">
        <v>0.19</v>
      </c>
      <c r="I85" s="347"/>
      <c r="J85" s="347">
        <v>0.34</v>
      </c>
      <c r="K85" s="347"/>
      <c r="L85" s="347" t="s">
        <v>1081</v>
      </c>
      <c r="M85" s="344" t="s">
        <v>1072</v>
      </c>
      <c r="N85" s="344" t="s">
        <v>1082</v>
      </c>
      <c r="O85" s="179" t="str">
        <f t="shared" si="0"/>
        <v>Nivel de internacionalización</v>
      </c>
    </row>
    <row r="86" spans="1:15" ht="15.75" customHeight="1" x14ac:dyDescent="0.25">
      <c r="A86" s="342" t="s">
        <v>1066</v>
      </c>
      <c r="B86" s="343" t="s">
        <v>1067</v>
      </c>
      <c r="C86" s="344" t="s">
        <v>1083</v>
      </c>
      <c r="D86" s="345" t="s">
        <v>1084</v>
      </c>
      <c r="E86" s="344" t="s">
        <v>622</v>
      </c>
      <c r="F86" s="344" t="s">
        <v>1085</v>
      </c>
      <c r="G86" s="344">
        <v>12</v>
      </c>
      <c r="H86" s="344">
        <v>10</v>
      </c>
      <c r="I86" s="344"/>
      <c r="J86" s="344" t="s">
        <v>682</v>
      </c>
      <c r="K86" s="344"/>
      <c r="L86" s="347" t="s">
        <v>1086</v>
      </c>
      <c r="M86" s="344" t="s">
        <v>1087</v>
      </c>
      <c r="N86" s="344" t="s">
        <v>1088</v>
      </c>
      <c r="O86" s="179" t="str">
        <f t="shared" si="0"/>
        <v>Nivel de internacionalización</v>
      </c>
    </row>
    <row r="87" spans="1:15" ht="15.75" customHeight="1" x14ac:dyDescent="0.25">
      <c r="A87" s="342" t="s">
        <v>1066</v>
      </c>
      <c r="B87" s="343" t="s">
        <v>1067</v>
      </c>
      <c r="C87" s="344" t="s">
        <v>1089</v>
      </c>
      <c r="D87" s="344" t="s">
        <v>1090</v>
      </c>
      <c r="E87" s="344" t="s">
        <v>622</v>
      </c>
      <c r="F87" s="344" t="s">
        <v>1091</v>
      </c>
      <c r="G87" s="344">
        <v>36</v>
      </c>
      <c r="H87" s="344">
        <v>43</v>
      </c>
      <c r="I87" s="344"/>
      <c r="J87" s="344" t="s">
        <v>682</v>
      </c>
      <c r="K87" s="344"/>
      <c r="L87" s="347" t="s">
        <v>1092</v>
      </c>
      <c r="M87" s="344" t="s">
        <v>1087</v>
      </c>
      <c r="N87" s="344" t="s">
        <v>1088</v>
      </c>
      <c r="O87" s="179" t="str">
        <f t="shared" si="0"/>
        <v>Nivel de internacionalización</v>
      </c>
    </row>
    <row r="88" spans="1:15" ht="15.75" customHeight="1" x14ac:dyDescent="0.25">
      <c r="A88" s="342" t="s">
        <v>1066</v>
      </c>
      <c r="B88" s="343" t="s">
        <v>1067</v>
      </c>
      <c r="C88" s="344" t="s">
        <v>1093</v>
      </c>
      <c r="D88" s="345" t="s">
        <v>1094</v>
      </c>
      <c r="E88" s="344" t="s">
        <v>622</v>
      </c>
      <c r="F88" s="344" t="s">
        <v>1095</v>
      </c>
      <c r="G88" s="348">
        <v>77</v>
      </c>
      <c r="H88" s="348">
        <v>60</v>
      </c>
      <c r="I88" s="348"/>
      <c r="J88" s="348">
        <v>70</v>
      </c>
      <c r="K88" s="348"/>
      <c r="L88" s="347" t="s">
        <v>1096</v>
      </c>
      <c r="M88" s="344" t="s">
        <v>1097</v>
      </c>
      <c r="N88" s="344" t="s">
        <v>1098</v>
      </c>
      <c r="O88" s="179" t="str">
        <f t="shared" si="0"/>
        <v>Nivel de internacionalización</v>
      </c>
    </row>
    <row r="89" spans="1:15" ht="15.75" customHeight="1" x14ac:dyDescent="0.25">
      <c r="A89" s="342" t="s">
        <v>1066</v>
      </c>
      <c r="B89" s="343" t="s">
        <v>1067</v>
      </c>
      <c r="C89" s="344" t="s">
        <v>1099</v>
      </c>
      <c r="D89" s="345" t="s">
        <v>1100</v>
      </c>
      <c r="E89" s="344" t="s">
        <v>1101</v>
      </c>
      <c r="F89" s="344" t="s">
        <v>1102</v>
      </c>
      <c r="G89" s="348">
        <v>70</v>
      </c>
      <c r="H89" s="348">
        <v>40</v>
      </c>
      <c r="I89" s="348"/>
      <c r="J89" s="348">
        <v>40</v>
      </c>
      <c r="K89" s="348"/>
      <c r="L89" s="347" t="s">
        <v>1103</v>
      </c>
      <c r="M89" s="344" t="s">
        <v>1104</v>
      </c>
      <c r="N89" s="344" t="s">
        <v>1098</v>
      </c>
      <c r="O89" s="179" t="str">
        <f t="shared" si="0"/>
        <v>Nivel de internacionalización</v>
      </c>
    </row>
    <row r="90" spans="1:15" ht="15.75" customHeight="1" x14ac:dyDescent="0.25">
      <c r="A90" s="342" t="s">
        <v>1066</v>
      </c>
      <c r="B90" s="343" t="s">
        <v>1067</v>
      </c>
      <c r="C90" s="344" t="s">
        <v>1105</v>
      </c>
      <c r="D90" s="345" t="s">
        <v>1106</v>
      </c>
      <c r="E90" s="344" t="s">
        <v>164</v>
      </c>
      <c r="F90" s="344" t="s">
        <v>1107</v>
      </c>
      <c r="G90" s="347">
        <v>0.89</v>
      </c>
      <c r="H90" s="347">
        <v>0.9</v>
      </c>
      <c r="I90" s="347"/>
      <c r="J90" s="347">
        <v>0.95</v>
      </c>
      <c r="K90" s="347"/>
      <c r="L90" s="347" t="s">
        <v>1108</v>
      </c>
      <c r="M90" s="344" t="s">
        <v>1109</v>
      </c>
      <c r="N90" s="344" t="s">
        <v>1098</v>
      </c>
      <c r="O90" s="179" t="str">
        <f t="shared" si="0"/>
        <v>Nivel de internacionalización</v>
      </c>
    </row>
    <row r="91" spans="1:15" ht="15.75" customHeight="1" x14ac:dyDescent="0.25">
      <c r="A91" s="342" t="s">
        <v>1066</v>
      </c>
      <c r="B91" s="343" t="s">
        <v>1067</v>
      </c>
      <c r="C91" s="344" t="s">
        <v>1110</v>
      </c>
      <c r="D91" s="344" t="s">
        <v>1111</v>
      </c>
      <c r="E91" s="344" t="s">
        <v>622</v>
      </c>
      <c r="F91" s="344" t="s">
        <v>1112</v>
      </c>
      <c r="G91" s="349">
        <v>18</v>
      </c>
      <c r="H91" s="349">
        <v>18</v>
      </c>
      <c r="I91" s="349"/>
      <c r="J91" s="349">
        <v>18</v>
      </c>
      <c r="K91" s="349"/>
      <c r="L91" s="344" t="s">
        <v>1113</v>
      </c>
      <c r="M91" s="344" t="s">
        <v>1114</v>
      </c>
      <c r="N91" s="344" t="s">
        <v>1098</v>
      </c>
      <c r="O91" s="179" t="str">
        <f t="shared" si="0"/>
        <v>Nivel de internacionalización</v>
      </c>
    </row>
    <row r="92" spans="1:15" ht="15.75" customHeight="1" x14ac:dyDescent="0.25">
      <c r="A92" s="342" t="s">
        <v>1066</v>
      </c>
      <c r="B92" s="343" t="s">
        <v>1067</v>
      </c>
      <c r="C92" s="344" t="s">
        <v>1115</v>
      </c>
      <c r="D92" s="344" t="s">
        <v>1116</v>
      </c>
      <c r="E92" s="344" t="s">
        <v>622</v>
      </c>
      <c r="F92" s="344" t="s">
        <v>1117</v>
      </c>
      <c r="G92" s="349">
        <v>204</v>
      </c>
      <c r="H92" s="349">
        <v>180</v>
      </c>
      <c r="I92" s="349"/>
      <c r="J92" s="349">
        <v>220</v>
      </c>
      <c r="K92" s="349"/>
      <c r="L92" s="344" t="s">
        <v>1118</v>
      </c>
      <c r="M92" s="344" t="s">
        <v>1119</v>
      </c>
      <c r="N92" s="344" t="s">
        <v>1120</v>
      </c>
      <c r="O92" s="179" t="str">
        <f t="shared" si="0"/>
        <v>Nivel de internacionalización</v>
      </c>
    </row>
    <row r="93" spans="1:15" ht="15.75" customHeight="1" x14ac:dyDescent="0.25">
      <c r="A93" s="342" t="s">
        <v>1066</v>
      </c>
      <c r="B93" s="343" t="s">
        <v>1067</v>
      </c>
      <c r="C93" s="344" t="s">
        <v>1121</v>
      </c>
      <c r="D93" s="344" t="s">
        <v>1122</v>
      </c>
      <c r="E93" s="344" t="s">
        <v>622</v>
      </c>
      <c r="F93" s="344" t="s">
        <v>1123</v>
      </c>
      <c r="G93" s="349">
        <v>69</v>
      </c>
      <c r="H93" s="349">
        <v>40</v>
      </c>
      <c r="I93" s="349"/>
      <c r="J93" s="349">
        <v>50</v>
      </c>
      <c r="K93" s="349"/>
      <c r="L93" s="344" t="s">
        <v>1124</v>
      </c>
      <c r="M93" s="344" t="s">
        <v>1125</v>
      </c>
      <c r="N93" s="344" t="s">
        <v>1120</v>
      </c>
      <c r="O93" s="179" t="str">
        <f t="shared" si="0"/>
        <v>Nivel de internacionalización</v>
      </c>
    </row>
    <row r="94" spans="1:15" ht="15.75" customHeight="1" x14ac:dyDescent="0.25">
      <c r="A94" s="342" t="s">
        <v>1066</v>
      </c>
      <c r="B94" s="343" t="s">
        <v>1067</v>
      </c>
      <c r="C94" s="344" t="s">
        <v>1126</v>
      </c>
      <c r="D94" s="344" t="s">
        <v>1127</v>
      </c>
      <c r="E94" s="344" t="s">
        <v>622</v>
      </c>
      <c r="F94" s="344" t="s">
        <v>1128</v>
      </c>
      <c r="G94" s="349">
        <v>3</v>
      </c>
      <c r="H94" s="349">
        <v>2</v>
      </c>
      <c r="I94" s="349"/>
      <c r="J94" s="349">
        <v>2</v>
      </c>
      <c r="K94" s="349"/>
      <c r="L94" s="344" t="s">
        <v>1129</v>
      </c>
      <c r="M94" s="344" t="s">
        <v>1130</v>
      </c>
      <c r="N94" s="344" t="s">
        <v>1098</v>
      </c>
      <c r="O94" s="179" t="str">
        <f t="shared" si="0"/>
        <v>Nivel de internacionalización</v>
      </c>
    </row>
    <row r="95" spans="1:15" ht="15.75" customHeight="1" x14ac:dyDescent="0.25">
      <c r="A95" s="342" t="s">
        <v>1066</v>
      </c>
      <c r="B95" s="343" t="s">
        <v>1067</v>
      </c>
      <c r="C95" s="344" t="s">
        <v>1131</v>
      </c>
      <c r="D95" s="344" t="s">
        <v>1132</v>
      </c>
      <c r="E95" s="344" t="s">
        <v>622</v>
      </c>
      <c r="F95" s="344" t="s">
        <v>1133</v>
      </c>
      <c r="G95" s="349">
        <v>3</v>
      </c>
      <c r="H95" s="349">
        <v>6</v>
      </c>
      <c r="I95" s="349"/>
      <c r="J95" s="349">
        <v>8</v>
      </c>
      <c r="K95" s="349"/>
      <c r="L95" s="344" t="s">
        <v>1134</v>
      </c>
      <c r="M95" s="344" t="s">
        <v>1135</v>
      </c>
      <c r="N95" s="344" t="s">
        <v>1136</v>
      </c>
      <c r="O95" s="179" t="str">
        <f t="shared" si="0"/>
        <v>Nivel de internacionalización</v>
      </c>
    </row>
    <row r="96" spans="1:15" ht="15.75" customHeight="1" x14ac:dyDescent="0.25">
      <c r="A96" s="342" t="s">
        <v>1066</v>
      </c>
      <c r="B96" s="343" t="s">
        <v>1067</v>
      </c>
      <c r="C96" s="344" t="s">
        <v>1137</v>
      </c>
      <c r="D96" s="344" t="s">
        <v>1138</v>
      </c>
      <c r="E96" s="344" t="s">
        <v>622</v>
      </c>
      <c r="F96" s="344" t="s">
        <v>1139</v>
      </c>
      <c r="G96" s="349">
        <v>15</v>
      </c>
      <c r="H96" s="349">
        <v>12</v>
      </c>
      <c r="I96" s="349"/>
      <c r="J96" s="349">
        <v>8</v>
      </c>
      <c r="K96" s="349"/>
      <c r="L96" s="344" t="s">
        <v>1140</v>
      </c>
      <c r="M96" s="344" t="s">
        <v>1141</v>
      </c>
      <c r="N96" s="344" t="s">
        <v>1120</v>
      </c>
      <c r="O96" s="179" t="str">
        <f t="shared" si="0"/>
        <v>Nivel de internacionalización</v>
      </c>
    </row>
    <row r="97" spans="1:15" ht="15.75" customHeight="1" x14ac:dyDescent="0.25">
      <c r="A97" s="342" t="s">
        <v>1066</v>
      </c>
      <c r="B97" s="343" t="s">
        <v>1067</v>
      </c>
      <c r="C97" s="344" t="s">
        <v>1142</v>
      </c>
      <c r="D97" s="344" t="s">
        <v>1143</v>
      </c>
      <c r="E97" s="344" t="s">
        <v>622</v>
      </c>
      <c r="F97" s="344" t="s">
        <v>1144</v>
      </c>
      <c r="G97" s="349">
        <v>20</v>
      </c>
      <c r="H97" s="349">
        <v>20</v>
      </c>
      <c r="I97" s="349"/>
      <c r="J97" s="349">
        <v>18</v>
      </c>
      <c r="K97" s="349"/>
      <c r="L97" s="344" t="s">
        <v>1145</v>
      </c>
      <c r="M97" s="344" t="s">
        <v>1146</v>
      </c>
      <c r="N97" s="344" t="s">
        <v>1147</v>
      </c>
      <c r="O97" s="179" t="str">
        <f t="shared" si="0"/>
        <v>Nivel de internacionalización</v>
      </c>
    </row>
    <row r="98" spans="1:15" ht="15.75" customHeight="1" x14ac:dyDescent="0.25">
      <c r="A98" s="342" t="s">
        <v>1066</v>
      </c>
      <c r="B98" s="350" t="s">
        <v>1148</v>
      </c>
      <c r="C98" s="344" t="s">
        <v>1149</v>
      </c>
      <c r="D98" s="345" t="s">
        <v>1150</v>
      </c>
      <c r="E98" s="344" t="s">
        <v>164</v>
      </c>
      <c r="F98" s="344" t="s">
        <v>1151</v>
      </c>
      <c r="G98" s="347">
        <v>0.28000000000000003</v>
      </c>
      <c r="H98" s="347">
        <v>0.3</v>
      </c>
      <c r="I98" s="347"/>
      <c r="J98" s="347">
        <v>0.4</v>
      </c>
      <c r="K98" s="347"/>
      <c r="L98" s="347" t="s">
        <v>1152</v>
      </c>
      <c r="M98" s="344" t="s">
        <v>1153</v>
      </c>
      <c r="N98" s="344" t="s">
        <v>1088</v>
      </c>
      <c r="O98" s="179" t="str">
        <f t="shared" si="0"/>
        <v xml:space="preserve">Gestión de la Información </v>
      </c>
    </row>
    <row r="99" spans="1:15" ht="15.75" customHeight="1" x14ac:dyDescent="0.25">
      <c r="A99" s="351" t="s">
        <v>1154</v>
      </c>
      <c r="B99" s="352" t="s">
        <v>1155</v>
      </c>
      <c r="C99" s="281" t="s">
        <v>1156</v>
      </c>
      <c r="D99" s="277" t="s">
        <v>1157</v>
      </c>
      <c r="E99" s="276" t="s">
        <v>622</v>
      </c>
      <c r="F99" s="276" t="s">
        <v>1158</v>
      </c>
      <c r="G99" s="281">
        <v>13</v>
      </c>
      <c r="H99" s="281">
        <v>13</v>
      </c>
      <c r="I99" s="281"/>
      <c r="J99" s="281">
        <v>13</v>
      </c>
      <c r="K99" s="281"/>
      <c r="L99" s="284" t="s">
        <v>1159</v>
      </c>
      <c r="M99" s="281" t="s">
        <v>1160</v>
      </c>
      <c r="N99" s="353" t="s">
        <v>643</v>
      </c>
      <c r="O99" s="179" t="str">
        <f t="shared" si="0"/>
        <v>Direccionamiento estratégico de los ámbitos de la Tecnología y la Producción</v>
      </c>
    </row>
    <row r="100" spans="1:15" ht="15.75" customHeight="1" x14ac:dyDescent="0.25">
      <c r="A100" s="351" t="s">
        <v>1154</v>
      </c>
      <c r="B100" s="297" t="s">
        <v>1161</v>
      </c>
      <c r="C100" s="354" t="s">
        <v>1162</v>
      </c>
      <c r="D100" s="276" t="s">
        <v>1163</v>
      </c>
      <c r="E100" s="355" t="s">
        <v>622</v>
      </c>
      <c r="F100" s="276" t="s">
        <v>1164</v>
      </c>
      <c r="G100" s="281">
        <v>21</v>
      </c>
      <c r="H100" s="281">
        <v>19</v>
      </c>
      <c r="I100" s="281"/>
      <c r="J100" s="281">
        <v>20</v>
      </c>
      <c r="K100" s="281"/>
      <c r="L100" s="276" t="s">
        <v>1165</v>
      </c>
      <c r="M100" s="276" t="s">
        <v>1166</v>
      </c>
      <c r="N100" s="356" t="s">
        <v>643</v>
      </c>
      <c r="O100" s="179" t="str">
        <f t="shared" si="0"/>
        <v>Direccionamiento estratégico del ámbito del Conocimiento</v>
      </c>
    </row>
    <row r="101" spans="1:15" ht="15.75" customHeight="1" x14ac:dyDescent="0.3">
      <c r="A101" s="351" t="s">
        <v>1154</v>
      </c>
      <c r="B101" s="297" t="s">
        <v>1161</v>
      </c>
      <c r="C101" s="357" t="s">
        <v>1167</v>
      </c>
      <c r="D101" s="276" t="s">
        <v>1168</v>
      </c>
      <c r="E101" s="276" t="s">
        <v>622</v>
      </c>
      <c r="F101" s="358" t="s">
        <v>1169</v>
      </c>
      <c r="G101" s="281">
        <v>7</v>
      </c>
      <c r="H101" s="281">
        <v>7</v>
      </c>
      <c r="I101" s="281"/>
      <c r="J101" s="281">
        <v>4</v>
      </c>
      <c r="K101" s="281"/>
      <c r="L101" s="293" t="s">
        <v>1170</v>
      </c>
      <c r="M101" s="276" t="s">
        <v>1171</v>
      </c>
      <c r="N101" s="356" t="s">
        <v>643</v>
      </c>
      <c r="O101" s="179" t="str">
        <f t="shared" si="0"/>
        <v>Direccionamiento estratégico del ámbito del Conocimiento</v>
      </c>
    </row>
    <row r="102" spans="1:15" ht="15.75" customHeight="1" x14ac:dyDescent="0.25">
      <c r="A102" s="351" t="s">
        <v>1154</v>
      </c>
      <c r="B102" s="359" t="s">
        <v>1172</v>
      </c>
      <c r="C102" s="277" t="s">
        <v>1173</v>
      </c>
      <c r="D102" s="277" t="s">
        <v>1174</v>
      </c>
      <c r="E102" s="276" t="s">
        <v>622</v>
      </c>
      <c r="F102" s="277" t="s">
        <v>1175</v>
      </c>
      <c r="G102" s="281">
        <v>35</v>
      </c>
      <c r="H102" s="281">
        <v>36</v>
      </c>
      <c r="I102" s="281"/>
      <c r="J102" s="281">
        <v>35</v>
      </c>
      <c r="K102" s="281"/>
      <c r="L102" s="276" t="s">
        <v>1176</v>
      </c>
      <c r="M102" s="276" t="s">
        <v>1177</v>
      </c>
      <c r="N102" s="356" t="s">
        <v>643</v>
      </c>
      <c r="O102" s="179" t="str">
        <f t="shared" si="0"/>
        <v>Direccionamiento estratégico del ámbito de la sociedad, el ambiente, la cultura, la educación y la cultura de la paz</v>
      </c>
    </row>
    <row r="103" spans="1:15" ht="15.75" customHeight="1" x14ac:dyDescent="0.25">
      <c r="A103" s="342" t="s">
        <v>1178</v>
      </c>
      <c r="B103" s="360" t="s">
        <v>1179</v>
      </c>
      <c r="C103" s="344" t="s">
        <v>1180</v>
      </c>
      <c r="D103" s="361" t="s">
        <v>1181</v>
      </c>
      <c r="E103" s="362" t="s">
        <v>164</v>
      </c>
      <c r="F103" s="344" t="s">
        <v>1182</v>
      </c>
      <c r="G103" s="363">
        <v>0.75</v>
      </c>
      <c r="H103" s="347">
        <v>0.75</v>
      </c>
      <c r="I103" s="347"/>
      <c r="J103" s="347">
        <v>0.75</v>
      </c>
      <c r="K103" s="347"/>
      <c r="L103" s="344" t="s">
        <v>1183</v>
      </c>
      <c r="M103" s="344" t="s">
        <v>1184</v>
      </c>
      <c r="N103" s="364" t="s">
        <v>1185</v>
      </c>
      <c r="O103" s="179" t="str">
        <f t="shared" si="0"/>
        <v>Vigilancia e Inteligencia Competitiva y del entorno</v>
      </c>
    </row>
    <row r="104" spans="1:15" ht="15.75" customHeight="1" x14ac:dyDescent="0.25">
      <c r="A104" s="342" t="s">
        <v>1178</v>
      </c>
      <c r="B104" s="365" t="s">
        <v>1186</v>
      </c>
      <c r="C104" s="366" t="s">
        <v>1187</v>
      </c>
      <c r="D104" s="367" t="s">
        <v>1188</v>
      </c>
      <c r="E104" s="368" t="s">
        <v>611</v>
      </c>
      <c r="F104" s="366" t="s">
        <v>1189</v>
      </c>
      <c r="G104" s="369">
        <v>9</v>
      </c>
      <c r="H104" s="369">
        <v>10</v>
      </c>
      <c r="I104" s="369"/>
      <c r="J104" s="369">
        <v>8</v>
      </c>
      <c r="K104" s="369"/>
      <c r="L104" s="363" t="s">
        <v>1190</v>
      </c>
      <c r="M104" s="364" t="s">
        <v>1191</v>
      </c>
      <c r="N104" s="526" t="s">
        <v>1192</v>
      </c>
      <c r="O104" s="179" t="str">
        <f t="shared" si="0"/>
        <v>Gestión de las alianzas estrategicas</v>
      </c>
    </row>
    <row r="105" spans="1:15" ht="15.75" customHeight="1" x14ac:dyDescent="0.25">
      <c r="A105" s="342" t="s">
        <v>1178</v>
      </c>
      <c r="B105" s="365" t="s">
        <v>1186</v>
      </c>
      <c r="C105" s="366" t="s">
        <v>1193</v>
      </c>
      <c r="D105" s="367" t="s">
        <v>1194</v>
      </c>
      <c r="E105" s="362" t="s">
        <v>164</v>
      </c>
      <c r="F105" s="366" t="s">
        <v>1195</v>
      </c>
      <c r="G105" s="369">
        <v>0.95</v>
      </c>
      <c r="H105" s="363">
        <v>0.82608695652173914</v>
      </c>
      <c r="I105" s="363"/>
      <c r="J105" s="363">
        <v>0.9</v>
      </c>
      <c r="K105" s="363"/>
      <c r="L105" s="363" t="s">
        <v>1196</v>
      </c>
      <c r="M105" s="364" t="s">
        <v>1197</v>
      </c>
      <c r="N105" s="436"/>
      <c r="O105" s="179" t="str">
        <f t="shared" si="0"/>
        <v>Gestión de las alianzas estrategicas</v>
      </c>
    </row>
    <row r="106" spans="1:15" ht="49.5" customHeight="1" x14ac:dyDescent="0.25">
      <c r="A106" s="342" t="s">
        <v>1178</v>
      </c>
      <c r="B106" s="370" t="s">
        <v>1198</v>
      </c>
      <c r="C106" s="344" t="s">
        <v>1199</v>
      </c>
      <c r="D106" s="344" t="s">
        <v>1200</v>
      </c>
      <c r="E106" s="362" t="s">
        <v>611</v>
      </c>
      <c r="F106" s="344" t="s">
        <v>1201</v>
      </c>
      <c r="G106" s="344">
        <v>7</v>
      </c>
      <c r="H106" s="364">
        <v>7</v>
      </c>
      <c r="I106" s="364"/>
      <c r="J106" s="364">
        <v>7</v>
      </c>
      <c r="K106" s="364"/>
      <c r="L106" s="344" t="s">
        <v>1202</v>
      </c>
      <c r="M106" s="527" t="s">
        <v>1203</v>
      </c>
      <c r="N106" s="526" t="s">
        <v>1204</v>
      </c>
      <c r="O106" s="179" t="str">
        <f t="shared" si="0"/>
        <v xml:space="preserve"> Gestión de la sociedad en movimiento e Institucional </v>
      </c>
    </row>
    <row r="107" spans="1:15" ht="15.75" customHeight="1" x14ac:dyDescent="0.25">
      <c r="A107" s="342" t="s">
        <v>1178</v>
      </c>
      <c r="B107" s="370" t="s">
        <v>1198</v>
      </c>
      <c r="C107" s="344" t="s">
        <v>1205</v>
      </c>
      <c r="D107" s="345" t="s">
        <v>1206</v>
      </c>
      <c r="E107" s="344" t="s">
        <v>611</v>
      </c>
      <c r="F107" s="344" t="s">
        <v>1207</v>
      </c>
      <c r="G107" s="344">
        <v>40</v>
      </c>
      <c r="H107" s="364">
        <v>38</v>
      </c>
      <c r="I107" s="364"/>
      <c r="J107" s="364">
        <v>38</v>
      </c>
      <c r="K107" s="364"/>
      <c r="L107" s="344" t="s">
        <v>1208</v>
      </c>
      <c r="M107" s="436"/>
      <c r="N107" s="436"/>
      <c r="O107" s="179"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